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tiff" ContentType="image/tiff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xampp\htdocs\migration\systemfiles\filesimport\investigation\"/>
    </mc:Choice>
  </mc:AlternateContent>
  <xr:revisionPtr revIDLastSave="0" documentId="13_ncr:1_{59057C9C-F712-4C11-8753-A550D1D0E5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ICIO" sheetId="8" r:id="rId1"/>
    <sheet name="GANNT" sheetId="1" r:id="rId2"/>
    <sheet name="CRUCES" sheetId="3" r:id="rId3"/>
    <sheet name="BASE" sheetId="2" r:id="rId4"/>
    <sheet name="INDICADORES" sheetId="4" r:id="rId5"/>
    <sheet name="FACTURA" sheetId="7" r:id="rId6"/>
    <sheet name="COMPARATIVO" sheetId="9" r:id="rId7"/>
  </sheets>
  <externalReferences>
    <externalReference r:id="rId8"/>
  </externalReferences>
  <definedNames>
    <definedName name="_xlnm._FilterDatabase" localSheetId="2" hidden="1">CRUCES!$A$1:$B$501</definedName>
    <definedName name="_xlnm._FilterDatabase" localSheetId="1" hidden="1">GANNT!$B$2:$BS$48</definedName>
    <definedName name="ActualBeyond">PeriodInActual*(GANNT!$I1&gt;0)</definedName>
    <definedName name="PercentCompleteBeyond">(GANNT!A$3=MEDIAN(GANNT!A$3,GANNT!$I1,GANNT!$I1+GANNT!$J1)*(GANNT!$I1&gt;0))*((GANNT!A$3&lt;(INT(GANNT!$I1+GANNT!$J1*GANNT!$K1)))+(GANNT!A$3=GANNT!$I1))*(GANNT!$K1&gt;0)</definedName>
    <definedName name="period_selected">GANNT!#REF!</definedName>
    <definedName name="PeriodInActual">GANNT!A$3=MEDIAN(GANNT!A$3,GANNT!$I1,GANNT!$I1+GANNT!$J1-1)</definedName>
    <definedName name="PeriodInPlan">GANNT!A$3=MEDIAN(GANNT!A$3,GANNT!$G1,GANNT!$G1+GANNT!$H1-1)</definedName>
    <definedName name="Plan">PeriodInPlan*(GANNT!$G1&gt;0)</definedName>
    <definedName name="PorcentajeCompletado">PercentCompleteBeyond*PeriodInPlan</definedName>
    <definedName name="Real">(PeriodInActual*(GANNT!$I1&gt;0))*PeriodInPlan</definedName>
    <definedName name="TitleRegion..BO60">GANNT!$B$2:$B$3</definedName>
    <definedName name="_xlnm.Print_Titles" localSheetId="1">GANNT!$2:$3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2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2" i="3"/>
  <c r="D3" i="3"/>
  <c r="D4" i="3"/>
  <c r="D5" i="3"/>
  <c r="D6" i="3"/>
  <c r="D7" i="3"/>
  <c r="D8" i="3"/>
  <c r="D9" i="3"/>
  <c r="B2" i="3"/>
  <c r="H3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I16" i="2" s="1"/>
  <c r="G17" i="2"/>
  <c r="G18" i="2"/>
  <c r="G19" i="2"/>
  <c r="G20" i="2"/>
  <c r="G21" i="2"/>
  <c r="G22" i="2"/>
  <c r="G23" i="2"/>
  <c r="G24" i="2"/>
  <c r="I24" i="2" s="1"/>
  <c r="G25" i="2"/>
  <c r="G26" i="2"/>
  <c r="I26" i="2" s="1"/>
  <c r="G27" i="2"/>
  <c r="G28" i="2"/>
  <c r="G29" i="2"/>
  <c r="G30" i="2"/>
  <c r="G31" i="2"/>
  <c r="G32" i="2"/>
  <c r="I32" i="2" s="1"/>
  <c r="G33" i="2"/>
  <c r="G34" i="2"/>
  <c r="G35" i="2"/>
  <c r="G36" i="2"/>
  <c r="G37" i="2"/>
  <c r="G38" i="2"/>
  <c r="G39" i="2"/>
  <c r="G40" i="2"/>
  <c r="I40" i="2" s="1"/>
  <c r="G41" i="2"/>
  <c r="G42" i="2"/>
  <c r="G43" i="2"/>
  <c r="G44" i="2"/>
  <c r="G45" i="2"/>
  <c r="G46" i="2"/>
  <c r="G47" i="2"/>
  <c r="G48" i="2"/>
  <c r="I48" i="2" s="1"/>
  <c r="G49" i="2"/>
  <c r="G50" i="2"/>
  <c r="G51" i="2"/>
  <c r="G52" i="2"/>
  <c r="G53" i="2"/>
  <c r="G54" i="2"/>
  <c r="G55" i="2"/>
  <c r="G56" i="2"/>
  <c r="I56" i="2" s="1"/>
  <c r="G57" i="2"/>
  <c r="G58" i="2"/>
  <c r="I58" i="2" s="1"/>
  <c r="G59" i="2"/>
  <c r="G60" i="2"/>
  <c r="G61" i="2"/>
  <c r="G62" i="2"/>
  <c r="G63" i="2"/>
  <c r="G64" i="2"/>
  <c r="I64" i="2" s="1"/>
  <c r="G65" i="2"/>
  <c r="G66" i="2"/>
  <c r="G67" i="2"/>
  <c r="G68" i="2"/>
  <c r="G69" i="2"/>
  <c r="G70" i="2"/>
  <c r="G71" i="2"/>
  <c r="G72" i="2"/>
  <c r="I72" i="2" s="1"/>
  <c r="G73" i="2"/>
  <c r="G74" i="2"/>
  <c r="G75" i="2"/>
  <c r="G76" i="2"/>
  <c r="G77" i="2"/>
  <c r="G78" i="2"/>
  <c r="G79" i="2"/>
  <c r="G80" i="2"/>
  <c r="I80" i="2" s="1"/>
  <c r="G81" i="2"/>
  <c r="G82" i="2"/>
  <c r="G83" i="2"/>
  <c r="G84" i="2"/>
  <c r="G85" i="2"/>
  <c r="G86" i="2"/>
  <c r="G87" i="2"/>
  <c r="G88" i="2"/>
  <c r="I88" i="2" s="1"/>
  <c r="G89" i="2"/>
  <c r="G90" i="2"/>
  <c r="G91" i="2"/>
  <c r="G92" i="2"/>
  <c r="G93" i="2"/>
  <c r="G94" i="2"/>
  <c r="G95" i="2"/>
  <c r="G96" i="2"/>
  <c r="I96" i="2" s="1"/>
  <c r="G97" i="2"/>
  <c r="G98" i="2"/>
  <c r="I98" i="2" s="1"/>
  <c r="G99" i="2"/>
  <c r="G100" i="2"/>
  <c r="G101" i="2"/>
  <c r="G102" i="2"/>
  <c r="G103" i="2"/>
  <c r="G104" i="2"/>
  <c r="I104" i="2" s="1"/>
  <c r="G105" i="2"/>
  <c r="G106" i="2"/>
  <c r="G107" i="2"/>
  <c r="G108" i="2"/>
  <c r="G109" i="2"/>
  <c r="G110" i="2"/>
  <c r="G111" i="2"/>
  <c r="G112" i="2"/>
  <c r="I112" i="2" s="1"/>
  <c r="G113" i="2"/>
  <c r="G114" i="2"/>
  <c r="G115" i="2"/>
  <c r="G116" i="2"/>
  <c r="G117" i="2"/>
  <c r="G118" i="2"/>
  <c r="G119" i="2"/>
  <c r="G120" i="2"/>
  <c r="I120" i="2" s="1"/>
  <c r="G121" i="2"/>
  <c r="G122" i="2"/>
  <c r="G123" i="2"/>
  <c r="G124" i="2"/>
  <c r="G125" i="2"/>
  <c r="G126" i="2"/>
  <c r="G127" i="2"/>
  <c r="G128" i="2"/>
  <c r="I128" i="2" s="1"/>
  <c r="G129" i="2"/>
  <c r="G130" i="2"/>
  <c r="I130" i="2" s="1"/>
  <c r="G131" i="2"/>
  <c r="G132" i="2"/>
  <c r="G133" i="2"/>
  <c r="G134" i="2"/>
  <c r="G135" i="2"/>
  <c r="G136" i="2"/>
  <c r="I136" i="2" s="1"/>
  <c r="G137" i="2"/>
  <c r="G138" i="2"/>
  <c r="G139" i="2"/>
  <c r="G140" i="2"/>
  <c r="G141" i="2"/>
  <c r="G142" i="2"/>
  <c r="G143" i="2"/>
  <c r="G144" i="2"/>
  <c r="I144" i="2" s="1"/>
  <c r="G145" i="2"/>
  <c r="G146" i="2"/>
  <c r="G147" i="2"/>
  <c r="G148" i="2"/>
  <c r="G149" i="2"/>
  <c r="G150" i="2"/>
  <c r="G151" i="2"/>
  <c r="G152" i="2"/>
  <c r="I152" i="2" s="1"/>
  <c r="G153" i="2"/>
  <c r="G154" i="2"/>
  <c r="G155" i="2"/>
  <c r="G156" i="2"/>
  <c r="G157" i="2"/>
  <c r="G158" i="2"/>
  <c r="G159" i="2"/>
  <c r="G160" i="2"/>
  <c r="I160" i="2" s="1"/>
  <c r="G161" i="2"/>
  <c r="I161" i="2" s="1"/>
  <c r="G162" i="2"/>
  <c r="I162" i="2" s="1"/>
  <c r="G163" i="2"/>
  <c r="G164" i="2"/>
  <c r="G165" i="2"/>
  <c r="G166" i="2"/>
  <c r="G167" i="2"/>
  <c r="G168" i="2"/>
  <c r="I168" i="2" s="1"/>
  <c r="G169" i="2"/>
  <c r="G170" i="2"/>
  <c r="G171" i="2"/>
  <c r="G172" i="2"/>
  <c r="G173" i="2"/>
  <c r="G174" i="2"/>
  <c r="G175" i="2"/>
  <c r="G176" i="2"/>
  <c r="I176" i="2" s="1"/>
  <c r="G177" i="2"/>
  <c r="G178" i="2"/>
  <c r="G179" i="2"/>
  <c r="G180" i="2"/>
  <c r="G181" i="2"/>
  <c r="G182" i="2"/>
  <c r="G183" i="2"/>
  <c r="G184" i="2"/>
  <c r="I184" i="2" s="1"/>
  <c r="G185" i="2"/>
  <c r="G186" i="2"/>
  <c r="G187" i="2"/>
  <c r="G188" i="2"/>
  <c r="G189" i="2"/>
  <c r="G190" i="2"/>
  <c r="G191" i="2"/>
  <c r="G192" i="2"/>
  <c r="I192" i="2" s="1"/>
  <c r="G193" i="2"/>
  <c r="G194" i="2"/>
  <c r="I194" i="2" s="1"/>
  <c r="G195" i="2"/>
  <c r="G196" i="2"/>
  <c r="G197" i="2"/>
  <c r="G198" i="2"/>
  <c r="G199" i="2"/>
  <c r="G200" i="2"/>
  <c r="I200" i="2" s="1"/>
  <c r="G201" i="2"/>
  <c r="G202" i="2"/>
  <c r="I202" i="2" s="1"/>
  <c r="G203" i="2"/>
  <c r="G204" i="2"/>
  <c r="G205" i="2"/>
  <c r="G206" i="2"/>
  <c r="G207" i="2"/>
  <c r="G208" i="2"/>
  <c r="I208" i="2" s="1"/>
  <c r="G209" i="2"/>
  <c r="G210" i="2"/>
  <c r="G211" i="2"/>
  <c r="G212" i="2"/>
  <c r="G213" i="2"/>
  <c r="G214" i="2"/>
  <c r="G215" i="2"/>
  <c r="G216" i="2"/>
  <c r="I216" i="2" s="1"/>
  <c r="G217" i="2"/>
  <c r="G218" i="2"/>
  <c r="G219" i="2"/>
  <c r="G220" i="2"/>
  <c r="G221" i="2"/>
  <c r="G222" i="2"/>
  <c r="G223" i="2"/>
  <c r="G224" i="2"/>
  <c r="I224" i="2" s="1"/>
  <c r="G225" i="2"/>
  <c r="G226" i="2"/>
  <c r="G227" i="2"/>
  <c r="G228" i="2"/>
  <c r="G229" i="2"/>
  <c r="G230" i="2"/>
  <c r="G231" i="2"/>
  <c r="G232" i="2"/>
  <c r="I232" i="2" s="1"/>
  <c r="G233" i="2"/>
  <c r="G234" i="2"/>
  <c r="I234" i="2" s="1"/>
  <c r="G235" i="2"/>
  <c r="G236" i="2"/>
  <c r="G237" i="2"/>
  <c r="G238" i="2"/>
  <c r="G239" i="2"/>
  <c r="G240" i="2"/>
  <c r="I240" i="2" s="1"/>
  <c r="G241" i="2"/>
  <c r="G242" i="2"/>
  <c r="G243" i="2"/>
  <c r="G244" i="2"/>
  <c r="G245" i="2"/>
  <c r="G246" i="2"/>
  <c r="G247" i="2"/>
  <c r="G248" i="2"/>
  <c r="I248" i="2" s="1"/>
  <c r="G249" i="2"/>
  <c r="G250" i="2"/>
  <c r="G251" i="2"/>
  <c r="G252" i="2"/>
  <c r="G253" i="2"/>
  <c r="G254" i="2"/>
  <c r="G255" i="2"/>
  <c r="G256" i="2"/>
  <c r="I256" i="2" s="1"/>
  <c r="G257" i="2"/>
  <c r="G258" i="2"/>
  <c r="G259" i="2"/>
  <c r="G260" i="2"/>
  <c r="G261" i="2"/>
  <c r="G262" i="2"/>
  <c r="G263" i="2"/>
  <c r="G264" i="2"/>
  <c r="I264" i="2" s="1"/>
  <c r="G265" i="2"/>
  <c r="G266" i="2"/>
  <c r="I266" i="2" s="1"/>
  <c r="G267" i="2"/>
  <c r="G268" i="2"/>
  <c r="G269" i="2"/>
  <c r="G270" i="2"/>
  <c r="G271" i="2"/>
  <c r="G272" i="2"/>
  <c r="I272" i="2" s="1"/>
  <c r="G273" i="2"/>
  <c r="G274" i="2"/>
  <c r="G275" i="2"/>
  <c r="G276" i="2"/>
  <c r="G277" i="2"/>
  <c r="G278" i="2"/>
  <c r="G279" i="2"/>
  <c r="G280" i="2"/>
  <c r="I280" i="2" s="1"/>
  <c r="G281" i="2"/>
  <c r="G282" i="2"/>
  <c r="G283" i="2"/>
  <c r="G284" i="2"/>
  <c r="G285" i="2"/>
  <c r="G286" i="2"/>
  <c r="G287" i="2"/>
  <c r="G288" i="2"/>
  <c r="I288" i="2" s="1"/>
  <c r="G289" i="2"/>
  <c r="G290" i="2"/>
  <c r="G291" i="2"/>
  <c r="G292" i="2"/>
  <c r="G293" i="2"/>
  <c r="G294" i="2"/>
  <c r="G295" i="2"/>
  <c r="G296" i="2"/>
  <c r="I296" i="2" s="1"/>
  <c r="G297" i="2"/>
  <c r="G298" i="2"/>
  <c r="I298" i="2" s="1"/>
  <c r="G299" i="2"/>
  <c r="G300" i="2"/>
  <c r="G301" i="2"/>
  <c r="G302" i="2"/>
  <c r="G303" i="2"/>
  <c r="G304" i="2"/>
  <c r="I304" i="2" s="1"/>
  <c r="G305" i="2"/>
  <c r="G306" i="2"/>
  <c r="G307" i="2"/>
  <c r="G308" i="2"/>
  <c r="G309" i="2"/>
  <c r="G310" i="2"/>
  <c r="G311" i="2"/>
  <c r="G312" i="2"/>
  <c r="I312" i="2" s="1"/>
  <c r="G313" i="2"/>
  <c r="G314" i="2"/>
  <c r="G315" i="2"/>
  <c r="G316" i="2"/>
  <c r="G317" i="2"/>
  <c r="G318" i="2"/>
  <c r="G319" i="2"/>
  <c r="G320" i="2"/>
  <c r="I320" i="2" s="1"/>
  <c r="G321" i="2"/>
  <c r="G322" i="2"/>
  <c r="G323" i="2"/>
  <c r="G324" i="2"/>
  <c r="G325" i="2"/>
  <c r="G326" i="2"/>
  <c r="G327" i="2"/>
  <c r="G328" i="2"/>
  <c r="I328" i="2" s="1"/>
  <c r="G329" i="2"/>
  <c r="G330" i="2"/>
  <c r="G331" i="2"/>
  <c r="G332" i="2"/>
  <c r="G333" i="2"/>
  <c r="G334" i="2"/>
  <c r="G335" i="2"/>
  <c r="G336" i="2"/>
  <c r="I336" i="2" s="1"/>
  <c r="G337" i="2"/>
  <c r="G338" i="2"/>
  <c r="I338" i="2" s="1"/>
  <c r="G339" i="2"/>
  <c r="G340" i="2"/>
  <c r="G341" i="2"/>
  <c r="G342" i="2"/>
  <c r="G343" i="2"/>
  <c r="G344" i="2"/>
  <c r="I344" i="2" s="1"/>
  <c r="G345" i="2"/>
  <c r="G346" i="2"/>
  <c r="G347" i="2"/>
  <c r="G348" i="2"/>
  <c r="G349" i="2"/>
  <c r="G350" i="2"/>
  <c r="G351" i="2"/>
  <c r="G352" i="2"/>
  <c r="I352" i="2" s="1"/>
  <c r="G353" i="2"/>
  <c r="G354" i="2"/>
  <c r="G355" i="2"/>
  <c r="G356" i="2"/>
  <c r="G357" i="2"/>
  <c r="G358" i="2"/>
  <c r="G359" i="2"/>
  <c r="G360" i="2"/>
  <c r="I360" i="2" s="1"/>
  <c r="G361" i="2"/>
  <c r="G362" i="2"/>
  <c r="G363" i="2"/>
  <c r="G364" i="2"/>
  <c r="G365" i="2"/>
  <c r="G366" i="2"/>
  <c r="G367" i="2"/>
  <c r="G368" i="2"/>
  <c r="I368" i="2" s="1"/>
  <c r="G369" i="2"/>
  <c r="G370" i="2"/>
  <c r="I370" i="2" s="1"/>
  <c r="G371" i="2"/>
  <c r="G372" i="2"/>
  <c r="G373" i="2"/>
  <c r="G374" i="2"/>
  <c r="G375" i="2"/>
  <c r="G376" i="2"/>
  <c r="I376" i="2" s="1"/>
  <c r="G377" i="2"/>
  <c r="G378" i="2"/>
  <c r="G379" i="2"/>
  <c r="G380" i="2"/>
  <c r="G381" i="2"/>
  <c r="G382" i="2"/>
  <c r="G383" i="2"/>
  <c r="G384" i="2"/>
  <c r="I384" i="2" s="1"/>
  <c r="G385" i="2"/>
  <c r="G386" i="2"/>
  <c r="G387" i="2"/>
  <c r="G388" i="2"/>
  <c r="G389" i="2"/>
  <c r="G390" i="2"/>
  <c r="G391" i="2"/>
  <c r="G392" i="2"/>
  <c r="I392" i="2" s="1"/>
  <c r="G393" i="2"/>
  <c r="G394" i="2"/>
  <c r="G395" i="2"/>
  <c r="G396" i="2"/>
  <c r="G397" i="2"/>
  <c r="G398" i="2"/>
  <c r="G399" i="2"/>
  <c r="G400" i="2"/>
  <c r="I400" i="2" s="1"/>
  <c r="G401" i="2"/>
  <c r="G402" i="2"/>
  <c r="G403" i="2"/>
  <c r="G404" i="2"/>
  <c r="G405" i="2"/>
  <c r="G406" i="2"/>
  <c r="G407" i="2"/>
  <c r="G408" i="2"/>
  <c r="I408" i="2" s="1"/>
  <c r="G409" i="2"/>
  <c r="G410" i="2"/>
  <c r="I410" i="2" s="1"/>
  <c r="G411" i="2"/>
  <c r="G412" i="2"/>
  <c r="G413" i="2"/>
  <c r="G414" i="2"/>
  <c r="G415" i="2"/>
  <c r="G416" i="2"/>
  <c r="I416" i="2" s="1"/>
  <c r="G417" i="2"/>
  <c r="G418" i="2"/>
  <c r="G419" i="2"/>
  <c r="G420" i="2"/>
  <c r="G421" i="2"/>
  <c r="G422" i="2"/>
  <c r="G423" i="2"/>
  <c r="G424" i="2"/>
  <c r="I424" i="2" s="1"/>
  <c r="G425" i="2"/>
  <c r="G426" i="2"/>
  <c r="G427" i="2"/>
  <c r="G428" i="2"/>
  <c r="G429" i="2"/>
  <c r="G430" i="2"/>
  <c r="G431" i="2"/>
  <c r="G432" i="2"/>
  <c r="I432" i="2" s="1"/>
  <c r="G433" i="2"/>
  <c r="G434" i="2"/>
  <c r="G435" i="2"/>
  <c r="G436" i="2"/>
  <c r="G437" i="2"/>
  <c r="G438" i="2"/>
  <c r="G439" i="2"/>
  <c r="G440" i="2"/>
  <c r="I440" i="2" s="1"/>
  <c r="G441" i="2"/>
  <c r="G442" i="2"/>
  <c r="I442" i="2" s="1"/>
  <c r="G443" i="2"/>
  <c r="G444" i="2"/>
  <c r="G445" i="2"/>
  <c r="G446" i="2"/>
  <c r="G447" i="2"/>
  <c r="G448" i="2"/>
  <c r="I448" i="2" s="1"/>
  <c r="G449" i="2"/>
  <c r="G450" i="2"/>
  <c r="I450" i="2" s="1"/>
  <c r="G451" i="2"/>
  <c r="G452" i="2"/>
  <c r="G453" i="2"/>
  <c r="G454" i="2"/>
  <c r="G455" i="2"/>
  <c r="G456" i="2"/>
  <c r="I456" i="2" s="1"/>
  <c r="G457" i="2"/>
  <c r="G458" i="2"/>
  <c r="G459" i="2"/>
  <c r="G460" i="2"/>
  <c r="G461" i="2"/>
  <c r="G462" i="2"/>
  <c r="G463" i="2"/>
  <c r="G464" i="2"/>
  <c r="I464" i="2" s="1"/>
  <c r="G465" i="2"/>
  <c r="G466" i="2"/>
  <c r="G467" i="2"/>
  <c r="G468" i="2"/>
  <c r="G469" i="2"/>
  <c r="G470" i="2"/>
  <c r="G471" i="2"/>
  <c r="G472" i="2"/>
  <c r="I472" i="2" s="1"/>
  <c r="G473" i="2"/>
  <c r="G474" i="2"/>
  <c r="G475" i="2"/>
  <c r="G476" i="2"/>
  <c r="G477" i="2"/>
  <c r="G478" i="2"/>
  <c r="G479" i="2"/>
  <c r="G480" i="2"/>
  <c r="G481" i="2"/>
  <c r="G482" i="2"/>
  <c r="I482" i="2" s="1"/>
  <c r="G483" i="2"/>
  <c r="G484" i="2"/>
  <c r="G485" i="2"/>
  <c r="G486" i="2"/>
  <c r="G487" i="2"/>
  <c r="G488" i="2"/>
  <c r="I488" i="2" s="1"/>
  <c r="G489" i="2"/>
  <c r="G490" i="2"/>
  <c r="G491" i="2"/>
  <c r="G492" i="2"/>
  <c r="G493" i="2"/>
  <c r="G494" i="2"/>
  <c r="G495" i="2"/>
  <c r="G496" i="2"/>
  <c r="I496" i="2" s="1"/>
  <c r="G497" i="2"/>
  <c r="G498" i="2"/>
  <c r="G499" i="2"/>
  <c r="G500" i="2"/>
  <c r="G501" i="2"/>
  <c r="G50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C4" i="2"/>
  <c r="C5" i="1" s="1"/>
  <c r="C5" i="2"/>
  <c r="C6" i="1" s="1"/>
  <c r="C6" i="2"/>
  <c r="C7" i="1" s="1"/>
  <c r="C7" i="2"/>
  <c r="C8" i="1" s="1"/>
  <c r="C8" i="2"/>
  <c r="C9" i="1" s="1"/>
  <c r="C9" i="2"/>
  <c r="C10" i="1" s="1"/>
  <c r="C10" i="2"/>
  <c r="C11" i="1" s="1"/>
  <c r="C11" i="2"/>
  <c r="C12" i="1" s="1"/>
  <c r="C12" i="2"/>
  <c r="C13" i="1" s="1"/>
  <c r="C13" i="2"/>
  <c r="C14" i="1" s="1"/>
  <c r="C14" i="2"/>
  <c r="C15" i="1" s="1"/>
  <c r="C15" i="2"/>
  <c r="C16" i="1" s="1"/>
  <c r="C16" i="2"/>
  <c r="C17" i="1" s="1"/>
  <c r="C17" i="2"/>
  <c r="C18" i="1" s="1"/>
  <c r="C18" i="2"/>
  <c r="C19" i="1" s="1"/>
  <c r="C19" i="2"/>
  <c r="C20" i="1" s="1"/>
  <c r="C20" i="2"/>
  <c r="C21" i="1" s="1"/>
  <c r="C21" i="2"/>
  <c r="C22" i="1" s="1"/>
  <c r="C22" i="2"/>
  <c r="C23" i="1" s="1"/>
  <c r="C23" i="2"/>
  <c r="C24" i="1" s="1"/>
  <c r="C24" i="2"/>
  <c r="C25" i="1" s="1"/>
  <c r="C25" i="2"/>
  <c r="C26" i="1" s="1"/>
  <c r="C26" i="2"/>
  <c r="C27" i="1" s="1"/>
  <c r="C27" i="2"/>
  <c r="C28" i="1" s="1"/>
  <c r="C28" i="2"/>
  <c r="C29" i="1" s="1"/>
  <c r="C29" i="2"/>
  <c r="C30" i="1" s="1"/>
  <c r="C30" i="2"/>
  <c r="C31" i="1" s="1"/>
  <c r="C31" i="2"/>
  <c r="C32" i="1" s="1"/>
  <c r="C32" i="2"/>
  <c r="C33" i="1" s="1"/>
  <c r="C33" i="2"/>
  <c r="C34" i="1" s="1"/>
  <c r="C34" i="2"/>
  <c r="C35" i="1" s="1"/>
  <c r="C35" i="2"/>
  <c r="C36" i="1" s="1"/>
  <c r="C36" i="2"/>
  <c r="C37" i="1" s="1"/>
  <c r="C37" i="2"/>
  <c r="C38" i="1" s="1"/>
  <c r="C38" i="2"/>
  <c r="C39" i="1" s="1"/>
  <c r="C39" i="2"/>
  <c r="C40" i="1" s="1"/>
  <c r="C40" i="2"/>
  <c r="C41" i="1" s="1"/>
  <c r="C41" i="2"/>
  <c r="C42" i="1" s="1"/>
  <c r="C42" i="2"/>
  <c r="C43" i="1" s="1"/>
  <c r="C43" i="2"/>
  <c r="C44" i="1" s="1"/>
  <c r="C44" i="2"/>
  <c r="C45" i="1" s="1"/>
  <c r="C45" i="2"/>
  <c r="C46" i="1" s="1"/>
  <c r="C46" i="2"/>
  <c r="C47" i="1" s="1"/>
  <c r="C47" i="2"/>
  <c r="C48" i="1" s="1"/>
  <c r="C48" i="2"/>
  <c r="C49" i="1" s="1"/>
  <c r="C49" i="2"/>
  <c r="C50" i="1" s="1"/>
  <c r="C50" i="2"/>
  <c r="C51" i="1" s="1"/>
  <c r="C51" i="2"/>
  <c r="C52" i="1" s="1"/>
  <c r="C52" i="2"/>
  <c r="C53" i="1" s="1"/>
  <c r="C53" i="2"/>
  <c r="C54" i="1" s="1"/>
  <c r="C54" i="2"/>
  <c r="C55" i="1" s="1"/>
  <c r="C55" i="2"/>
  <c r="C56" i="1" s="1"/>
  <c r="C56" i="2"/>
  <c r="C57" i="1" s="1"/>
  <c r="C57" i="2"/>
  <c r="C58" i="1" s="1"/>
  <c r="C58" i="2"/>
  <c r="C59" i="1" s="1"/>
  <c r="C59" i="2"/>
  <c r="C60" i="1" s="1"/>
  <c r="C60" i="2"/>
  <c r="C61" i="1" s="1"/>
  <c r="C61" i="2"/>
  <c r="C62" i="1" s="1"/>
  <c r="C62" i="2"/>
  <c r="C63" i="1" s="1"/>
  <c r="C63" i="2"/>
  <c r="C64" i="1" s="1"/>
  <c r="C64" i="2"/>
  <c r="C65" i="1" s="1"/>
  <c r="C65" i="2"/>
  <c r="C66" i="1" s="1"/>
  <c r="C66" i="2"/>
  <c r="C67" i="1" s="1"/>
  <c r="C67" i="2"/>
  <c r="C68" i="1" s="1"/>
  <c r="C68" i="2"/>
  <c r="C69" i="1" s="1"/>
  <c r="C69" i="2"/>
  <c r="C70" i="1" s="1"/>
  <c r="C70" i="2"/>
  <c r="C71" i="1" s="1"/>
  <c r="C71" i="2"/>
  <c r="C72" i="1" s="1"/>
  <c r="C72" i="2"/>
  <c r="C73" i="1" s="1"/>
  <c r="C73" i="2"/>
  <c r="C74" i="1" s="1"/>
  <c r="C74" i="2"/>
  <c r="C75" i="1" s="1"/>
  <c r="C75" i="2"/>
  <c r="C76" i="1" s="1"/>
  <c r="C76" i="2"/>
  <c r="C77" i="1" s="1"/>
  <c r="C77" i="2"/>
  <c r="C78" i="1" s="1"/>
  <c r="C78" i="2"/>
  <c r="C79" i="1" s="1"/>
  <c r="C79" i="2"/>
  <c r="C80" i="1" s="1"/>
  <c r="C80" i="2"/>
  <c r="C81" i="1" s="1"/>
  <c r="C81" i="2"/>
  <c r="C82" i="1" s="1"/>
  <c r="C82" i="2"/>
  <c r="C83" i="1" s="1"/>
  <c r="C83" i="2"/>
  <c r="C84" i="1" s="1"/>
  <c r="C84" i="2"/>
  <c r="C85" i="1" s="1"/>
  <c r="C85" i="2"/>
  <c r="C86" i="1" s="1"/>
  <c r="C86" i="2"/>
  <c r="C87" i="1" s="1"/>
  <c r="C87" i="2"/>
  <c r="C88" i="1" s="1"/>
  <c r="C88" i="2"/>
  <c r="C89" i="1" s="1"/>
  <c r="C89" i="2"/>
  <c r="C90" i="1" s="1"/>
  <c r="C90" i="2"/>
  <c r="C91" i="1" s="1"/>
  <c r="C91" i="2"/>
  <c r="C92" i="1" s="1"/>
  <c r="C92" i="2"/>
  <c r="C93" i="1" s="1"/>
  <c r="C93" i="2"/>
  <c r="C94" i="1" s="1"/>
  <c r="C94" i="2"/>
  <c r="C95" i="1" s="1"/>
  <c r="C95" i="2"/>
  <c r="C96" i="1" s="1"/>
  <c r="C96" i="2"/>
  <c r="C97" i="1" s="1"/>
  <c r="C97" i="2"/>
  <c r="C98" i="1" s="1"/>
  <c r="C98" i="2"/>
  <c r="C99" i="1" s="1"/>
  <c r="C99" i="2"/>
  <c r="C100" i="1" s="1"/>
  <c r="C100" i="2"/>
  <c r="C101" i="1" s="1"/>
  <c r="C101" i="2"/>
  <c r="C102" i="1" s="1"/>
  <c r="C102" i="2"/>
  <c r="C103" i="1" s="1"/>
  <c r="C103" i="2"/>
  <c r="C104" i="1" s="1"/>
  <c r="C104" i="2"/>
  <c r="C105" i="1" s="1"/>
  <c r="C105" i="2"/>
  <c r="C106" i="1" s="1"/>
  <c r="C106" i="2"/>
  <c r="C107" i="1" s="1"/>
  <c r="C107" i="2"/>
  <c r="C108" i="1" s="1"/>
  <c r="C108" i="2"/>
  <c r="C109" i="1" s="1"/>
  <c r="C109" i="2"/>
  <c r="C110" i="1" s="1"/>
  <c r="C110" i="2"/>
  <c r="C111" i="1" s="1"/>
  <c r="C111" i="2"/>
  <c r="C112" i="1" s="1"/>
  <c r="C112" i="2"/>
  <c r="C113" i="1" s="1"/>
  <c r="C113" i="2"/>
  <c r="C114" i="1" s="1"/>
  <c r="C114" i="2"/>
  <c r="C115" i="1" s="1"/>
  <c r="C115" i="2"/>
  <c r="C116" i="1" s="1"/>
  <c r="C116" i="2"/>
  <c r="C117" i="1" s="1"/>
  <c r="C117" i="2"/>
  <c r="C118" i="1" s="1"/>
  <c r="C118" i="2"/>
  <c r="C119" i="1" s="1"/>
  <c r="C119" i="2"/>
  <c r="C120" i="1" s="1"/>
  <c r="C120" i="2"/>
  <c r="C121" i="1" s="1"/>
  <c r="C121" i="2"/>
  <c r="C122" i="1" s="1"/>
  <c r="C122" i="2"/>
  <c r="C123" i="1" s="1"/>
  <c r="C123" i="2"/>
  <c r="C124" i="1" s="1"/>
  <c r="C124" i="2"/>
  <c r="C125" i="1" s="1"/>
  <c r="C125" i="2"/>
  <c r="C126" i="1" s="1"/>
  <c r="C126" i="2"/>
  <c r="C127" i="1" s="1"/>
  <c r="C127" i="2"/>
  <c r="C128" i="1" s="1"/>
  <c r="C128" i="2"/>
  <c r="C129" i="1" s="1"/>
  <c r="C129" i="2"/>
  <c r="C130" i="1" s="1"/>
  <c r="C130" i="2"/>
  <c r="C131" i="1" s="1"/>
  <c r="C131" i="2"/>
  <c r="C132" i="1" s="1"/>
  <c r="C132" i="2"/>
  <c r="C133" i="1" s="1"/>
  <c r="C133" i="2"/>
  <c r="C134" i="1" s="1"/>
  <c r="C134" i="2"/>
  <c r="C135" i="1" s="1"/>
  <c r="C135" i="2"/>
  <c r="C136" i="1" s="1"/>
  <c r="C136" i="2"/>
  <c r="C137" i="1" s="1"/>
  <c r="C137" i="2"/>
  <c r="C138" i="1" s="1"/>
  <c r="C138" i="2"/>
  <c r="C139" i="1" s="1"/>
  <c r="C139" i="2"/>
  <c r="C140" i="1" s="1"/>
  <c r="C140" i="2"/>
  <c r="C141" i="1" s="1"/>
  <c r="C141" i="2"/>
  <c r="C142" i="1" s="1"/>
  <c r="C142" i="2"/>
  <c r="C143" i="1" s="1"/>
  <c r="C143" i="2"/>
  <c r="C144" i="1" s="1"/>
  <c r="C144" i="2"/>
  <c r="C145" i="1" s="1"/>
  <c r="C145" i="2"/>
  <c r="C146" i="1" s="1"/>
  <c r="C146" i="2"/>
  <c r="C147" i="1" s="1"/>
  <c r="C147" i="2"/>
  <c r="C148" i="1" s="1"/>
  <c r="C148" i="2"/>
  <c r="C149" i="1" s="1"/>
  <c r="C149" i="2"/>
  <c r="C150" i="1" s="1"/>
  <c r="C150" i="2"/>
  <c r="C151" i="1" s="1"/>
  <c r="C151" i="2"/>
  <c r="C152" i="1" s="1"/>
  <c r="C152" i="2"/>
  <c r="C153" i="1" s="1"/>
  <c r="C153" i="2"/>
  <c r="C154" i="1" s="1"/>
  <c r="C154" i="2"/>
  <c r="C155" i="1" s="1"/>
  <c r="C155" i="2"/>
  <c r="C156" i="1" s="1"/>
  <c r="C156" i="2"/>
  <c r="C157" i="1" s="1"/>
  <c r="C157" i="2"/>
  <c r="C158" i="1" s="1"/>
  <c r="C158" i="2"/>
  <c r="C159" i="1" s="1"/>
  <c r="C159" i="2"/>
  <c r="C160" i="1" s="1"/>
  <c r="C160" i="2"/>
  <c r="C161" i="1" s="1"/>
  <c r="C161" i="2"/>
  <c r="C162" i="1" s="1"/>
  <c r="C162" i="2"/>
  <c r="C163" i="1" s="1"/>
  <c r="C163" i="2"/>
  <c r="C164" i="1" s="1"/>
  <c r="C164" i="2"/>
  <c r="C165" i="1" s="1"/>
  <c r="C165" i="2"/>
  <c r="C166" i="1" s="1"/>
  <c r="C166" i="2"/>
  <c r="C167" i="1" s="1"/>
  <c r="C167" i="2"/>
  <c r="C168" i="1" s="1"/>
  <c r="C168" i="2"/>
  <c r="C169" i="1" s="1"/>
  <c r="C169" i="2"/>
  <c r="C170" i="1" s="1"/>
  <c r="C170" i="2"/>
  <c r="C171" i="1" s="1"/>
  <c r="C171" i="2"/>
  <c r="C172" i="1" s="1"/>
  <c r="C172" i="2"/>
  <c r="C173" i="1" s="1"/>
  <c r="C173" i="2"/>
  <c r="C174" i="1" s="1"/>
  <c r="C174" i="2"/>
  <c r="C175" i="1" s="1"/>
  <c r="C175" i="2"/>
  <c r="C176" i="1" s="1"/>
  <c r="C176" i="2"/>
  <c r="C177" i="1" s="1"/>
  <c r="C177" i="2"/>
  <c r="C178" i="1" s="1"/>
  <c r="C178" i="2"/>
  <c r="C179" i="1" s="1"/>
  <c r="C179" i="2"/>
  <c r="C180" i="1" s="1"/>
  <c r="C180" i="2"/>
  <c r="C181" i="1" s="1"/>
  <c r="C181" i="2"/>
  <c r="C182" i="1" s="1"/>
  <c r="C182" i="2"/>
  <c r="C183" i="1" s="1"/>
  <c r="C183" i="2"/>
  <c r="C184" i="1" s="1"/>
  <c r="C184" i="2"/>
  <c r="C185" i="1" s="1"/>
  <c r="C185" i="2"/>
  <c r="C186" i="1" s="1"/>
  <c r="C186" i="2"/>
  <c r="C187" i="1" s="1"/>
  <c r="C187" i="2"/>
  <c r="C188" i="1" s="1"/>
  <c r="C188" i="2"/>
  <c r="C189" i="1" s="1"/>
  <c r="C189" i="2"/>
  <c r="C190" i="1" s="1"/>
  <c r="C190" i="2"/>
  <c r="C191" i="1" s="1"/>
  <c r="C191" i="2"/>
  <c r="C192" i="1" s="1"/>
  <c r="C192" i="2"/>
  <c r="C193" i="1" s="1"/>
  <c r="C193" i="2"/>
  <c r="C194" i="1" s="1"/>
  <c r="C194" i="2"/>
  <c r="C195" i="1" s="1"/>
  <c r="C195" i="2"/>
  <c r="C196" i="1" s="1"/>
  <c r="C196" i="2"/>
  <c r="C197" i="1" s="1"/>
  <c r="C197" i="2"/>
  <c r="C198" i="1" s="1"/>
  <c r="C198" i="2"/>
  <c r="C199" i="1" s="1"/>
  <c r="C199" i="2"/>
  <c r="C200" i="1" s="1"/>
  <c r="C200" i="2"/>
  <c r="C201" i="1" s="1"/>
  <c r="C201" i="2"/>
  <c r="C202" i="1" s="1"/>
  <c r="C202" i="2"/>
  <c r="C203" i="1" s="1"/>
  <c r="C203" i="2"/>
  <c r="C204" i="1" s="1"/>
  <c r="C204" i="2"/>
  <c r="C205" i="1" s="1"/>
  <c r="C205" i="2"/>
  <c r="C206" i="1" s="1"/>
  <c r="C206" i="2"/>
  <c r="C207" i="1" s="1"/>
  <c r="C207" i="2"/>
  <c r="C208" i="1" s="1"/>
  <c r="C208" i="2"/>
  <c r="C209" i="1" s="1"/>
  <c r="C209" i="2"/>
  <c r="C210" i="1" s="1"/>
  <c r="C210" i="2"/>
  <c r="C211" i="1" s="1"/>
  <c r="C211" i="2"/>
  <c r="C212" i="1" s="1"/>
  <c r="C212" i="2"/>
  <c r="C213" i="1" s="1"/>
  <c r="C213" i="2"/>
  <c r="C214" i="1" s="1"/>
  <c r="C214" i="2"/>
  <c r="C215" i="1" s="1"/>
  <c r="C215" i="2"/>
  <c r="C216" i="1" s="1"/>
  <c r="C216" i="2"/>
  <c r="C217" i="1" s="1"/>
  <c r="C217" i="2"/>
  <c r="C218" i="1" s="1"/>
  <c r="C218" i="2"/>
  <c r="C219" i="1" s="1"/>
  <c r="C219" i="2"/>
  <c r="C220" i="1" s="1"/>
  <c r="C220" i="2"/>
  <c r="C221" i="1" s="1"/>
  <c r="C221" i="2"/>
  <c r="C222" i="1" s="1"/>
  <c r="C222" i="2"/>
  <c r="C223" i="1" s="1"/>
  <c r="C223" i="2"/>
  <c r="C224" i="1" s="1"/>
  <c r="C224" i="2"/>
  <c r="C225" i="1" s="1"/>
  <c r="C225" i="2"/>
  <c r="C226" i="1" s="1"/>
  <c r="C226" i="2"/>
  <c r="C227" i="1" s="1"/>
  <c r="C227" i="2"/>
  <c r="C228" i="1" s="1"/>
  <c r="C228" i="2"/>
  <c r="C229" i="1" s="1"/>
  <c r="C229" i="2"/>
  <c r="C230" i="1" s="1"/>
  <c r="C230" i="2"/>
  <c r="C231" i="1" s="1"/>
  <c r="C231" i="2"/>
  <c r="C232" i="1" s="1"/>
  <c r="C232" i="2"/>
  <c r="C233" i="1" s="1"/>
  <c r="C233" i="2"/>
  <c r="C234" i="1" s="1"/>
  <c r="C234" i="2"/>
  <c r="C235" i="1" s="1"/>
  <c r="C235" i="2"/>
  <c r="C236" i="1" s="1"/>
  <c r="C236" i="2"/>
  <c r="C237" i="1" s="1"/>
  <c r="C237" i="2"/>
  <c r="C238" i="1" s="1"/>
  <c r="C238" i="2"/>
  <c r="C239" i="1" s="1"/>
  <c r="C239" i="2"/>
  <c r="C240" i="1" s="1"/>
  <c r="C240" i="2"/>
  <c r="C241" i="1" s="1"/>
  <c r="C241" i="2"/>
  <c r="C242" i="1" s="1"/>
  <c r="C242" i="2"/>
  <c r="C243" i="1" s="1"/>
  <c r="C243" i="2"/>
  <c r="C244" i="1" s="1"/>
  <c r="C244" i="2"/>
  <c r="C245" i="1" s="1"/>
  <c r="C245" i="2"/>
  <c r="C246" i="1" s="1"/>
  <c r="C246" i="2"/>
  <c r="C247" i="1" s="1"/>
  <c r="C247" i="2"/>
  <c r="C248" i="1" s="1"/>
  <c r="C248" i="2"/>
  <c r="C249" i="1" s="1"/>
  <c r="C249" i="2"/>
  <c r="C250" i="1" s="1"/>
  <c r="C250" i="2"/>
  <c r="C251" i="1" s="1"/>
  <c r="C251" i="2"/>
  <c r="C252" i="1" s="1"/>
  <c r="C252" i="2"/>
  <c r="C253" i="1" s="1"/>
  <c r="C253" i="2"/>
  <c r="C254" i="1" s="1"/>
  <c r="C254" i="2"/>
  <c r="C255" i="1" s="1"/>
  <c r="C255" i="2"/>
  <c r="C256" i="1" s="1"/>
  <c r="C256" i="2"/>
  <c r="C257" i="1" s="1"/>
  <c r="C257" i="2"/>
  <c r="C258" i="1" s="1"/>
  <c r="C258" i="2"/>
  <c r="C259" i="1" s="1"/>
  <c r="C259" i="2"/>
  <c r="C260" i="1" s="1"/>
  <c r="C260" i="2"/>
  <c r="C261" i="1" s="1"/>
  <c r="C261" i="2"/>
  <c r="C262" i="1" s="1"/>
  <c r="C262" i="2"/>
  <c r="C263" i="1" s="1"/>
  <c r="C263" i="2"/>
  <c r="C264" i="1" s="1"/>
  <c r="C264" i="2"/>
  <c r="C265" i="1" s="1"/>
  <c r="C265" i="2"/>
  <c r="C266" i="1" s="1"/>
  <c r="C266" i="2"/>
  <c r="C267" i="1" s="1"/>
  <c r="C267" i="2"/>
  <c r="C268" i="1" s="1"/>
  <c r="C268" i="2"/>
  <c r="C269" i="1" s="1"/>
  <c r="C269" i="2"/>
  <c r="C270" i="1" s="1"/>
  <c r="C270" i="2"/>
  <c r="C271" i="1" s="1"/>
  <c r="C271" i="2"/>
  <c r="C272" i="1" s="1"/>
  <c r="C272" i="2"/>
  <c r="C273" i="1" s="1"/>
  <c r="C273" i="2"/>
  <c r="C274" i="1" s="1"/>
  <c r="C274" i="2"/>
  <c r="C275" i="1" s="1"/>
  <c r="C275" i="2"/>
  <c r="C276" i="1" s="1"/>
  <c r="C276" i="2"/>
  <c r="C277" i="1" s="1"/>
  <c r="C277" i="2"/>
  <c r="C278" i="1" s="1"/>
  <c r="C278" i="2"/>
  <c r="C279" i="1" s="1"/>
  <c r="C279" i="2"/>
  <c r="C280" i="1" s="1"/>
  <c r="C280" i="2"/>
  <c r="C281" i="1" s="1"/>
  <c r="C281" i="2"/>
  <c r="C282" i="1" s="1"/>
  <c r="C282" i="2"/>
  <c r="C283" i="1" s="1"/>
  <c r="C283" i="2"/>
  <c r="C284" i="1" s="1"/>
  <c r="C284" i="2"/>
  <c r="C285" i="1" s="1"/>
  <c r="C285" i="2"/>
  <c r="C286" i="1" s="1"/>
  <c r="C286" i="2"/>
  <c r="C287" i="1" s="1"/>
  <c r="C287" i="2"/>
  <c r="C288" i="1" s="1"/>
  <c r="C288" i="2"/>
  <c r="C289" i="1" s="1"/>
  <c r="C289" i="2"/>
  <c r="C290" i="1" s="1"/>
  <c r="C290" i="2"/>
  <c r="C291" i="1" s="1"/>
  <c r="C291" i="2"/>
  <c r="C292" i="1" s="1"/>
  <c r="C292" i="2"/>
  <c r="C293" i="1" s="1"/>
  <c r="C293" i="2"/>
  <c r="C294" i="1" s="1"/>
  <c r="C294" i="2"/>
  <c r="C295" i="1" s="1"/>
  <c r="C295" i="2"/>
  <c r="C296" i="1" s="1"/>
  <c r="C296" i="2"/>
  <c r="C297" i="1" s="1"/>
  <c r="C297" i="2"/>
  <c r="C298" i="1" s="1"/>
  <c r="C298" i="2"/>
  <c r="C299" i="1" s="1"/>
  <c r="C299" i="2"/>
  <c r="C300" i="1" s="1"/>
  <c r="C300" i="2"/>
  <c r="C301" i="1" s="1"/>
  <c r="C301" i="2"/>
  <c r="C302" i="1" s="1"/>
  <c r="C302" i="2"/>
  <c r="C303" i="1" s="1"/>
  <c r="C303" i="2"/>
  <c r="C304" i="1" s="1"/>
  <c r="C304" i="2"/>
  <c r="C305" i="1" s="1"/>
  <c r="C305" i="2"/>
  <c r="C306" i="1" s="1"/>
  <c r="C306" i="2"/>
  <c r="C307" i="1" s="1"/>
  <c r="C307" i="2"/>
  <c r="C308" i="1" s="1"/>
  <c r="C308" i="2"/>
  <c r="C309" i="1" s="1"/>
  <c r="C309" i="2"/>
  <c r="C310" i="1" s="1"/>
  <c r="C310" i="2"/>
  <c r="C311" i="1" s="1"/>
  <c r="C311" i="2"/>
  <c r="C312" i="1" s="1"/>
  <c r="C312" i="2"/>
  <c r="C313" i="1" s="1"/>
  <c r="C313" i="2"/>
  <c r="C314" i="1" s="1"/>
  <c r="C314" i="2"/>
  <c r="C315" i="1" s="1"/>
  <c r="C315" i="2"/>
  <c r="C316" i="1" s="1"/>
  <c r="C316" i="2"/>
  <c r="C317" i="1" s="1"/>
  <c r="C317" i="2"/>
  <c r="C318" i="1" s="1"/>
  <c r="C318" i="2"/>
  <c r="C319" i="1" s="1"/>
  <c r="C319" i="2"/>
  <c r="C320" i="1" s="1"/>
  <c r="C320" i="2"/>
  <c r="C321" i="1" s="1"/>
  <c r="C321" i="2"/>
  <c r="C322" i="1" s="1"/>
  <c r="C322" i="2"/>
  <c r="C323" i="1" s="1"/>
  <c r="C323" i="2"/>
  <c r="C324" i="1" s="1"/>
  <c r="C324" i="2"/>
  <c r="C325" i="1" s="1"/>
  <c r="C325" i="2"/>
  <c r="C326" i="1" s="1"/>
  <c r="C326" i="2"/>
  <c r="C327" i="1" s="1"/>
  <c r="C327" i="2"/>
  <c r="C328" i="1" s="1"/>
  <c r="C328" i="2"/>
  <c r="C329" i="1" s="1"/>
  <c r="C329" i="2"/>
  <c r="C330" i="1" s="1"/>
  <c r="C330" i="2"/>
  <c r="C331" i="1" s="1"/>
  <c r="C331" i="2"/>
  <c r="C332" i="1" s="1"/>
  <c r="C332" i="2"/>
  <c r="C333" i="1" s="1"/>
  <c r="C333" i="2"/>
  <c r="C334" i="1" s="1"/>
  <c r="C334" i="2"/>
  <c r="C335" i="1" s="1"/>
  <c r="C335" i="2"/>
  <c r="C336" i="1" s="1"/>
  <c r="C336" i="2"/>
  <c r="C337" i="1" s="1"/>
  <c r="C337" i="2"/>
  <c r="C338" i="1" s="1"/>
  <c r="C338" i="2"/>
  <c r="C339" i="1" s="1"/>
  <c r="C339" i="2"/>
  <c r="C340" i="1" s="1"/>
  <c r="C340" i="2"/>
  <c r="C341" i="1" s="1"/>
  <c r="C341" i="2"/>
  <c r="C342" i="1" s="1"/>
  <c r="C342" i="2"/>
  <c r="C343" i="1" s="1"/>
  <c r="C343" i="2"/>
  <c r="C344" i="1" s="1"/>
  <c r="C344" i="2"/>
  <c r="C345" i="1" s="1"/>
  <c r="C345" i="2"/>
  <c r="C346" i="1" s="1"/>
  <c r="C346" i="2"/>
  <c r="C347" i="1" s="1"/>
  <c r="C347" i="2"/>
  <c r="C348" i="1" s="1"/>
  <c r="C348" i="2"/>
  <c r="C349" i="1" s="1"/>
  <c r="C349" i="2"/>
  <c r="C350" i="1" s="1"/>
  <c r="C350" i="2"/>
  <c r="C351" i="1" s="1"/>
  <c r="C351" i="2"/>
  <c r="C352" i="1" s="1"/>
  <c r="C352" i="2"/>
  <c r="C353" i="1" s="1"/>
  <c r="C353" i="2"/>
  <c r="C354" i="1" s="1"/>
  <c r="C354" i="2"/>
  <c r="C355" i="1" s="1"/>
  <c r="C355" i="2"/>
  <c r="C356" i="1" s="1"/>
  <c r="C356" i="2"/>
  <c r="C357" i="1" s="1"/>
  <c r="C357" i="2"/>
  <c r="C358" i="1" s="1"/>
  <c r="C358" i="2"/>
  <c r="C359" i="1" s="1"/>
  <c r="C359" i="2"/>
  <c r="C360" i="1" s="1"/>
  <c r="C360" i="2"/>
  <c r="C361" i="1" s="1"/>
  <c r="C361" i="2"/>
  <c r="C362" i="1" s="1"/>
  <c r="C362" i="2"/>
  <c r="C363" i="1" s="1"/>
  <c r="C363" i="2"/>
  <c r="C364" i="1" s="1"/>
  <c r="C364" i="2"/>
  <c r="C365" i="1" s="1"/>
  <c r="C365" i="2"/>
  <c r="C366" i="1" s="1"/>
  <c r="C366" i="2"/>
  <c r="C367" i="1" s="1"/>
  <c r="C367" i="2"/>
  <c r="C368" i="1" s="1"/>
  <c r="C368" i="2"/>
  <c r="C369" i="1" s="1"/>
  <c r="C369" i="2"/>
  <c r="C370" i="1" s="1"/>
  <c r="C370" i="2"/>
  <c r="C371" i="1" s="1"/>
  <c r="C371" i="2"/>
  <c r="C372" i="1" s="1"/>
  <c r="C372" i="2"/>
  <c r="C373" i="1" s="1"/>
  <c r="C373" i="2"/>
  <c r="C374" i="1" s="1"/>
  <c r="C374" i="2"/>
  <c r="C375" i="1" s="1"/>
  <c r="C375" i="2"/>
  <c r="C376" i="1" s="1"/>
  <c r="C376" i="2"/>
  <c r="C377" i="1" s="1"/>
  <c r="C377" i="2"/>
  <c r="C378" i="1" s="1"/>
  <c r="C378" i="2"/>
  <c r="C379" i="1" s="1"/>
  <c r="C379" i="2"/>
  <c r="C380" i="1" s="1"/>
  <c r="C380" i="2"/>
  <c r="C381" i="1" s="1"/>
  <c r="C381" i="2"/>
  <c r="C382" i="1" s="1"/>
  <c r="C382" i="2"/>
  <c r="C383" i="1" s="1"/>
  <c r="C383" i="2"/>
  <c r="C384" i="1" s="1"/>
  <c r="C384" i="2"/>
  <c r="C385" i="1" s="1"/>
  <c r="C385" i="2"/>
  <c r="C386" i="1" s="1"/>
  <c r="C386" i="2"/>
  <c r="C387" i="1" s="1"/>
  <c r="C387" i="2"/>
  <c r="C388" i="1" s="1"/>
  <c r="C388" i="2"/>
  <c r="C389" i="1" s="1"/>
  <c r="C389" i="2"/>
  <c r="C390" i="1" s="1"/>
  <c r="C390" i="2"/>
  <c r="C391" i="1" s="1"/>
  <c r="C391" i="2"/>
  <c r="C392" i="1" s="1"/>
  <c r="C392" i="2"/>
  <c r="C393" i="1" s="1"/>
  <c r="C393" i="2"/>
  <c r="C394" i="1" s="1"/>
  <c r="C394" i="2"/>
  <c r="C395" i="1" s="1"/>
  <c r="C395" i="2"/>
  <c r="C396" i="1" s="1"/>
  <c r="C396" i="2"/>
  <c r="C397" i="1" s="1"/>
  <c r="C397" i="2"/>
  <c r="C398" i="1" s="1"/>
  <c r="C398" i="2"/>
  <c r="C399" i="1" s="1"/>
  <c r="C399" i="2"/>
  <c r="C400" i="1" s="1"/>
  <c r="C400" i="2"/>
  <c r="C401" i="1" s="1"/>
  <c r="C401" i="2"/>
  <c r="C402" i="1" s="1"/>
  <c r="C402" i="2"/>
  <c r="C403" i="1" s="1"/>
  <c r="C403" i="2"/>
  <c r="C404" i="1" s="1"/>
  <c r="C404" i="2"/>
  <c r="C405" i="1" s="1"/>
  <c r="C405" i="2"/>
  <c r="C406" i="1" s="1"/>
  <c r="C406" i="2"/>
  <c r="C407" i="1" s="1"/>
  <c r="C407" i="2"/>
  <c r="C408" i="1" s="1"/>
  <c r="C408" i="2"/>
  <c r="C409" i="1" s="1"/>
  <c r="C409" i="2"/>
  <c r="C410" i="1" s="1"/>
  <c r="C410" i="2"/>
  <c r="C411" i="1" s="1"/>
  <c r="C411" i="2"/>
  <c r="C412" i="1" s="1"/>
  <c r="C412" i="2"/>
  <c r="C413" i="1" s="1"/>
  <c r="C413" i="2"/>
  <c r="C414" i="1" s="1"/>
  <c r="C414" i="2"/>
  <c r="C415" i="1" s="1"/>
  <c r="C415" i="2"/>
  <c r="C416" i="1" s="1"/>
  <c r="C416" i="2"/>
  <c r="C417" i="1" s="1"/>
  <c r="C417" i="2"/>
  <c r="C418" i="1" s="1"/>
  <c r="C418" i="2"/>
  <c r="C419" i="1" s="1"/>
  <c r="C419" i="2"/>
  <c r="C420" i="1" s="1"/>
  <c r="C420" i="2"/>
  <c r="C421" i="1" s="1"/>
  <c r="C421" i="2"/>
  <c r="C422" i="1" s="1"/>
  <c r="C422" i="2"/>
  <c r="C423" i="1" s="1"/>
  <c r="C423" i="2"/>
  <c r="C424" i="1" s="1"/>
  <c r="C424" i="2"/>
  <c r="C425" i="1" s="1"/>
  <c r="C425" i="2"/>
  <c r="C426" i="1" s="1"/>
  <c r="C426" i="2"/>
  <c r="C427" i="1" s="1"/>
  <c r="C427" i="2"/>
  <c r="C428" i="1" s="1"/>
  <c r="C428" i="2"/>
  <c r="C429" i="1" s="1"/>
  <c r="C429" i="2"/>
  <c r="C430" i="1" s="1"/>
  <c r="C430" i="2"/>
  <c r="C431" i="1" s="1"/>
  <c r="C431" i="2"/>
  <c r="C432" i="1" s="1"/>
  <c r="C432" i="2"/>
  <c r="C433" i="1" s="1"/>
  <c r="C433" i="2"/>
  <c r="C434" i="1" s="1"/>
  <c r="C434" i="2"/>
  <c r="C435" i="1" s="1"/>
  <c r="C435" i="2"/>
  <c r="C436" i="1" s="1"/>
  <c r="C436" i="2"/>
  <c r="C437" i="1" s="1"/>
  <c r="C437" i="2"/>
  <c r="C438" i="1" s="1"/>
  <c r="C438" i="2"/>
  <c r="C439" i="1" s="1"/>
  <c r="C439" i="2"/>
  <c r="C440" i="1" s="1"/>
  <c r="C440" i="2"/>
  <c r="C441" i="1" s="1"/>
  <c r="C441" i="2"/>
  <c r="C442" i="1" s="1"/>
  <c r="C442" i="2"/>
  <c r="C443" i="1" s="1"/>
  <c r="C443" i="2"/>
  <c r="C444" i="1" s="1"/>
  <c r="C444" i="2"/>
  <c r="C445" i="1" s="1"/>
  <c r="C445" i="2"/>
  <c r="C446" i="1" s="1"/>
  <c r="C446" i="2"/>
  <c r="C447" i="1" s="1"/>
  <c r="C447" i="2"/>
  <c r="C448" i="1" s="1"/>
  <c r="C448" i="2"/>
  <c r="C449" i="1" s="1"/>
  <c r="C449" i="2"/>
  <c r="C450" i="1" s="1"/>
  <c r="C450" i="2"/>
  <c r="C451" i="1" s="1"/>
  <c r="C451" i="2"/>
  <c r="C452" i="1" s="1"/>
  <c r="C452" i="2"/>
  <c r="C453" i="1" s="1"/>
  <c r="C453" i="2"/>
  <c r="C454" i="1" s="1"/>
  <c r="C454" i="2"/>
  <c r="C455" i="1" s="1"/>
  <c r="C455" i="2"/>
  <c r="C456" i="1" s="1"/>
  <c r="C456" i="2"/>
  <c r="C457" i="1" s="1"/>
  <c r="C457" i="2"/>
  <c r="C458" i="1" s="1"/>
  <c r="C458" i="2"/>
  <c r="C459" i="1" s="1"/>
  <c r="C459" i="2"/>
  <c r="C460" i="1" s="1"/>
  <c r="C460" i="2"/>
  <c r="C461" i="1" s="1"/>
  <c r="C461" i="2"/>
  <c r="C462" i="1" s="1"/>
  <c r="C462" i="2"/>
  <c r="C463" i="1" s="1"/>
  <c r="C463" i="2"/>
  <c r="C464" i="1" s="1"/>
  <c r="C464" i="2"/>
  <c r="C465" i="1" s="1"/>
  <c r="C465" i="2"/>
  <c r="C466" i="1" s="1"/>
  <c r="C466" i="2"/>
  <c r="C467" i="1" s="1"/>
  <c r="C467" i="2"/>
  <c r="C468" i="1" s="1"/>
  <c r="C468" i="2"/>
  <c r="C469" i="1" s="1"/>
  <c r="C469" i="2"/>
  <c r="C470" i="1" s="1"/>
  <c r="C470" i="2"/>
  <c r="C471" i="1" s="1"/>
  <c r="C471" i="2"/>
  <c r="C472" i="1" s="1"/>
  <c r="C472" i="2"/>
  <c r="C473" i="1" s="1"/>
  <c r="C473" i="2"/>
  <c r="C474" i="1" s="1"/>
  <c r="C474" i="2"/>
  <c r="C475" i="1" s="1"/>
  <c r="C475" i="2"/>
  <c r="C476" i="1" s="1"/>
  <c r="C476" i="2"/>
  <c r="C477" i="1" s="1"/>
  <c r="C477" i="2"/>
  <c r="C478" i="1" s="1"/>
  <c r="C478" i="2"/>
  <c r="C479" i="1" s="1"/>
  <c r="C479" i="2"/>
  <c r="C480" i="1" s="1"/>
  <c r="C480" i="2"/>
  <c r="C481" i="1" s="1"/>
  <c r="C481" i="2"/>
  <c r="C482" i="1" s="1"/>
  <c r="C482" i="2"/>
  <c r="C483" i="1" s="1"/>
  <c r="C483" i="2"/>
  <c r="C484" i="1" s="1"/>
  <c r="C484" i="2"/>
  <c r="C485" i="1" s="1"/>
  <c r="C485" i="2"/>
  <c r="C486" i="1" s="1"/>
  <c r="C486" i="2"/>
  <c r="C487" i="1" s="1"/>
  <c r="C487" i="2"/>
  <c r="C488" i="1" s="1"/>
  <c r="C488" i="2"/>
  <c r="C489" i="1" s="1"/>
  <c r="C489" i="2"/>
  <c r="C490" i="1" s="1"/>
  <c r="C490" i="2"/>
  <c r="C491" i="1" s="1"/>
  <c r="C491" i="2"/>
  <c r="C492" i="1" s="1"/>
  <c r="C492" i="2"/>
  <c r="C493" i="1" s="1"/>
  <c r="C493" i="2"/>
  <c r="C494" i="1" s="1"/>
  <c r="C494" i="2"/>
  <c r="C495" i="1" s="1"/>
  <c r="C495" i="2"/>
  <c r="C496" i="1" s="1"/>
  <c r="C496" i="2"/>
  <c r="C497" i="1" s="1"/>
  <c r="C497" i="2"/>
  <c r="C498" i="1" s="1"/>
  <c r="C498" i="2"/>
  <c r="C499" i="1" s="1"/>
  <c r="C499" i="2"/>
  <c r="C500" i="1" s="1"/>
  <c r="C500" i="2"/>
  <c r="C501" i="1" s="1"/>
  <c r="C501" i="2"/>
  <c r="C502" i="1" s="1"/>
  <c r="C502" i="2"/>
  <c r="C503" i="1" s="1"/>
  <c r="B4" i="2"/>
  <c r="B5" i="1" s="1"/>
  <c r="B5" i="2"/>
  <c r="B6" i="1" s="1"/>
  <c r="B6" i="2"/>
  <c r="B7" i="1" s="1"/>
  <c r="B7" i="2"/>
  <c r="B8" i="1" s="1"/>
  <c r="B8" i="2"/>
  <c r="B9" i="1" s="1"/>
  <c r="B9" i="2"/>
  <c r="B10" i="1" s="1"/>
  <c r="B10" i="2"/>
  <c r="B11" i="1" s="1"/>
  <c r="B11" i="2"/>
  <c r="B12" i="1" s="1"/>
  <c r="B12" i="2"/>
  <c r="B13" i="1" s="1"/>
  <c r="B13" i="2"/>
  <c r="B14" i="1" s="1"/>
  <c r="B14" i="2"/>
  <c r="B15" i="1" s="1"/>
  <c r="B15" i="2"/>
  <c r="B16" i="1" s="1"/>
  <c r="B16" i="2"/>
  <c r="B17" i="1" s="1"/>
  <c r="B17" i="2"/>
  <c r="B18" i="1" s="1"/>
  <c r="B18" i="2"/>
  <c r="B19" i="1" s="1"/>
  <c r="B19" i="2"/>
  <c r="B20" i="1" s="1"/>
  <c r="B20" i="2"/>
  <c r="B21" i="1" s="1"/>
  <c r="B21" i="2"/>
  <c r="B22" i="1" s="1"/>
  <c r="B22" i="2"/>
  <c r="B23" i="1" s="1"/>
  <c r="B23" i="2"/>
  <c r="B24" i="1" s="1"/>
  <c r="B24" i="2"/>
  <c r="B25" i="1" s="1"/>
  <c r="B25" i="2"/>
  <c r="B26" i="1" s="1"/>
  <c r="B26" i="2"/>
  <c r="B27" i="1" s="1"/>
  <c r="B27" i="2"/>
  <c r="B28" i="1" s="1"/>
  <c r="B28" i="2"/>
  <c r="B29" i="1" s="1"/>
  <c r="B29" i="2"/>
  <c r="B30" i="1" s="1"/>
  <c r="B30" i="2"/>
  <c r="B31" i="1" s="1"/>
  <c r="B31" i="2"/>
  <c r="B32" i="1" s="1"/>
  <c r="B32" i="2"/>
  <c r="B33" i="1" s="1"/>
  <c r="B33" i="2"/>
  <c r="B34" i="1" s="1"/>
  <c r="B34" i="2"/>
  <c r="B35" i="1" s="1"/>
  <c r="B35" i="2"/>
  <c r="B36" i="1" s="1"/>
  <c r="B36" i="2"/>
  <c r="B37" i="1" s="1"/>
  <c r="B37" i="2"/>
  <c r="B38" i="1" s="1"/>
  <c r="B38" i="2"/>
  <c r="B39" i="1" s="1"/>
  <c r="B39" i="2"/>
  <c r="B40" i="1" s="1"/>
  <c r="B40" i="2"/>
  <c r="B41" i="1" s="1"/>
  <c r="B41" i="2"/>
  <c r="B42" i="1" s="1"/>
  <c r="B42" i="2"/>
  <c r="B43" i="1" s="1"/>
  <c r="B43" i="2"/>
  <c r="B44" i="1" s="1"/>
  <c r="B44" i="2"/>
  <c r="B45" i="1" s="1"/>
  <c r="B45" i="2"/>
  <c r="B46" i="1" s="1"/>
  <c r="B46" i="2"/>
  <c r="B47" i="1" s="1"/>
  <c r="B47" i="2"/>
  <c r="B48" i="1" s="1"/>
  <c r="B48" i="2"/>
  <c r="B49" i="1" s="1"/>
  <c r="B49" i="2"/>
  <c r="B50" i="1" s="1"/>
  <c r="B50" i="2"/>
  <c r="B51" i="1" s="1"/>
  <c r="B51" i="2"/>
  <c r="B52" i="1" s="1"/>
  <c r="B52" i="2"/>
  <c r="B53" i="1" s="1"/>
  <c r="B53" i="2"/>
  <c r="B54" i="1" s="1"/>
  <c r="B54" i="2"/>
  <c r="B55" i="1" s="1"/>
  <c r="B55" i="2"/>
  <c r="B56" i="1" s="1"/>
  <c r="B56" i="2"/>
  <c r="B57" i="1" s="1"/>
  <c r="B57" i="2"/>
  <c r="B58" i="1" s="1"/>
  <c r="B58" i="2"/>
  <c r="B59" i="1" s="1"/>
  <c r="B59" i="2"/>
  <c r="B60" i="1" s="1"/>
  <c r="B60" i="2"/>
  <c r="B61" i="1" s="1"/>
  <c r="B61" i="2"/>
  <c r="B62" i="1" s="1"/>
  <c r="B62" i="2"/>
  <c r="B63" i="1" s="1"/>
  <c r="B63" i="2"/>
  <c r="B64" i="1" s="1"/>
  <c r="B64" i="2"/>
  <c r="B65" i="1" s="1"/>
  <c r="B65" i="2"/>
  <c r="B66" i="1" s="1"/>
  <c r="B66" i="2"/>
  <c r="B67" i="1" s="1"/>
  <c r="B67" i="2"/>
  <c r="B68" i="1" s="1"/>
  <c r="B68" i="2"/>
  <c r="B69" i="1" s="1"/>
  <c r="B69" i="2"/>
  <c r="B70" i="1" s="1"/>
  <c r="B70" i="2"/>
  <c r="B71" i="1" s="1"/>
  <c r="B71" i="2"/>
  <c r="B72" i="1" s="1"/>
  <c r="B72" i="2"/>
  <c r="B73" i="1" s="1"/>
  <c r="B73" i="2"/>
  <c r="B74" i="1" s="1"/>
  <c r="B74" i="2"/>
  <c r="B75" i="1" s="1"/>
  <c r="B75" i="2"/>
  <c r="B76" i="1" s="1"/>
  <c r="B76" i="2"/>
  <c r="B77" i="1" s="1"/>
  <c r="B77" i="2"/>
  <c r="B78" i="1" s="1"/>
  <c r="B78" i="2"/>
  <c r="B79" i="1" s="1"/>
  <c r="B79" i="2"/>
  <c r="B80" i="1" s="1"/>
  <c r="B80" i="2"/>
  <c r="M80" i="2" s="1"/>
  <c r="B81" i="2"/>
  <c r="B82" i="1" s="1"/>
  <c r="B82" i="2"/>
  <c r="B83" i="1" s="1"/>
  <c r="B83" i="2"/>
  <c r="B84" i="1" s="1"/>
  <c r="B84" i="2"/>
  <c r="B85" i="1" s="1"/>
  <c r="B85" i="2"/>
  <c r="B86" i="1" s="1"/>
  <c r="B86" i="2"/>
  <c r="B87" i="1" s="1"/>
  <c r="B87" i="2"/>
  <c r="B88" i="1" s="1"/>
  <c r="B88" i="2"/>
  <c r="B89" i="1" s="1"/>
  <c r="B89" i="2"/>
  <c r="B90" i="1" s="1"/>
  <c r="B90" i="2"/>
  <c r="B91" i="1" s="1"/>
  <c r="B91" i="2"/>
  <c r="B92" i="1" s="1"/>
  <c r="B92" i="2"/>
  <c r="B93" i="1" s="1"/>
  <c r="B93" i="2"/>
  <c r="B94" i="1" s="1"/>
  <c r="B94" i="2"/>
  <c r="B95" i="1" s="1"/>
  <c r="B95" i="2"/>
  <c r="B96" i="1" s="1"/>
  <c r="B96" i="2"/>
  <c r="B97" i="1" s="1"/>
  <c r="B97" i="2"/>
  <c r="B98" i="1" s="1"/>
  <c r="B98" i="2"/>
  <c r="B99" i="1" s="1"/>
  <c r="B99" i="2"/>
  <c r="B100" i="1" s="1"/>
  <c r="B100" i="2"/>
  <c r="B101" i="1" s="1"/>
  <c r="B101" i="2"/>
  <c r="B102" i="1" s="1"/>
  <c r="B102" i="2"/>
  <c r="B103" i="1" s="1"/>
  <c r="B103" i="2"/>
  <c r="B104" i="1" s="1"/>
  <c r="B104" i="2"/>
  <c r="B105" i="1" s="1"/>
  <c r="B105" i="2"/>
  <c r="B106" i="1" s="1"/>
  <c r="B106" i="2"/>
  <c r="B107" i="1" s="1"/>
  <c r="B107" i="2"/>
  <c r="B108" i="1" s="1"/>
  <c r="B108" i="2"/>
  <c r="B109" i="1" s="1"/>
  <c r="B109" i="2"/>
  <c r="B110" i="1" s="1"/>
  <c r="B110" i="2"/>
  <c r="B111" i="1" s="1"/>
  <c r="B111" i="2"/>
  <c r="B112" i="1" s="1"/>
  <c r="B112" i="2"/>
  <c r="B113" i="1" s="1"/>
  <c r="B113" i="2"/>
  <c r="B114" i="1" s="1"/>
  <c r="B114" i="2"/>
  <c r="B115" i="1" s="1"/>
  <c r="B115" i="2"/>
  <c r="B116" i="1" s="1"/>
  <c r="B116" i="2"/>
  <c r="B117" i="1" s="1"/>
  <c r="B117" i="2"/>
  <c r="B118" i="1" s="1"/>
  <c r="B118" i="2"/>
  <c r="B119" i="1" s="1"/>
  <c r="B119" i="2"/>
  <c r="B120" i="1" s="1"/>
  <c r="B120" i="2"/>
  <c r="B121" i="1" s="1"/>
  <c r="B121" i="2"/>
  <c r="B122" i="1" s="1"/>
  <c r="B122" i="2"/>
  <c r="B123" i="1" s="1"/>
  <c r="B123" i="2"/>
  <c r="B124" i="1" s="1"/>
  <c r="B124" i="2"/>
  <c r="B125" i="1" s="1"/>
  <c r="B125" i="2"/>
  <c r="B126" i="1" s="1"/>
  <c r="B126" i="2"/>
  <c r="B127" i="1" s="1"/>
  <c r="B127" i="2"/>
  <c r="B128" i="1" s="1"/>
  <c r="B128" i="2"/>
  <c r="B129" i="1" s="1"/>
  <c r="B129" i="2"/>
  <c r="B130" i="1" s="1"/>
  <c r="B130" i="2"/>
  <c r="B131" i="1" s="1"/>
  <c r="B131" i="2"/>
  <c r="B132" i="1" s="1"/>
  <c r="B132" i="2"/>
  <c r="B133" i="1" s="1"/>
  <c r="B133" i="2"/>
  <c r="B134" i="1" s="1"/>
  <c r="B134" i="2"/>
  <c r="B135" i="1" s="1"/>
  <c r="B135" i="2"/>
  <c r="B136" i="1" s="1"/>
  <c r="B136" i="2"/>
  <c r="B137" i="1" s="1"/>
  <c r="B137" i="2"/>
  <c r="B138" i="1" s="1"/>
  <c r="B138" i="2"/>
  <c r="B139" i="1" s="1"/>
  <c r="B139" i="2"/>
  <c r="B140" i="1" s="1"/>
  <c r="B140" i="2"/>
  <c r="B141" i="1" s="1"/>
  <c r="B141" i="2"/>
  <c r="B142" i="1" s="1"/>
  <c r="B142" i="2"/>
  <c r="B143" i="1" s="1"/>
  <c r="B143" i="2"/>
  <c r="B144" i="1" s="1"/>
  <c r="B144" i="2"/>
  <c r="B145" i="1" s="1"/>
  <c r="B145" i="2"/>
  <c r="B146" i="1" s="1"/>
  <c r="B146" i="2"/>
  <c r="B147" i="1" s="1"/>
  <c r="B147" i="2"/>
  <c r="B148" i="1" s="1"/>
  <c r="B148" i="2"/>
  <c r="B149" i="1" s="1"/>
  <c r="B149" i="2"/>
  <c r="B150" i="1" s="1"/>
  <c r="B150" i="2"/>
  <c r="B151" i="1" s="1"/>
  <c r="B151" i="2"/>
  <c r="B152" i="1" s="1"/>
  <c r="B152" i="2"/>
  <c r="B153" i="1" s="1"/>
  <c r="B153" i="2"/>
  <c r="B154" i="1" s="1"/>
  <c r="B154" i="2"/>
  <c r="B155" i="1" s="1"/>
  <c r="B155" i="2"/>
  <c r="B156" i="1" s="1"/>
  <c r="B156" i="2"/>
  <c r="B157" i="1" s="1"/>
  <c r="B157" i="2"/>
  <c r="B158" i="1" s="1"/>
  <c r="B158" i="2"/>
  <c r="B159" i="1" s="1"/>
  <c r="B159" i="2"/>
  <c r="B160" i="1" s="1"/>
  <c r="B160" i="2"/>
  <c r="B161" i="1" s="1"/>
  <c r="B161" i="2"/>
  <c r="B162" i="1" s="1"/>
  <c r="B162" i="2"/>
  <c r="B163" i="1" s="1"/>
  <c r="B163" i="2"/>
  <c r="B164" i="1" s="1"/>
  <c r="B164" i="2"/>
  <c r="B165" i="1" s="1"/>
  <c r="B165" i="2"/>
  <c r="B166" i="1" s="1"/>
  <c r="B166" i="2"/>
  <c r="B167" i="1" s="1"/>
  <c r="B167" i="2"/>
  <c r="B168" i="1" s="1"/>
  <c r="B168" i="2"/>
  <c r="B169" i="1" s="1"/>
  <c r="B169" i="2"/>
  <c r="B170" i="1" s="1"/>
  <c r="B170" i="2"/>
  <c r="B171" i="1" s="1"/>
  <c r="B171" i="2"/>
  <c r="B172" i="1" s="1"/>
  <c r="B172" i="2"/>
  <c r="B173" i="1" s="1"/>
  <c r="B173" i="2"/>
  <c r="B174" i="1" s="1"/>
  <c r="B174" i="2"/>
  <c r="B175" i="1" s="1"/>
  <c r="B175" i="2"/>
  <c r="B176" i="1" s="1"/>
  <c r="B176" i="2"/>
  <c r="B177" i="1" s="1"/>
  <c r="B177" i="2"/>
  <c r="B178" i="1" s="1"/>
  <c r="B178" i="2"/>
  <c r="B179" i="1" s="1"/>
  <c r="B179" i="2"/>
  <c r="B180" i="1" s="1"/>
  <c r="B180" i="2"/>
  <c r="B181" i="1" s="1"/>
  <c r="B181" i="2"/>
  <c r="B182" i="1" s="1"/>
  <c r="B182" i="2"/>
  <c r="B183" i="1" s="1"/>
  <c r="B183" i="2"/>
  <c r="B184" i="1" s="1"/>
  <c r="B184" i="2"/>
  <c r="B185" i="1" s="1"/>
  <c r="B185" i="2"/>
  <c r="B186" i="1" s="1"/>
  <c r="B186" i="2"/>
  <c r="B187" i="1" s="1"/>
  <c r="B187" i="2"/>
  <c r="B188" i="1" s="1"/>
  <c r="B188" i="2"/>
  <c r="B189" i="1" s="1"/>
  <c r="B189" i="2"/>
  <c r="B190" i="1" s="1"/>
  <c r="B190" i="2"/>
  <c r="B191" i="1" s="1"/>
  <c r="B191" i="2"/>
  <c r="B192" i="1" s="1"/>
  <c r="B192" i="2"/>
  <c r="B193" i="1" s="1"/>
  <c r="B193" i="2"/>
  <c r="B194" i="1" s="1"/>
  <c r="B194" i="2"/>
  <c r="B195" i="1" s="1"/>
  <c r="B195" i="2"/>
  <c r="B196" i="1" s="1"/>
  <c r="B196" i="2"/>
  <c r="B197" i="1" s="1"/>
  <c r="B197" i="2"/>
  <c r="B198" i="1" s="1"/>
  <c r="B198" i="2"/>
  <c r="B199" i="1" s="1"/>
  <c r="B199" i="2"/>
  <c r="B200" i="1" s="1"/>
  <c r="B200" i="2"/>
  <c r="B201" i="1" s="1"/>
  <c r="B201" i="2"/>
  <c r="B202" i="1" s="1"/>
  <c r="B202" i="2"/>
  <c r="B203" i="1" s="1"/>
  <c r="B203" i="2"/>
  <c r="B204" i="1" s="1"/>
  <c r="B204" i="2"/>
  <c r="B205" i="1" s="1"/>
  <c r="B205" i="2"/>
  <c r="B206" i="1" s="1"/>
  <c r="B206" i="2"/>
  <c r="B207" i="1" s="1"/>
  <c r="B207" i="2"/>
  <c r="B208" i="1" s="1"/>
  <c r="B208" i="2"/>
  <c r="B209" i="1" s="1"/>
  <c r="B209" i="2"/>
  <c r="B210" i="1" s="1"/>
  <c r="B210" i="2"/>
  <c r="B211" i="1" s="1"/>
  <c r="B211" i="2"/>
  <c r="B212" i="1" s="1"/>
  <c r="B212" i="2"/>
  <c r="B213" i="1" s="1"/>
  <c r="B213" i="2"/>
  <c r="B214" i="1" s="1"/>
  <c r="B214" i="2"/>
  <c r="B215" i="1" s="1"/>
  <c r="B215" i="2"/>
  <c r="B216" i="1" s="1"/>
  <c r="B216" i="2"/>
  <c r="B217" i="1" s="1"/>
  <c r="B217" i="2"/>
  <c r="B218" i="1" s="1"/>
  <c r="B218" i="2"/>
  <c r="B219" i="1" s="1"/>
  <c r="B219" i="2"/>
  <c r="B220" i="1" s="1"/>
  <c r="B220" i="2"/>
  <c r="B221" i="1" s="1"/>
  <c r="B221" i="2"/>
  <c r="B222" i="1" s="1"/>
  <c r="B222" i="2"/>
  <c r="B223" i="1" s="1"/>
  <c r="B223" i="2"/>
  <c r="B224" i="1" s="1"/>
  <c r="B224" i="2"/>
  <c r="B225" i="1" s="1"/>
  <c r="B225" i="2"/>
  <c r="B226" i="1" s="1"/>
  <c r="B226" i="2"/>
  <c r="B227" i="1" s="1"/>
  <c r="B227" i="2"/>
  <c r="B228" i="1" s="1"/>
  <c r="B228" i="2"/>
  <c r="B229" i="1" s="1"/>
  <c r="B229" i="2"/>
  <c r="B230" i="1" s="1"/>
  <c r="B230" i="2"/>
  <c r="B231" i="1" s="1"/>
  <c r="B231" i="2"/>
  <c r="B232" i="1" s="1"/>
  <c r="B232" i="2"/>
  <c r="B233" i="2"/>
  <c r="B234" i="1" s="1"/>
  <c r="B234" i="2"/>
  <c r="B235" i="1" s="1"/>
  <c r="B235" i="2"/>
  <c r="B236" i="1" s="1"/>
  <c r="B236" i="2"/>
  <c r="B237" i="1" s="1"/>
  <c r="B237" i="2"/>
  <c r="B238" i="1" s="1"/>
  <c r="B238" i="2"/>
  <c r="B239" i="1" s="1"/>
  <c r="B239" i="2"/>
  <c r="B240" i="1" s="1"/>
  <c r="B240" i="2"/>
  <c r="B241" i="1" s="1"/>
  <c r="B241" i="2"/>
  <c r="B242" i="1" s="1"/>
  <c r="B242" i="2"/>
  <c r="B243" i="1" s="1"/>
  <c r="B243" i="2"/>
  <c r="B244" i="1" s="1"/>
  <c r="B244" i="2"/>
  <c r="B245" i="1" s="1"/>
  <c r="B245" i="2"/>
  <c r="B246" i="1" s="1"/>
  <c r="B246" i="2"/>
  <c r="B247" i="1" s="1"/>
  <c r="B247" i="2"/>
  <c r="B248" i="1" s="1"/>
  <c r="B248" i="2"/>
  <c r="B249" i="1" s="1"/>
  <c r="B249" i="2"/>
  <c r="B250" i="1" s="1"/>
  <c r="B250" i="2"/>
  <c r="B251" i="1" s="1"/>
  <c r="B251" i="2"/>
  <c r="B252" i="1" s="1"/>
  <c r="B252" i="2"/>
  <c r="B253" i="1" s="1"/>
  <c r="B253" i="2"/>
  <c r="B254" i="1" s="1"/>
  <c r="B254" i="2"/>
  <c r="B255" i="1" s="1"/>
  <c r="B255" i="2"/>
  <c r="B256" i="1" s="1"/>
  <c r="B256" i="2"/>
  <c r="B257" i="1" s="1"/>
  <c r="B257" i="2"/>
  <c r="B258" i="1" s="1"/>
  <c r="B258" i="2"/>
  <c r="B259" i="1" s="1"/>
  <c r="B259" i="2"/>
  <c r="B260" i="1" s="1"/>
  <c r="B260" i="2"/>
  <c r="B261" i="1" s="1"/>
  <c r="B261" i="2"/>
  <c r="B262" i="1" s="1"/>
  <c r="B262" i="2"/>
  <c r="B263" i="1" s="1"/>
  <c r="B263" i="2"/>
  <c r="B264" i="1" s="1"/>
  <c r="B264" i="2"/>
  <c r="B265" i="1" s="1"/>
  <c r="B265" i="2"/>
  <c r="B266" i="1" s="1"/>
  <c r="B266" i="2"/>
  <c r="B267" i="1" s="1"/>
  <c r="B267" i="2"/>
  <c r="B268" i="1" s="1"/>
  <c r="B268" i="2"/>
  <c r="B269" i="1" s="1"/>
  <c r="B269" i="2"/>
  <c r="B270" i="1" s="1"/>
  <c r="B270" i="2"/>
  <c r="B271" i="1" s="1"/>
  <c r="B271" i="2"/>
  <c r="B272" i="1" s="1"/>
  <c r="B272" i="2"/>
  <c r="B273" i="1" s="1"/>
  <c r="B273" i="2"/>
  <c r="B274" i="1" s="1"/>
  <c r="B274" i="2"/>
  <c r="B275" i="1" s="1"/>
  <c r="B275" i="2"/>
  <c r="B276" i="1" s="1"/>
  <c r="B276" i="2"/>
  <c r="B277" i="1" s="1"/>
  <c r="B277" i="2"/>
  <c r="B278" i="1" s="1"/>
  <c r="B278" i="2"/>
  <c r="B279" i="1" s="1"/>
  <c r="B279" i="2"/>
  <c r="B280" i="1" s="1"/>
  <c r="B280" i="2"/>
  <c r="B281" i="1" s="1"/>
  <c r="B281" i="2"/>
  <c r="B282" i="1" s="1"/>
  <c r="B282" i="2"/>
  <c r="B283" i="1" s="1"/>
  <c r="B283" i="2"/>
  <c r="B284" i="1" s="1"/>
  <c r="B284" i="2"/>
  <c r="B285" i="1" s="1"/>
  <c r="B285" i="2"/>
  <c r="B286" i="1" s="1"/>
  <c r="B286" i="2"/>
  <c r="B287" i="1" s="1"/>
  <c r="B287" i="2"/>
  <c r="B288" i="1" s="1"/>
  <c r="B288" i="2"/>
  <c r="B289" i="1" s="1"/>
  <c r="B289" i="2"/>
  <c r="B290" i="1" s="1"/>
  <c r="B290" i="2"/>
  <c r="B291" i="1" s="1"/>
  <c r="B291" i="2"/>
  <c r="B292" i="1" s="1"/>
  <c r="B292" i="2"/>
  <c r="B293" i="1" s="1"/>
  <c r="B293" i="2"/>
  <c r="B294" i="1" s="1"/>
  <c r="B294" i="2"/>
  <c r="B295" i="1" s="1"/>
  <c r="B295" i="2"/>
  <c r="B296" i="1" s="1"/>
  <c r="B296" i="2"/>
  <c r="B297" i="1" s="1"/>
  <c r="B297" i="2"/>
  <c r="B298" i="1" s="1"/>
  <c r="B298" i="2"/>
  <c r="B299" i="1" s="1"/>
  <c r="B299" i="2"/>
  <c r="B300" i="1" s="1"/>
  <c r="B300" i="2"/>
  <c r="B301" i="1" s="1"/>
  <c r="B301" i="2"/>
  <c r="B302" i="1" s="1"/>
  <c r="B302" i="2"/>
  <c r="B303" i="1" s="1"/>
  <c r="B303" i="2"/>
  <c r="B304" i="1" s="1"/>
  <c r="B304" i="2"/>
  <c r="B305" i="1" s="1"/>
  <c r="B305" i="2"/>
  <c r="B306" i="1" s="1"/>
  <c r="B306" i="2"/>
  <c r="B307" i="1" s="1"/>
  <c r="B307" i="2"/>
  <c r="B308" i="1" s="1"/>
  <c r="B308" i="2"/>
  <c r="B309" i="1" s="1"/>
  <c r="B309" i="2"/>
  <c r="B310" i="1" s="1"/>
  <c r="B310" i="2"/>
  <c r="B311" i="1" s="1"/>
  <c r="B311" i="2"/>
  <c r="B312" i="1" s="1"/>
  <c r="B312" i="2"/>
  <c r="B313" i="1" s="1"/>
  <c r="B313" i="2"/>
  <c r="B314" i="1" s="1"/>
  <c r="B314" i="2"/>
  <c r="B315" i="1" s="1"/>
  <c r="B315" i="2"/>
  <c r="B316" i="1" s="1"/>
  <c r="B316" i="2"/>
  <c r="B317" i="1" s="1"/>
  <c r="B317" i="2"/>
  <c r="B318" i="1" s="1"/>
  <c r="B318" i="2"/>
  <c r="B319" i="1" s="1"/>
  <c r="B319" i="2"/>
  <c r="B320" i="1" s="1"/>
  <c r="B320" i="2"/>
  <c r="B321" i="1" s="1"/>
  <c r="B321" i="2"/>
  <c r="B322" i="1" s="1"/>
  <c r="B322" i="2"/>
  <c r="B323" i="1" s="1"/>
  <c r="B323" i="2"/>
  <c r="B324" i="1" s="1"/>
  <c r="B324" i="2"/>
  <c r="B325" i="1" s="1"/>
  <c r="B325" i="2"/>
  <c r="B326" i="1" s="1"/>
  <c r="B326" i="2"/>
  <c r="B327" i="1" s="1"/>
  <c r="B327" i="2"/>
  <c r="B328" i="1" s="1"/>
  <c r="B328" i="2"/>
  <c r="B329" i="1" s="1"/>
  <c r="B329" i="2"/>
  <c r="B330" i="1" s="1"/>
  <c r="B330" i="2"/>
  <c r="B331" i="1" s="1"/>
  <c r="B331" i="2"/>
  <c r="B332" i="1" s="1"/>
  <c r="B332" i="2"/>
  <c r="B333" i="1" s="1"/>
  <c r="B333" i="2"/>
  <c r="B334" i="1" s="1"/>
  <c r="B334" i="2"/>
  <c r="B335" i="1" s="1"/>
  <c r="B335" i="2"/>
  <c r="B336" i="1" s="1"/>
  <c r="B336" i="2"/>
  <c r="B337" i="1" s="1"/>
  <c r="B337" i="2"/>
  <c r="B338" i="1" s="1"/>
  <c r="B338" i="2"/>
  <c r="B339" i="1" s="1"/>
  <c r="B339" i="2"/>
  <c r="B340" i="1" s="1"/>
  <c r="B340" i="2"/>
  <c r="B341" i="1" s="1"/>
  <c r="B341" i="2"/>
  <c r="B342" i="1" s="1"/>
  <c r="B342" i="2"/>
  <c r="B343" i="1" s="1"/>
  <c r="B343" i="2"/>
  <c r="B344" i="1" s="1"/>
  <c r="B344" i="2"/>
  <c r="B345" i="1" s="1"/>
  <c r="B345" i="2"/>
  <c r="B346" i="1" s="1"/>
  <c r="B346" i="2"/>
  <c r="B347" i="1" s="1"/>
  <c r="B347" i="2"/>
  <c r="B348" i="1" s="1"/>
  <c r="B348" i="2"/>
  <c r="B349" i="1" s="1"/>
  <c r="B349" i="2"/>
  <c r="B350" i="1" s="1"/>
  <c r="B350" i="2"/>
  <c r="B351" i="1" s="1"/>
  <c r="B351" i="2"/>
  <c r="B352" i="1" s="1"/>
  <c r="B352" i="2"/>
  <c r="B353" i="1" s="1"/>
  <c r="B353" i="2"/>
  <c r="B354" i="1" s="1"/>
  <c r="B354" i="2"/>
  <c r="B355" i="1" s="1"/>
  <c r="B355" i="2"/>
  <c r="B356" i="1" s="1"/>
  <c r="B356" i="2"/>
  <c r="B357" i="1" s="1"/>
  <c r="B357" i="2"/>
  <c r="B358" i="1" s="1"/>
  <c r="B358" i="2"/>
  <c r="B359" i="1" s="1"/>
  <c r="B359" i="2"/>
  <c r="B360" i="1" s="1"/>
  <c r="B360" i="2"/>
  <c r="B361" i="1" s="1"/>
  <c r="B361" i="2"/>
  <c r="B362" i="1" s="1"/>
  <c r="B362" i="2"/>
  <c r="B363" i="1" s="1"/>
  <c r="B363" i="2"/>
  <c r="B364" i="1" s="1"/>
  <c r="B364" i="2"/>
  <c r="B365" i="1" s="1"/>
  <c r="B365" i="2"/>
  <c r="B366" i="1" s="1"/>
  <c r="B366" i="2"/>
  <c r="B367" i="1" s="1"/>
  <c r="B367" i="2"/>
  <c r="B368" i="1" s="1"/>
  <c r="B368" i="2"/>
  <c r="B369" i="1" s="1"/>
  <c r="B369" i="2"/>
  <c r="B370" i="1" s="1"/>
  <c r="B370" i="2"/>
  <c r="B371" i="1" s="1"/>
  <c r="B371" i="2"/>
  <c r="B372" i="1" s="1"/>
  <c r="B372" i="2"/>
  <c r="B373" i="1" s="1"/>
  <c r="B373" i="2"/>
  <c r="B374" i="1" s="1"/>
  <c r="B374" i="2"/>
  <c r="B375" i="1" s="1"/>
  <c r="B375" i="2"/>
  <c r="B376" i="1" s="1"/>
  <c r="B376" i="2"/>
  <c r="B377" i="1" s="1"/>
  <c r="B377" i="2"/>
  <c r="B378" i="1" s="1"/>
  <c r="B378" i="2"/>
  <c r="B379" i="1" s="1"/>
  <c r="B379" i="2"/>
  <c r="B380" i="1" s="1"/>
  <c r="B380" i="2"/>
  <c r="B381" i="1" s="1"/>
  <c r="B381" i="2"/>
  <c r="B382" i="1" s="1"/>
  <c r="B382" i="2"/>
  <c r="B383" i="1" s="1"/>
  <c r="B383" i="2"/>
  <c r="B384" i="1" s="1"/>
  <c r="B384" i="2"/>
  <c r="B385" i="1" s="1"/>
  <c r="B385" i="2"/>
  <c r="B386" i="1" s="1"/>
  <c r="B386" i="2"/>
  <c r="B387" i="1" s="1"/>
  <c r="B387" i="2"/>
  <c r="B388" i="1" s="1"/>
  <c r="B388" i="2"/>
  <c r="B389" i="1" s="1"/>
  <c r="B389" i="2"/>
  <c r="B390" i="1" s="1"/>
  <c r="B390" i="2"/>
  <c r="B391" i="1" s="1"/>
  <c r="B391" i="2"/>
  <c r="B392" i="1" s="1"/>
  <c r="B392" i="2"/>
  <c r="B393" i="1" s="1"/>
  <c r="B393" i="2"/>
  <c r="B394" i="1" s="1"/>
  <c r="B394" i="2"/>
  <c r="B395" i="1" s="1"/>
  <c r="B395" i="2"/>
  <c r="B396" i="1" s="1"/>
  <c r="B396" i="2"/>
  <c r="B397" i="1" s="1"/>
  <c r="B397" i="2"/>
  <c r="B398" i="1" s="1"/>
  <c r="B398" i="2"/>
  <c r="B399" i="1" s="1"/>
  <c r="B399" i="2"/>
  <c r="B400" i="1" s="1"/>
  <c r="B400" i="2"/>
  <c r="B401" i="1" s="1"/>
  <c r="B401" i="2"/>
  <c r="B402" i="1" s="1"/>
  <c r="B402" i="2"/>
  <c r="B403" i="1" s="1"/>
  <c r="B403" i="2"/>
  <c r="B404" i="1" s="1"/>
  <c r="B404" i="2"/>
  <c r="B405" i="1" s="1"/>
  <c r="B405" i="2"/>
  <c r="B406" i="1" s="1"/>
  <c r="B406" i="2"/>
  <c r="B407" i="1" s="1"/>
  <c r="B407" i="2"/>
  <c r="B408" i="1" s="1"/>
  <c r="B408" i="2"/>
  <c r="B409" i="1" s="1"/>
  <c r="B409" i="2"/>
  <c r="B410" i="1" s="1"/>
  <c r="B410" i="2"/>
  <c r="B411" i="1" s="1"/>
  <c r="B411" i="2"/>
  <c r="B412" i="1" s="1"/>
  <c r="B412" i="2"/>
  <c r="B413" i="1" s="1"/>
  <c r="B413" i="2"/>
  <c r="B414" i="1" s="1"/>
  <c r="B414" i="2"/>
  <c r="B415" i="1" s="1"/>
  <c r="B415" i="2"/>
  <c r="B416" i="1" s="1"/>
  <c r="B416" i="2"/>
  <c r="B417" i="1" s="1"/>
  <c r="B417" i="2"/>
  <c r="B418" i="1" s="1"/>
  <c r="B418" i="2"/>
  <c r="B419" i="1" s="1"/>
  <c r="B419" i="2"/>
  <c r="B420" i="1" s="1"/>
  <c r="B420" i="2"/>
  <c r="B421" i="1" s="1"/>
  <c r="B421" i="2"/>
  <c r="B422" i="1" s="1"/>
  <c r="B422" i="2"/>
  <c r="B423" i="1" s="1"/>
  <c r="B423" i="2"/>
  <c r="B424" i="1" s="1"/>
  <c r="B424" i="2"/>
  <c r="B425" i="1" s="1"/>
  <c r="B425" i="2"/>
  <c r="B426" i="1" s="1"/>
  <c r="B426" i="2"/>
  <c r="B427" i="1" s="1"/>
  <c r="B427" i="2"/>
  <c r="B428" i="1" s="1"/>
  <c r="B428" i="2"/>
  <c r="B429" i="1" s="1"/>
  <c r="B429" i="2"/>
  <c r="B430" i="1" s="1"/>
  <c r="B430" i="2"/>
  <c r="B431" i="1" s="1"/>
  <c r="B431" i="2"/>
  <c r="B432" i="1" s="1"/>
  <c r="B432" i="2"/>
  <c r="B433" i="1" s="1"/>
  <c r="B433" i="2"/>
  <c r="B434" i="1" s="1"/>
  <c r="B434" i="2"/>
  <c r="B435" i="1" s="1"/>
  <c r="B435" i="2"/>
  <c r="B436" i="1" s="1"/>
  <c r="B436" i="2"/>
  <c r="B437" i="1" s="1"/>
  <c r="B437" i="2"/>
  <c r="B438" i="1" s="1"/>
  <c r="B438" i="2"/>
  <c r="B439" i="1" s="1"/>
  <c r="B439" i="2"/>
  <c r="B440" i="1" s="1"/>
  <c r="B440" i="2"/>
  <c r="B441" i="1" s="1"/>
  <c r="B441" i="2"/>
  <c r="B442" i="1" s="1"/>
  <c r="B442" i="2"/>
  <c r="B443" i="1" s="1"/>
  <c r="B443" i="2"/>
  <c r="B444" i="1" s="1"/>
  <c r="B444" i="2"/>
  <c r="B445" i="1" s="1"/>
  <c r="B445" i="2"/>
  <c r="B446" i="1" s="1"/>
  <c r="B446" i="2"/>
  <c r="B447" i="1" s="1"/>
  <c r="B447" i="2"/>
  <c r="B448" i="1" s="1"/>
  <c r="B448" i="2"/>
  <c r="B449" i="1" s="1"/>
  <c r="B449" i="2"/>
  <c r="B450" i="1" s="1"/>
  <c r="B450" i="2"/>
  <c r="B451" i="1" s="1"/>
  <c r="B451" i="2"/>
  <c r="B452" i="1" s="1"/>
  <c r="B452" i="2"/>
  <c r="B453" i="1" s="1"/>
  <c r="B453" i="2"/>
  <c r="B454" i="1" s="1"/>
  <c r="B454" i="2"/>
  <c r="B455" i="1" s="1"/>
  <c r="B455" i="2"/>
  <c r="B456" i="1" s="1"/>
  <c r="B456" i="2"/>
  <c r="B457" i="1" s="1"/>
  <c r="B457" i="2"/>
  <c r="B458" i="1" s="1"/>
  <c r="B458" i="2"/>
  <c r="B459" i="1" s="1"/>
  <c r="B459" i="2"/>
  <c r="B460" i="1" s="1"/>
  <c r="B460" i="2"/>
  <c r="B461" i="1" s="1"/>
  <c r="B461" i="2"/>
  <c r="B462" i="1" s="1"/>
  <c r="B462" i="2"/>
  <c r="B463" i="1" s="1"/>
  <c r="B463" i="2"/>
  <c r="B464" i="1" s="1"/>
  <c r="B464" i="2"/>
  <c r="B465" i="1" s="1"/>
  <c r="B465" i="2"/>
  <c r="B466" i="1" s="1"/>
  <c r="B466" i="2"/>
  <c r="B467" i="1" s="1"/>
  <c r="B467" i="2"/>
  <c r="B468" i="1" s="1"/>
  <c r="B468" i="2"/>
  <c r="B469" i="1" s="1"/>
  <c r="B469" i="2"/>
  <c r="B470" i="1" s="1"/>
  <c r="B470" i="2"/>
  <c r="B471" i="1" s="1"/>
  <c r="B471" i="2"/>
  <c r="B472" i="1" s="1"/>
  <c r="B472" i="2"/>
  <c r="B473" i="1" s="1"/>
  <c r="B473" i="2"/>
  <c r="B474" i="1" s="1"/>
  <c r="B474" i="2"/>
  <c r="B475" i="1" s="1"/>
  <c r="B475" i="2"/>
  <c r="B476" i="1" s="1"/>
  <c r="B476" i="2"/>
  <c r="B477" i="1" s="1"/>
  <c r="B477" i="2"/>
  <c r="B478" i="1" s="1"/>
  <c r="B478" i="2"/>
  <c r="B479" i="1" s="1"/>
  <c r="B479" i="2"/>
  <c r="B480" i="1" s="1"/>
  <c r="B480" i="2"/>
  <c r="B481" i="1" s="1"/>
  <c r="B481" i="2"/>
  <c r="B482" i="1" s="1"/>
  <c r="B482" i="2"/>
  <c r="B483" i="1" s="1"/>
  <c r="B483" i="2"/>
  <c r="B484" i="1" s="1"/>
  <c r="B484" i="2"/>
  <c r="B485" i="1" s="1"/>
  <c r="B485" i="2"/>
  <c r="B486" i="1" s="1"/>
  <c r="B486" i="2"/>
  <c r="B487" i="1" s="1"/>
  <c r="B487" i="2"/>
  <c r="B488" i="1" s="1"/>
  <c r="B488" i="2"/>
  <c r="B489" i="1" s="1"/>
  <c r="B489" i="2"/>
  <c r="B490" i="1" s="1"/>
  <c r="B490" i="2"/>
  <c r="B491" i="1" s="1"/>
  <c r="B491" i="2"/>
  <c r="B492" i="2"/>
  <c r="B493" i="1" s="1"/>
  <c r="B493" i="2"/>
  <c r="B494" i="1" s="1"/>
  <c r="B494" i="2"/>
  <c r="B495" i="1" s="1"/>
  <c r="B495" i="2"/>
  <c r="B496" i="1" s="1"/>
  <c r="B496" i="2"/>
  <c r="B497" i="1" s="1"/>
  <c r="B497" i="2"/>
  <c r="B498" i="1" s="1"/>
  <c r="B498" i="2"/>
  <c r="B499" i="1" s="1"/>
  <c r="B499" i="2"/>
  <c r="B500" i="1" s="1"/>
  <c r="B500" i="2"/>
  <c r="B501" i="1" s="1"/>
  <c r="B501" i="2"/>
  <c r="B502" i="1" s="1"/>
  <c r="B502" i="2"/>
  <c r="B503" i="1" s="1"/>
  <c r="G3" i="2"/>
  <c r="F3" i="2"/>
  <c r="E3" i="2"/>
  <c r="D3" i="2"/>
  <c r="C3" i="2"/>
  <c r="C4" i="1" s="1"/>
  <c r="M502" i="2"/>
  <c r="I480" i="2"/>
  <c r="M454" i="2"/>
  <c r="B3" i="2"/>
  <c r="I8" i="2" l="1"/>
  <c r="I353" i="2"/>
  <c r="M272" i="2"/>
  <c r="I131" i="2"/>
  <c r="I486" i="2"/>
  <c r="I470" i="2"/>
  <c r="I454" i="2"/>
  <c r="I406" i="2"/>
  <c r="I390" i="2"/>
  <c r="I246" i="2"/>
  <c r="I182" i="2"/>
  <c r="I142" i="2"/>
  <c r="I110" i="2"/>
  <c r="I94" i="2"/>
  <c r="I436" i="2"/>
  <c r="I300" i="2"/>
  <c r="I276" i="2"/>
  <c r="I252" i="2"/>
  <c r="I228" i="2"/>
  <c r="I180" i="2"/>
  <c r="I156" i="2"/>
  <c r="I108" i="2"/>
  <c r="I84" i="2"/>
  <c r="I495" i="2"/>
  <c r="I487" i="2"/>
  <c r="I479" i="2"/>
  <c r="I471" i="2"/>
  <c r="I463" i="2"/>
  <c r="I455" i="2"/>
  <c r="I447" i="2"/>
  <c r="I439" i="2"/>
  <c r="I431" i="2"/>
  <c r="I423" i="2"/>
  <c r="I415" i="2"/>
  <c r="I407" i="2"/>
  <c r="I399" i="2"/>
  <c r="I391" i="2"/>
  <c r="I383" i="2"/>
  <c r="I375" i="2"/>
  <c r="I367" i="2"/>
  <c r="I359" i="2"/>
  <c r="I351" i="2"/>
  <c r="I343" i="2"/>
  <c r="I335" i="2"/>
  <c r="I327" i="2"/>
  <c r="I319" i="2"/>
  <c r="I311" i="2"/>
  <c r="I303" i="2"/>
  <c r="I295" i="2"/>
  <c r="I287" i="2"/>
  <c r="I279" i="2"/>
  <c r="I271" i="2"/>
  <c r="I263" i="2"/>
  <c r="I255" i="2"/>
  <c r="I247" i="2"/>
  <c r="I239" i="2"/>
  <c r="I231" i="2"/>
  <c r="I223" i="2"/>
  <c r="I215" i="2"/>
  <c r="I207" i="2"/>
  <c r="I199" i="2"/>
  <c r="I191" i="2"/>
  <c r="I183" i="2"/>
  <c r="I175" i="2"/>
  <c r="I167" i="2"/>
  <c r="I159" i="2"/>
  <c r="I151" i="2"/>
  <c r="I143" i="2"/>
  <c r="I135" i="2"/>
  <c r="I127" i="2"/>
  <c r="I119" i="2"/>
  <c r="I111" i="2"/>
  <c r="I103" i="2"/>
  <c r="I95" i="2"/>
  <c r="I87" i="2"/>
  <c r="I79" i="2"/>
  <c r="I501" i="2"/>
  <c r="I493" i="2"/>
  <c r="I485" i="2"/>
  <c r="I477" i="2"/>
  <c r="I469" i="2"/>
  <c r="I461" i="2"/>
  <c r="I453" i="2"/>
  <c r="I437" i="2"/>
  <c r="I71" i="2"/>
  <c r="I63" i="2"/>
  <c r="I55" i="2"/>
  <c r="I47" i="2"/>
  <c r="I39" i="2"/>
  <c r="I31" i="2"/>
  <c r="I23" i="2"/>
  <c r="I15" i="2"/>
  <c r="I7" i="2"/>
  <c r="I78" i="2"/>
  <c r="I445" i="2"/>
  <c r="I429" i="2"/>
  <c r="I421" i="2"/>
  <c r="I413" i="2"/>
  <c r="I405" i="2"/>
  <c r="I397" i="2"/>
  <c r="I389" i="2"/>
  <c r="I381" i="2"/>
  <c r="I373" i="2"/>
  <c r="I365" i="2"/>
  <c r="I357" i="2"/>
  <c r="I349" i="2"/>
  <c r="I341" i="2"/>
  <c r="I333" i="2"/>
  <c r="I325" i="2"/>
  <c r="I317" i="2"/>
  <c r="I309" i="2"/>
  <c r="I301" i="2"/>
  <c r="I293" i="2"/>
  <c r="I285" i="2"/>
  <c r="I277" i="2"/>
  <c r="I269" i="2"/>
  <c r="I261" i="2"/>
  <c r="I253" i="2"/>
  <c r="I245" i="2"/>
  <c r="I237" i="2"/>
  <c r="I229" i="2"/>
  <c r="I221" i="2"/>
  <c r="I213" i="2"/>
  <c r="I205" i="2"/>
  <c r="I197" i="2"/>
  <c r="I189" i="2"/>
  <c r="I181" i="2"/>
  <c r="I173" i="2"/>
  <c r="I165" i="2"/>
  <c r="I157" i="2"/>
  <c r="I149" i="2"/>
  <c r="I141" i="2"/>
  <c r="I133" i="2"/>
  <c r="I125" i="2"/>
  <c r="I117" i="2"/>
  <c r="I109" i="2"/>
  <c r="I101" i="2"/>
  <c r="I93" i="2"/>
  <c r="I85" i="2"/>
  <c r="I77" i="2"/>
  <c r="I69" i="2"/>
  <c r="I61" i="2"/>
  <c r="I53" i="2"/>
  <c r="I45" i="2"/>
  <c r="I37" i="2"/>
  <c r="I29" i="2"/>
  <c r="I21" i="2"/>
  <c r="I13" i="2"/>
  <c r="M222" i="2"/>
  <c r="I438" i="2"/>
  <c r="I366" i="2"/>
  <c r="I350" i="2"/>
  <c r="I294" i="2"/>
  <c r="I262" i="2"/>
  <c r="I126" i="2"/>
  <c r="I38" i="2"/>
  <c r="I30" i="2"/>
  <c r="I22" i="2"/>
  <c r="N502" i="2"/>
  <c r="I5" i="2"/>
  <c r="I6" i="2"/>
  <c r="I225" i="2"/>
  <c r="A502" i="2"/>
  <c r="M455" i="2"/>
  <c r="N455" i="2" s="1"/>
  <c r="I497" i="2"/>
  <c r="I489" i="2"/>
  <c r="I481" i="2"/>
  <c r="I473" i="2"/>
  <c r="I465" i="2"/>
  <c r="I457" i="2"/>
  <c r="I449" i="2"/>
  <c r="I441" i="2"/>
  <c r="I433" i="2"/>
  <c r="I425" i="2"/>
  <c r="I417" i="2"/>
  <c r="I409" i="2"/>
  <c r="I401" i="2"/>
  <c r="I393" i="2"/>
  <c r="I385" i="2"/>
  <c r="I377" i="2"/>
  <c r="I369" i="2"/>
  <c r="I361" i="2"/>
  <c r="I345" i="2"/>
  <c r="I337" i="2"/>
  <c r="I329" i="2"/>
  <c r="I321" i="2"/>
  <c r="I313" i="2"/>
  <c r="I305" i="2"/>
  <c r="I297" i="2"/>
  <c r="I289" i="2"/>
  <c r="I281" i="2"/>
  <c r="I273" i="2"/>
  <c r="I265" i="2"/>
  <c r="I257" i="2"/>
  <c r="I249" i="2"/>
  <c r="I241" i="2"/>
  <c r="I233" i="2"/>
  <c r="I217" i="2"/>
  <c r="I209" i="2"/>
  <c r="I201" i="2"/>
  <c r="I193" i="2"/>
  <c r="I185" i="2"/>
  <c r="I177" i="2"/>
  <c r="I169" i="2"/>
  <c r="I153" i="2"/>
  <c r="I145" i="2"/>
  <c r="I137" i="2"/>
  <c r="I129" i="2"/>
  <c r="I121" i="2"/>
  <c r="I113" i="2"/>
  <c r="I105" i="2"/>
  <c r="I97" i="2"/>
  <c r="I89" i="2"/>
  <c r="I81" i="2"/>
  <c r="I73" i="2"/>
  <c r="I65" i="2"/>
  <c r="I57" i="2"/>
  <c r="I49" i="2"/>
  <c r="I41" i="2"/>
  <c r="I33" i="2"/>
  <c r="I25" i="2"/>
  <c r="I17" i="2"/>
  <c r="I9" i="2"/>
  <c r="I500" i="2"/>
  <c r="I492" i="2"/>
  <c r="I484" i="2"/>
  <c r="I476" i="2"/>
  <c r="I468" i="2"/>
  <c r="I460" i="2"/>
  <c r="I452" i="2"/>
  <c r="I444" i="2"/>
  <c r="I428" i="2"/>
  <c r="I420" i="2"/>
  <c r="I412" i="2"/>
  <c r="I404" i="2"/>
  <c r="I396" i="2"/>
  <c r="I388" i="2"/>
  <c r="I380" i="2"/>
  <c r="I372" i="2"/>
  <c r="I364" i="2"/>
  <c r="I356" i="2"/>
  <c r="I348" i="2"/>
  <c r="I340" i="2"/>
  <c r="I332" i="2"/>
  <c r="I324" i="2"/>
  <c r="I316" i="2"/>
  <c r="I308" i="2"/>
  <c r="I292" i="2"/>
  <c r="I502" i="2"/>
  <c r="I494" i="2"/>
  <c r="I478" i="2"/>
  <c r="I462" i="2"/>
  <c r="I446" i="2"/>
  <c r="I430" i="2"/>
  <c r="I422" i="2"/>
  <c r="I414" i="2"/>
  <c r="I398" i="2"/>
  <c r="I382" i="2"/>
  <c r="I374" i="2"/>
  <c r="I358" i="2"/>
  <c r="I342" i="2"/>
  <c r="I334" i="2"/>
  <c r="I326" i="2"/>
  <c r="I318" i="2"/>
  <c r="I310" i="2"/>
  <c r="I302" i="2"/>
  <c r="I286" i="2"/>
  <c r="I278" i="2"/>
  <c r="I270" i="2"/>
  <c r="I254" i="2"/>
  <c r="I238" i="2"/>
  <c r="I230" i="2"/>
  <c r="I222" i="2"/>
  <c r="I214" i="2"/>
  <c r="I206" i="2"/>
  <c r="I198" i="2"/>
  <c r="I190" i="2"/>
  <c r="I174" i="2"/>
  <c r="I166" i="2"/>
  <c r="I158" i="2"/>
  <c r="I150" i="2"/>
  <c r="I134" i="2"/>
  <c r="I118" i="2"/>
  <c r="I102" i="2"/>
  <c r="I86" i="2"/>
  <c r="I70" i="2"/>
  <c r="I62" i="2"/>
  <c r="I54" i="2"/>
  <c r="I46" i="2"/>
  <c r="I14" i="2"/>
  <c r="J232" i="2"/>
  <c r="I284" i="2"/>
  <c r="I268" i="2"/>
  <c r="I260" i="2"/>
  <c r="I244" i="2"/>
  <c r="I236" i="2"/>
  <c r="I220" i="2"/>
  <c r="I212" i="2"/>
  <c r="I204" i="2"/>
  <c r="I196" i="2"/>
  <c r="I188" i="2"/>
  <c r="I172" i="2"/>
  <c r="I164" i="2"/>
  <c r="I148" i="2"/>
  <c r="I140" i="2"/>
  <c r="I132" i="2"/>
  <c r="I124" i="2"/>
  <c r="I116" i="2"/>
  <c r="I100" i="2"/>
  <c r="I92" i="2"/>
  <c r="I76" i="2"/>
  <c r="I68" i="2"/>
  <c r="I60" i="2"/>
  <c r="I52" i="2"/>
  <c r="I44" i="2"/>
  <c r="I36" i="2"/>
  <c r="I28" i="2"/>
  <c r="I20" i="2"/>
  <c r="I12" i="2"/>
  <c r="I4" i="2"/>
  <c r="I3" i="2"/>
  <c r="A453" i="1"/>
  <c r="I451" i="2"/>
  <c r="I443" i="2"/>
  <c r="I387" i="2"/>
  <c r="I379" i="2"/>
  <c r="I323" i="2"/>
  <c r="M320" i="2"/>
  <c r="O320" i="2" s="1"/>
  <c r="O502" i="2"/>
  <c r="H489" i="1"/>
  <c r="A489" i="1"/>
  <c r="H473" i="1"/>
  <c r="A473" i="1"/>
  <c r="A457" i="1"/>
  <c r="H457" i="1"/>
  <c r="H449" i="1"/>
  <c r="A449" i="1"/>
  <c r="H441" i="1"/>
  <c r="A441" i="1"/>
  <c r="H425" i="1"/>
  <c r="A425" i="1"/>
  <c r="H417" i="1"/>
  <c r="A417" i="1"/>
  <c r="H409" i="1"/>
  <c r="A409" i="1"/>
  <c r="H393" i="1"/>
  <c r="A393" i="1"/>
  <c r="H385" i="1"/>
  <c r="A385" i="1"/>
  <c r="H377" i="1"/>
  <c r="A377" i="1"/>
  <c r="H361" i="1"/>
  <c r="A361" i="1"/>
  <c r="H353" i="1"/>
  <c r="A353" i="1"/>
  <c r="H345" i="1"/>
  <c r="A345" i="1"/>
  <c r="A329" i="1"/>
  <c r="H329" i="1"/>
  <c r="H321" i="1"/>
  <c r="A321" i="1"/>
  <c r="H313" i="1"/>
  <c r="A313" i="1"/>
  <c r="H297" i="1"/>
  <c r="A297" i="1"/>
  <c r="H289" i="1"/>
  <c r="A289" i="1"/>
  <c r="H281" i="1"/>
  <c r="A281" i="1"/>
  <c r="A265" i="1"/>
  <c r="H265" i="1"/>
  <c r="H257" i="1"/>
  <c r="A257" i="1"/>
  <c r="H249" i="1"/>
  <c r="A249" i="1"/>
  <c r="H225" i="1"/>
  <c r="A225" i="1"/>
  <c r="H217" i="1"/>
  <c r="A217" i="1"/>
  <c r="A201" i="1"/>
  <c r="H201" i="1"/>
  <c r="H193" i="1"/>
  <c r="A193" i="1"/>
  <c r="H185" i="1"/>
  <c r="A185" i="1"/>
  <c r="H169" i="1"/>
  <c r="A169" i="1"/>
  <c r="H161" i="1"/>
  <c r="A161" i="1"/>
  <c r="H153" i="1"/>
  <c r="A153" i="1"/>
  <c r="H137" i="1"/>
  <c r="A137" i="1"/>
  <c r="H49" i="1"/>
  <c r="A49" i="1"/>
  <c r="A17" i="1"/>
  <c r="H17" i="1"/>
  <c r="A480" i="1"/>
  <c r="A456" i="1"/>
  <c r="A432" i="1"/>
  <c r="A416" i="1"/>
  <c r="A400" i="1"/>
  <c r="A392" i="1"/>
  <c r="A384" i="1"/>
  <c r="A360" i="1"/>
  <c r="A352" i="1"/>
  <c r="A336" i="1"/>
  <c r="A328" i="1"/>
  <c r="A320" i="1"/>
  <c r="A304" i="1"/>
  <c r="A296" i="1"/>
  <c r="A288" i="1"/>
  <c r="A272" i="1"/>
  <c r="A264" i="1"/>
  <c r="A256" i="1"/>
  <c r="A240" i="1"/>
  <c r="A232" i="1"/>
  <c r="A224" i="1"/>
  <c r="A208" i="1"/>
  <c r="A200" i="1"/>
  <c r="A192" i="1"/>
  <c r="A176" i="1"/>
  <c r="A168" i="1"/>
  <c r="A160" i="1"/>
  <c r="A144" i="1"/>
  <c r="A136" i="1"/>
  <c r="A128" i="1"/>
  <c r="A112" i="1"/>
  <c r="A56" i="1"/>
  <c r="A24" i="1"/>
  <c r="H481" i="1"/>
  <c r="A481" i="1"/>
  <c r="A488" i="1"/>
  <c r="A424" i="1"/>
  <c r="A127" i="1"/>
  <c r="A496" i="1"/>
  <c r="A464" i="1"/>
  <c r="A448" i="1"/>
  <c r="A368" i="1"/>
  <c r="A475" i="1"/>
  <c r="A427" i="1"/>
  <c r="A379" i="1"/>
  <c r="A323" i="1"/>
  <c r="A283" i="1"/>
  <c r="A243" i="1"/>
  <c r="A195" i="1"/>
  <c r="A139" i="1"/>
  <c r="A99" i="1"/>
  <c r="A51" i="1"/>
  <c r="A376" i="1"/>
  <c r="A248" i="1"/>
  <c r="A490" i="1"/>
  <c r="A450" i="1"/>
  <c r="A402" i="1"/>
  <c r="A354" i="1"/>
  <c r="A306" i="1"/>
  <c r="A258" i="1"/>
  <c r="A186" i="1"/>
  <c r="A146" i="1"/>
  <c r="A82" i="1"/>
  <c r="A42" i="1"/>
  <c r="H337" i="1"/>
  <c r="A337" i="1"/>
  <c r="A209" i="1"/>
  <c r="H209" i="1"/>
  <c r="M273" i="2"/>
  <c r="N273" i="2" s="1"/>
  <c r="H129" i="1"/>
  <c r="A129" i="1"/>
  <c r="H121" i="1"/>
  <c r="A121" i="1"/>
  <c r="H113" i="1"/>
  <c r="A113" i="1"/>
  <c r="H105" i="1"/>
  <c r="A105" i="1"/>
  <c r="H97" i="1"/>
  <c r="A97" i="1"/>
  <c r="A89" i="1"/>
  <c r="H89" i="1"/>
  <c r="O80" i="2"/>
  <c r="A73" i="1"/>
  <c r="A65" i="1"/>
  <c r="H65" i="1"/>
  <c r="H57" i="1"/>
  <c r="A57" i="1"/>
  <c r="H41" i="1"/>
  <c r="A41" i="1"/>
  <c r="H33" i="1"/>
  <c r="A33" i="1"/>
  <c r="A25" i="1"/>
  <c r="H25" i="1"/>
  <c r="A9" i="1"/>
  <c r="H9" i="1"/>
  <c r="I498" i="2"/>
  <c r="I490" i="2"/>
  <c r="I474" i="2"/>
  <c r="I466" i="2"/>
  <c r="I458" i="2"/>
  <c r="I434" i="2"/>
  <c r="I426" i="2"/>
  <c r="I418" i="2"/>
  <c r="I402" i="2"/>
  <c r="I394" i="2"/>
  <c r="I386" i="2"/>
  <c r="I378" i="2"/>
  <c r="I362" i="2"/>
  <c r="I354" i="2"/>
  <c r="I346" i="2"/>
  <c r="I330" i="2"/>
  <c r="I322" i="2"/>
  <c r="I314" i="2"/>
  <c r="I306" i="2"/>
  <c r="I290" i="2"/>
  <c r="I282" i="2"/>
  <c r="I274" i="2"/>
  <c r="I258" i="2"/>
  <c r="I250" i="2"/>
  <c r="I242" i="2"/>
  <c r="I226" i="2"/>
  <c r="I218" i="2"/>
  <c r="I210" i="2"/>
  <c r="I186" i="2"/>
  <c r="I178" i="2"/>
  <c r="B81" i="1"/>
  <c r="H73" i="1"/>
  <c r="A459" i="1"/>
  <c r="A411" i="1"/>
  <c r="A355" i="1"/>
  <c r="A275" i="1"/>
  <c r="A227" i="1"/>
  <c r="A179" i="1"/>
  <c r="A131" i="1"/>
  <c r="A83" i="1"/>
  <c r="A35" i="1"/>
  <c r="A152" i="1"/>
  <c r="A434" i="1"/>
  <c r="A378" i="1"/>
  <c r="A330" i="1"/>
  <c r="A282" i="1"/>
  <c r="A226" i="1"/>
  <c r="A194" i="1"/>
  <c r="A138" i="1"/>
  <c r="A98" i="1"/>
  <c r="A50" i="1"/>
  <c r="H369" i="1"/>
  <c r="A369" i="1"/>
  <c r="A88" i="1"/>
  <c r="A120" i="1"/>
  <c r="A104" i="1"/>
  <c r="A96" i="1"/>
  <c r="A80" i="1"/>
  <c r="A72" i="1"/>
  <c r="A64" i="1"/>
  <c r="A48" i="1"/>
  <c r="A40" i="1"/>
  <c r="A32" i="1"/>
  <c r="A16" i="1"/>
  <c r="A8" i="1"/>
  <c r="B233" i="1"/>
  <c r="A483" i="1"/>
  <c r="A435" i="1"/>
  <c r="A387" i="1"/>
  <c r="A347" i="1"/>
  <c r="A307" i="1"/>
  <c r="A259" i="1"/>
  <c r="A203" i="1"/>
  <c r="A155" i="1"/>
  <c r="A107" i="1"/>
  <c r="A59" i="1"/>
  <c r="A11" i="1"/>
  <c r="A472" i="1"/>
  <c r="A344" i="1"/>
  <c r="A216" i="1"/>
  <c r="A474" i="1"/>
  <c r="A426" i="1"/>
  <c r="A386" i="1"/>
  <c r="A338" i="1"/>
  <c r="A290" i="1"/>
  <c r="A242" i="1"/>
  <c r="A202" i="1"/>
  <c r="A154" i="1"/>
  <c r="A106" i="1"/>
  <c r="A58" i="1"/>
  <c r="A10" i="1"/>
  <c r="H401" i="1"/>
  <c r="A401" i="1"/>
  <c r="H145" i="1"/>
  <c r="A145" i="1"/>
  <c r="A503" i="1"/>
  <c r="A495" i="1"/>
  <c r="A487" i="1"/>
  <c r="A479" i="1"/>
  <c r="A471" i="1"/>
  <c r="A463" i="1"/>
  <c r="A455" i="1"/>
  <c r="A447" i="1"/>
  <c r="A439" i="1"/>
  <c r="A431" i="1"/>
  <c r="A423" i="1"/>
  <c r="A415" i="1"/>
  <c r="A407" i="1"/>
  <c r="A399" i="1"/>
  <c r="A391" i="1"/>
  <c r="A383" i="1"/>
  <c r="A375" i="1"/>
  <c r="A367" i="1"/>
  <c r="A359" i="1"/>
  <c r="A351" i="1"/>
  <c r="A343" i="1"/>
  <c r="A335" i="1"/>
  <c r="A327" i="1"/>
  <c r="A319" i="1"/>
  <c r="A311" i="1"/>
  <c r="A303" i="1"/>
  <c r="A295" i="1"/>
  <c r="A287" i="1"/>
  <c r="A279" i="1"/>
  <c r="A271" i="1"/>
  <c r="A263" i="1"/>
  <c r="A255" i="1"/>
  <c r="A247" i="1"/>
  <c r="A239" i="1"/>
  <c r="A231" i="1"/>
  <c r="A223" i="1"/>
  <c r="A215" i="1"/>
  <c r="A207" i="1"/>
  <c r="A199" i="1"/>
  <c r="A191" i="1"/>
  <c r="A183" i="1"/>
  <c r="A175" i="1"/>
  <c r="A167" i="1"/>
  <c r="A159" i="1"/>
  <c r="A151" i="1"/>
  <c r="A143" i="1"/>
  <c r="A135" i="1"/>
  <c r="A119" i="1"/>
  <c r="A103" i="1"/>
  <c r="A95" i="1"/>
  <c r="A87" i="1"/>
  <c r="A79" i="1"/>
  <c r="A71" i="1"/>
  <c r="A63" i="1"/>
  <c r="A55" i="1"/>
  <c r="A47" i="1"/>
  <c r="A39" i="1"/>
  <c r="A31" i="1"/>
  <c r="A23" i="1"/>
  <c r="A15" i="1"/>
  <c r="A7" i="1"/>
  <c r="A499" i="1"/>
  <c r="A451" i="1"/>
  <c r="A403" i="1"/>
  <c r="A363" i="1"/>
  <c r="A315" i="1"/>
  <c r="A267" i="1"/>
  <c r="A211" i="1"/>
  <c r="A163" i="1"/>
  <c r="A115" i="1"/>
  <c r="A67" i="1"/>
  <c r="A19" i="1"/>
  <c r="A111" i="1"/>
  <c r="A482" i="1"/>
  <c r="A442" i="1"/>
  <c r="A394" i="1"/>
  <c r="A346" i="1"/>
  <c r="A298" i="1"/>
  <c r="A250" i="1"/>
  <c r="A210" i="1"/>
  <c r="A162" i="1"/>
  <c r="A114" i="1"/>
  <c r="A66" i="1"/>
  <c r="A18" i="1"/>
  <c r="A465" i="1"/>
  <c r="H465" i="1"/>
  <c r="A273" i="1"/>
  <c r="H273" i="1"/>
  <c r="A502" i="1"/>
  <c r="A494" i="1"/>
  <c r="A486" i="1"/>
  <c r="A478" i="1"/>
  <c r="A470" i="1"/>
  <c r="A462" i="1"/>
  <c r="A454" i="1"/>
  <c r="A446" i="1"/>
  <c r="A438" i="1"/>
  <c r="A430" i="1"/>
  <c r="A422" i="1"/>
  <c r="A414" i="1"/>
  <c r="A406" i="1"/>
  <c r="A398" i="1"/>
  <c r="A390" i="1"/>
  <c r="A382" i="1"/>
  <c r="A374" i="1"/>
  <c r="A366" i="1"/>
  <c r="A358" i="1"/>
  <c r="A350" i="1"/>
  <c r="A342" i="1"/>
  <c r="A334" i="1"/>
  <c r="A326" i="1"/>
  <c r="A318" i="1"/>
  <c r="A310" i="1"/>
  <c r="A302" i="1"/>
  <c r="A294" i="1"/>
  <c r="A286" i="1"/>
  <c r="A278" i="1"/>
  <c r="A270" i="1"/>
  <c r="A262" i="1"/>
  <c r="A254" i="1"/>
  <c r="A246" i="1"/>
  <c r="A238" i="1"/>
  <c r="A230" i="1"/>
  <c r="A222" i="1"/>
  <c r="A214" i="1"/>
  <c r="A206" i="1"/>
  <c r="A198" i="1"/>
  <c r="A190" i="1"/>
  <c r="A182" i="1"/>
  <c r="A174" i="1"/>
  <c r="A166" i="1"/>
  <c r="A158" i="1"/>
  <c r="A150" i="1"/>
  <c r="A142" i="1"/>
  <c r="A134" i="1"/>
  <c r="A126" i="1"/>
  <c r="A118" i="1"/>
  <c r="A110" i="1"/>
  <c r="A102" i="1"/>
  <c r="A94" i="1"/>
  <c r="A86" i="1"/>
  <c r="A78" i="1"/>
  <c r="A70" i="1"/>
  <c r="A62" i="1"/>
  <c r="A54" i="1"/>
  <c r="A46" i="1"/>
  <c r="A38" i="1"/>
  <c r="A30" i="1"/>
  <c r="A22" i="1"/>
  <c r="A14" i="1"/>
  <c r="A6" i="1"/>
  <c r="A467" i="1"/>
  <c r="A419" i="1"/>
  <c r="A371" i="1"/>
  <c r="A331" i="1"/>
  <c r="A291" i="1"/>
  <c r="A235" i="1"/>
  <c r="A187" i="1"/>
  <c r="A147" i="1"/>
  <c r="A91" i="1"/>
  <c r="A43" i="1"/>
  <c r="A440" i="1"/>
  <c r="A312" i="1"/>
  <c r="A184" i="1"/>
  <c r="A466" i="1"/>
  <c r="A418" i="1"/>
  <c r="A370" i="1"/>
  <c r="A322" i="1"/>
  <c r="A274" i="1"/>
  <c r="A234" i="1"/>
  <c r="A178" i="1"/>
  <c r="A130" i="1"/>
  <c r="A74" i="1"/>
  <c r="A26" i="1"/>
  <c r="H433" i="1"/>
  <c r="A433" i="1"/>
  <c r="H241" i="1"/>
  <c r="A241" i="1"/>
  <c r="M225" i="2"/>
  <c r="N225" i="2" s="1"/>
  <c r="A501" i="1"/>
  <c r="A493" i="1"/>
  <c r="A485" i="1"/>
  <c r="A477" i="1"/>
  <c r="A469" i="1"/>
  <c r="A461" i="1"/>
  <c r="A445" i="1"/>
  <c r="A437" i="1"/>
  <c r="A429" i="1"/>
  <c r="A421" i="1"/>
  <c r="A413" i="1"/>
  <c r="A405" i="1"/>
  <c r="A397" i="1"/>
  <c r="A389" i="1"/>
  <c r="A381" i="1"/>
  <c r="A373" i="1"/>
  <c r="A365" i="1"/>
  <c r="A357" i="1"/>
  <c r="A349" i="1"/>
  <c r="A341" i="1"/>
  <c r="A333" i="1"/>
  <c r="A325" i="1"/>
  <c r="A317" i="1"/>
  <c r="A309" i="1"/>
  <c r="A301" i="1"/>
  <c r="A293" i="1"/>
  <c r="A285" i="1"/>
  <c r="A277" i="1"/>
  <c r="A269" i="1"/>
  <c r="A261" i="1"/>
  <c r="A253" i="1"/>
  <c r="A245" i="1"/>
  <c r="A237" i="1"/>
  <c r="A229" i="1"/>
  <c r="A221" i="1"/>
  <c r="A213" i="1"/>
  <c r="A205" i="1"/>
  <c r="A197" i="1"/>
  <c r="A189" i="1"/>
  <c r="A181" i="1"/>
  <c r="A173" i="1"/>
  <c r="A165" i="1"/>
  <c r="A157" i="1"/>
  <c r="A149" i="1"/>
  <c r="A141" i="1"/>
  <c r="A133" i="1"/>
  <c r="A125" i="1"/>
  <c r="A117" i="1"/>
  <c r="A109" i="1"/>
  <c r="A101" i="1"/>
  <c r="A93" i="1"/>
  <c r="A85" i="1"/>
  <c r="A77" i="1"/>
  <c r="A69" i="1"/>
  <c r="A61" i="1"/>
  <c r="A53" i="1"/>
  <c r="A45" i="1"/>
  <c r="A37" i="1"/>
  <c r="A29" i="1"/>
  <c r="A21" i="1"/>
  <c r="A13" i="1"/>
  <c r="A5" i="1"/>
  <c r="A491" i="1"/>
  <c r="A443" i="1"/>
  <c r="A395" i="1"/>
  <c r="A339" i="1"/>
  <c r="A299" i="1"/>
  <c r="A251" i="1"/>
  <c r="A219" i="1"/>
  <c r="A171" i="1"/>
  <c r="A123" i="1"/>
  <c r="A75" i="1"/>
  <c r="A27" i="1"/>
  <c r="A408" i="1"/>
  <c r="A280" i="1"/>
  <c r="A498" i="1"/>
  <c r="A458" i="1"/>
  <c r="A410" i="1"/>
  <c r="A362" i="1"/>
  <c r="A314" i="1"/>
  <c r="A266" i="1"/>
  <c r="A218" i="1"/>
  <c r="A170" i="1"/>
  <c r="A122" i="1"/>
  <c r="A90" i="1"/>
  <c r="A34" i="1"/>
  <c r="H497" i="1"/>
  <c r="A497" i="1"/>
  <c r="H305" i="1"/>
  <c r="A305" i="1"/>
  <c r="H177" i="1"/>
  <c r="A177" i="1"/>
  <c r="A500" i="1"/>
  <c r="M491" i="2"/>
  <c r="O491" i="2" s="1"/>
  <c r="B492" i="1"/>
  <c r="H492" i="1" s="1"/>
  <c r="A484" i="1"/>
  <c r="A476" i="1"/>
  <c r="A468" i="1"/>
  <c r="A460" i="1"/>
  <c r="A452" i="1"/>
  <c r="A444" i="1"/>
  <c r="A436" i="1"/>
  <c r="A428" i="1"/>
  <c r="A420" i="1"/>
  <c r="A412" i="1"/>
  <c r="A404" i="1"/>
  <c r="A396" i="1"/>
  <c r="A388" i="1"/>
  <c r="A380" i="1"/>
  <c r="A372" i="1"/>
  <c r="A364" i="1"/>
  <c r="A356" i="1"/>
  <c r="A348" i="1"/>
  <c r="A340" i="1"/>
  <c r="A332" i="1"/>
  <c r="A324" i="1"/>
  <c r="A316" i="1"/>
  <c r="A308" i="1"/>
  <c r="A300" i="1"/>
  <c r="A292" i="1"/>
  <c r="A284" i="1"/>
  <c r="A276" i="1"/>
  <c r="A268" i="1"/>
  <c r="A260" i="1"/>
  <c r="A252" i="1"/>
  <c r="A244" i="1"/>
  <c r="A236" i="1"/>
  <c r="A228" i="1"/>
  <c r="A220" i="1"/>
  <c r="A212" i="1"/>
  <c r="A204" i="1"/>
  <c r="A196" i="1"/>
  <c r="A188" i="1"/>
  <c r="A180" i="1"/>
  <c r="A172" i="1"/>
  <c r="A164" i="1"/>
  <c r="A156" i="1"/>
  <c r="A148" i="1"/>
  <c r="A140" i="1"/>
  <c r="A132" i="1"/>
  <c r="A124" i="1"/>
  <c r="A116" i="1"/>
  <c r="A108" i="1"/>
  <c r="A100" i="1"/>
  <c r="A92" i="1"/>
  <c r="A84" i="1"/>
  <c r="A76" i="1"/>
  <c r="A68" i="1"/>
  <c r="A60" i="1"/>
  <c r="A52" i="1"/>
  <c r="A44" i="1"/>
  <c r="A36" i="1"/>
  <c r="A28" i="1"/>
  <c r="A20" i="1"/>
  <c r="A12" i="1"/>
  <c r="I315" i="2"/>
  <c r="I259" i="2"/>
  <c r="I195" i="2"/>
  <c r="I67" i="2"/>
  <c r="H10" i="1"/>
  <c r="I170" i="2"/>
  <c r="I154" i="2"/>
  <c r="I146" i="2"/>
  <c r="I138" i="2"/>
  <c r="I122" i="2"/>
  <c r="I114" i="2"/>
  <c r="I106" i="2"/>
  <c r="I90" i="2"/>
  <c r="I82" i="2"/>
  <c r="I74" i="2"/>
  <c r="I66" i="2"/>
  <c r="I50" i="2"/>
  <c r="I42" i="2"/>
  <c r="I34" i="2"/>
  <c r="I18" i="2"/>
  <c r="I10" i="2"/>
  <c r="H496" i="1"/>
  <c r="H488" i="1"/>
  <c r="H480" i="1"/>
  <c r="H472" i="1"/>
  <c r="H464" i="1"/>
  <c r="H456" i="1"/>
  <c r="H448" i="1"/>
  <c r="H440" i="1"/>
  <c r="H432" i="1"/>
  <c r="H424" i="1"/>
  <c r="H416" i="1"/>
  <c r="H408" i="1"/>
  <c r="H400" i="1"/>
  <c r="H392" i="1"/>
  <c r="H384" i="1"/>
  <c r="H376" i="1"/>
  <c r="H368" i="1"/>
  <c r="H360" i="1"/>
  <c r="H352" i="1"/>
  <c r="H344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503" i="1"/>
  <c r="H495" i="1"/>
  <c r="H487" i="1"/>
  <c r="H479" i="1"/>
  <c r="H471" i="1"/>
  <c r="H463" i="1"/>
  <c r="H455" i="1"/>
  <c r="H447" i="1"/>
  <c r="H439" i="1"/>
  <c r="H431" i="1"/>
  <c r="H423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5" i="1"/>
  <c r="H502" i="1"/>
  <c r="H494" i="1"/>
  <c r="H486" i="1"/>
  <c r="H478" i="1"/>
  <c r="H470" i="1"/>
  <c r="H462" i="1"/>
  <c r="H454" i="1"/>
  <c r="H446" i="1"/>
  <c r="H438" i="1"/>
  <c r="H430" i="1"/>
  <c r="H422" i="1"/>
  <c r="H414" i="1"/>
  <c r="H406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94" i="1"/>
  <c r="H286" i="1"/>
  <c r="H278" i="1"/>
  <c r="H270" i="1"/>
  <c r="H262" i="1"/>
  <c r="H254" i="1"/>
  <c r="H246" i="1"/>
  <c r="H238" i="1"/>
  <c r="H230" i="1"/>
  <c r="H222" i="1"/>
  <c r="H214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501" i="1"/>
  <c r="H493" i="1"/>
  <c r="H485" i="1"/>
  <c r="H477" i="1"/>
  <c r="H469" i="1"/>
  <c r="H461" i="1"/>
  <c r="H453" i="1"/>
  <c r="H445" i="1"/>
  <c r="H437" i="1"/>
  <c r="H429" i="1"/>
  <c r="H421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00" i="1"/>
  <c r="H484" i="1"/>
  <c r="H476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8" i="1"/>
  <c r="H260" i="1"/>
  <c r="H252" i="1"/>
  <c r="H244" i="1"/>
  <c r="H236" i="1"/>
  <c r="H228" i="1"/>
  <c r="H220" i="1"/>
  <c r="H212" i="1"/>
  <c r="H204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H499" i="1"/>
  <c r="H491" i="1"/>
  <c r="H483" i="1"/>
  <c r="H475" i="1"/>
  <c r="H467" i="1"/>
  <c r="H459" i="1"/>
  <c r="H451" i="1"/>
  <c r="H443" i="1"/>
  <c r="H435" i="1"/>
  <c r="H427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J456" i="2"/>
  <c r="H498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54" i="1"/>
  <c r="H346" i="1"/>
  <c r="H338" i="1"/>
  <c r="H330" i="1"/>
  <c r="H322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6" i="1"/>
  <c r="H7" i="1"/>
  <c r="J214" i="2"/>
  <c r="J502" i="2"/>
  <c r="J449" i="2"/>
  <c r="I499" i="2"/>
  <c r="I491" i="2"/>
  <c r="I483" i="2"/>
  <c r="I475" i="2"/>
  <c r="I467" i="2"/>
  <c r="I459" i="2"/>
  <c r="I435" i="2"/>
  <c r="I427" i="2"/>
  <c r="I419" i="2"/>
  <c r="I411" i="2"/>
  <c r="I403" i="2"/>
  <c r="I395" i="2"/>
  <c r="I371" i="2"/>
  <c r="I363" i="2"/>
  <c r="I355" i="2"/>
  <c r="I347" i="2"/>
  <c r="I339" i="2"/>
  <c r="I331" i="2"/>
  <c r="I307" i="2"/>
  <c r="I299" i="2"/>
  <c r="I291" i="2"/>
  <c r="I283" i="2"/>
  <c r="I275" i="2"/>
  <c r="I267" i="2"/>
  <c r="I251" i="2"/>
  <c r="I243" i="2"/>
  <c r="I235" i="2"/>
  <c r="I227" i="2"/>
  <c r="I219" i="2"/>
  <c r="I211" i="2"/>
  <c r="I203" i="2"/>
  <c r="I187" i="2"/>
  <c r="I179" i="2"/>
  <c r="I171" i="2"/>
  <c r="I163" i="2"/>
  <c r="I155" i="2"/>
  <c r="I147" i="2"/>
  <c r="I139" i="2"/>
  <c r="I123" i="2"/>
  <c r="I115" i="2"/>
  <c r="I107" i="2"/>
  <c r="I99" i="2"/>
  <c r="I91" i="2"/>
  <c r="I83" i="2"/>
  <c r="I75" i="2"/>
  <c r="I59" i="2"/>
  <c r="I51" i="2"/>
  <c r="I43" i="2"/>
  <c r="I35" i="2"/>
  <c r="I27" i="2"/>
  <c r="I19" i="2"/>
  <c r="I11" i="2"/>
  <c r="O225" i="2"/>
  <c r="N272" i="2"/>
  <c r="O272" i="2"/>
  <c r="N454" i="2"/>
  <c r="O454" i="2"/>
  <c r="O222" i="2"/>
  <c r="N222" i="2"/>
  <c r="A493" i="2"/>
  <c r="J493" i="2"/>
  <c r="M493" i="2"/>
  <c r="A477" i="2"/>
  <c r="J477" i="2"/>
  <c r="M477" i="2"/>
  <c r="A469" i="2"/>
  <c r="J469" i="2"/>
  <c r="M469" i="2"/>
  <c r="A461" i="2"/>
  <c r="J461" i="2"/>
  <c r="M461" i="2"/>
  <c r="A453" i="2"/>
  <c r="J453" i="2"/>
  <c r="M453" i="2"/>
  <c r="A445" i="2"/>
  <c r="J445" i="2"/>
  <c r="M445" i="2"/>
  <c r="A437" i="2"/>
  <c r="J437" i="2"/>
  <c r="M437" i="2"/>
  <c r="A429" i="2"/>
  <c r="J429" i="2"/>
  <c r="M429" i="2"/>
  <c r="A421" i="2"/>
  <c r="J421" i="2"/>
  <c r="M421" i="2"/>
  <c r="A413" i="2"/>
  <c r="J413" i="2"/>
  <c r="M413" i="2"/>
  <c r="A405" i="2"/>
  <c r="J405" i="2"/>
  <c r="M405" i="2"/>
  <c r="A397" i="2"/>
  <c r="J397" i="2"/>
  <c r="M397" i="2"/>
  <c r="A389" i="2"/>
  <c r="J389" i="2"/>
  <c r="M389" i="2"/>
  <c r="A381" i="2"/>
  <c r="J381" i="2"/>
  <c r="M381" i="2"/>
  <c r="A373" i="2"/>
  <c r="J373" i="2"/>
  <c r="M373" i="2"/>
  <c r="A365" i="2"/>
  <c r="J365" i="2"/>
  <c r="M365" i="2"/>
  <c r="A357" i="2"/>
  <c r="J357" i="2"/>
  <c r="M357" i="2"/>
  <c r="A349" i="2"/>
  <c r="J349" i="2"/>
  <c r="M349" i="2"/>
  <c r="A341" i="2"/>
  <c r="J341" i="2"/>
  <c r="M341" i="2"/>
  <c r="A333" i="2"/>
  <c r="J333" i="2"/>
  <c r="M333" i="2"/>
  <c r="A325" i="2"/>
  <c r="J325" i="2"/>
  <c r="M325" i="2"/>
  <c r="A317" i="2"/>
  <c r="J317" i="2"/>
  <c r="M317" i="2"/>
  <c r="A309" i="2"/>
  <c r="J309" i="2"/>
  <c r="M309" i="2"/>
  <c r="A301" i="2"/>
  <c r="J301" i="2"/>
  <c r="M301" i="2"/>
  <c r="A293" i="2"/>
  <c r="J293" i="2"/>
  <c r="M293" i="2"/>
  <c r="A285" i="2"/>
  <c r="J285" i="2"/>
  <c r="M285" i="2"/>
  <c r="A277" i="2"/>
  <c r="J277" i="2"/>
  <c r="M277" i="2"/>
  <c r="A269" i="2"/>
  <c r="J269" i="2"/>
  <c r="M269" i="2"/>
  <c r="A261" i="2"/>
  <c r="J261" i="2"/>
  <c r="M261" i="2"/>
  <c r="A253" i="2"/>
  <c r="J253" i="2"/>
  <c r="M253" i="2"/>
  <c r="A245" i="2"/>
  <c r="J245" i="2"/>
  <c r="M245" i="2"/>
  <c r="A237" i="2"/>
  <c r="J237" i="2"/>
  <c r="M237" i="2"/>
  <c r="A229" i="2"/>
  <c r="J229" i="2"/>
  <c r="M229" i="2"/>
  <c r="A221" i="2"/>
  <c r="J221" i="2"/>
  <c r="M221" i="2"/>
  <c r="A213" i="2"/>
  <c r="J213" i="2"/>
  <c r="M213" i="2"/>
  <c r="A205" i="2"/>
  <c r="J205" i="2"/>
  <c r="M205" i="2"/>
  <c r="A197" i="2"/>
  <c r="J197" i="2"/>
  <c r="M197" i="2"/>
  <c r="A189" i="2"/>
  <c r="J189" i="2"/>
  <c r="M189" i="2"/>
  <c r="A181" i="2"/>
  <c r="J181" i="2"/>
  <c r="M181" i="2"/>
  <c r="A173" i="2"/>
  <c r="M173" i="2"/>
  <c r="J173" i="2"/>
  <c r="A165" i="2"/>
  <c r="J165" i="2"/>
  <c r="A157" i="2"/>
  <c r="J157" i="2"/>
  <c r="M157" i="2"/>
  <c r="A149" i="2"/>
  <c r="J149" i="2"/>
  <c r="M149" i="2"/>
  <c r="A141" i="2"/>
  <c r="J141" i="2"/>
  <c r="M141" i="2"/>
  <c r="A133" i="2"/>
  <c r="J133" i="2"/>
  <c r="M133" i="2"/>
  <c r="A125" i="2"/>
  <c r="J125" i="2"/>
  <c r="M125" i="2"/>
  <c r="A117" i="2"/>
  <c r="M117" i="2"/>
  <c r="J117" i="2"/>
  <c r="A109" i="2"/>
  <c r="J109" i="2"/>
  <c r="M109" i="2"/>
  <c r="A101" i="2"/>
  <c r="J101" i="2"/>
  <c r="M101" i="2"/>
  <c r="A93" i="2"/>
  <c r="J93" i="2"/>
  <c r="M93" i="2"/>
  <c r="A85" i="2"/>
  <c r="M85" i="2"/>
  <c r="J85" i="2"/>
  <c r="A77" i="2"/>
  <c r="J77" i="2"/>
  <c r="M77" i="2"/>
  <c r="A69" i="2"/>
  <c r="J69" i="2"/>
  <c r="M69" i="2"/>
  <c r="A61" i="2"/>
  <c r="J61" i="2"/>
  <c r="M61" i="2"/>
  <c r="A53" i="2"/>
  <c r="M53" i="2"/>
  <c r="J53" i="2"/>
  <c r="A45" i="2"/>
  <c r="J45" i="2"/>
  <c r="M45" i="2"/>
  <c r="A37" i="2"/>
  <c r="J37" i="2"/>
  <c r="M37" i="2"/>
  <c r="A29" i="2"/>
  <c r="J29" i="2"/>
  <c r="M29" i="2"/>
  <c r="A21" i="2"/>
  <c r="M21" i="2"/>
  <c r="J21" i="2"/>
  <c r="A13" i="2"/>
  <c r="J13" i="2"/>
  <c r="M13" i="2"/>
  <c r="A5" i="2"/>
  <c r="J5" i="2"/>
  <c r="M5" i="2"/>
  <c r="A492" i="2"/>
  <c r="J492" i="2"/>
  <c r="A452" i="2"/>
  <c r="J452" i="2"/>
  <c r="M452" i="2"/>
  <c r="A404" i="2"/>
  <c r="J404" i="2"/>
  <c r="M404" i="2"/>
  <c r="A340" i="2"/>
  <c r="J340" i="2"/>
  <c r="M340" i="2"/>
  <c r="A284" i="2"/>
  <c r="J284" i="2"/>
  <c r="M284" i="2"/>
  <c r="A236" i="2"/>
  <c r="J236" i="2"/>
  <c r="M236" i="2"/>
  <c r="A188" i="2"/>
  <c r="J188" i="2"/>
  <c r="M188" i="2"/>
  <c r="A140" i="2"/>
  <c r="J140" i="2"/>
  <c r="M140" i="2"/>
  <c r="A92" i="2"/>
  <c r="J92" i="2"/>
  <c r="M92" i="2"/>
  <c r="A52" i="2"/>
  <c r="J52" i="2"/>
  <c r="M52" i="2"/>
  <c r="A12" i="2"/>
  <c r="J12" i="2"/>
  <c r="M12" i="2"/>
  <c r="A499" i="2"/>
  <c r="J499" i="2"/>
  <c r="M499" i="2"/>
  <c r="N499" i="2" s="1"/>
  <c r="A491" i="2"/>
  <c r="J491" i="2"/>
  <c r="A483" i="2"/>
  <c r="J483" i="2"/>
  <c r="M483" i="2"/>
  <c r="N483" i="2" s="1"/>
  <c r="A475" i="2"/>
  <c r="J475" i="2"/>
  <c r="M475" i="2"/>
  <c r="N475" i="2" s="1"/>
  <c r="A467" i="2"/>
  <c r="J467" i="2"/>
  <c r="M467" i="2"/>
  <c r="N467" i="2" s="1"/>
  <c r="A459" i="2"/>
  <c r="J459" i="2"/>
  <c r="M459" i="2"/>
  <c r="N459" i="2" s="1"/>
  <c r="A451" i="2"/>
  <c r="J451" i="2"/>
  <c r="M451" i="2"/>
  <c r="N451" i="2" s="1"/>
  <c r="A443" i="2"/>
  <c r="J443" i="2"/>
  <c r="M443" i="2"/>
  <c r="N443" i="2" s="1"/>
  <c r="A435" i="2"/>
  <c r="J435" i="2"/>
  <c r="M435" i="2"/>
  <c r="N435" i="2" s="1"/>
  <c r="A427" i="2"/>
  <c r="J427" i="2"/>
  <c r="M427" i="2"/>
  <c r="N427" i="2" s="1"/>
  <c r="A419" i="2"/>
  <c r="J419" i="2"/>
  <c r="M419" i="2"/>
  <c r="A411" i="2"/>
  <c r="J411" i="2"/>
  <c r="M411" i="2"/>
  <c r="A403" i="2"/>
  <c r="J403" i="2"/>
  <c r="M403" i="2"/>
  <c r="A395" i="2"/>
  <c r="J395" i="2"/>
  <c r="M395" i="2"/>
  <c r="A387" i="2"/>
  <c r="J387" i="2"/>
  <c r="M387" i="2"/>
  <c r="A379" i="2"/>
  <c r="J379" i="2"/>
  <c r="M379" i="2"/>
  <c r="A371" i="2"/>
  <c r="J371" i="2"/>
  <c r="M371" i="2"/>
  <c r="A363" i="2"/>
  <c r="J363" i="2"/>
  <c r="M363" i="2"/>
  <c r="A355" i="2"/>
  <c r="J355" i="2"/>
  <c r="M355" i="2"/>
  <c r="A347" i="2"/>
  <c r="J347" i="2"/>
  <c r="M347" i="2"/>
  <c r="A339" i="2"/>
  <c r="J339" i="2"/>
  <c r="M339" i="2"/>
  <c r="A331" i="2"/>
  <c r="J331" i="2"/>
  <c r="M331" i="2"/>
  <c r="A323" i="2"/>
  <c r="J323" i="2"/>
  <c r="M323" i="2"/>
  <c r="A315" i="2"/>
  <c r="J315" i="2"/>
  <c r="M315" i="2"/>
  <c r="A307" i="2"/>
  <c r="J307" i="2"/>
  <c r="M307" i="2"/>
  <c r="A299" i="2"/>
  <c r="J299" i="2"/>
  <c r="M299" i="2"/>
  <c r="A291" i="2"/>
  <c r="J291" i="2"/>
  <c r="M291" i="2"/>
  <c r="A283" i="2"/>
  <c r="J283" i="2"/>
  <c r="M283" i="2"/>
  <c r="A275" i="2"/>
  <c r="J275" i="2"/>
  <c r="M275" i="2"/>
  <c r="A267" i="2"/>
  <c r="J267" i="2"/>
  <c r="M267" i="2"/>
  <c r="A259" i="2"/>
  <c r="J259" i="2"/>
  <c r="M259" i="2"/>
  <c r="A251" i="2"/>
  <c r="J251" i="2"/>
  <c r="M251" i="2"/>
  <c r="A243" i="2"/>
  <c r="J243" i="2"/>
  <c r="M243" i="2"/>
  <c r="A235" i="2"/>
  <c r="J235" i="2"/>
  <c r="M235" i="2"/>
  <c r="A227" i="2"/>
  <c r="J227" i="2"/>
  <c r="M227" i="2"/>
  <c r="A219" i="2"/>
  <c r="J219" i="2"/>
  <c r="M219" i="2"/>
  <c r="A211" i="2"/>
  <c r="J211" i="2"/>
  <c r="M211" i="2"/>
  <c r="A203" i="2"/>
  <c r="J203" i="2"/>
  <c r="M203" i="2"/>
  <c r="A195" i="2"/>
  <c r="J195" i="2"/>
  <c r="M195" i="2"/>
  <c r="A187" i="2"/>
  <c r="J187" i="2"/>
  <c r="M187" i="2"/>
  <c r="A179" i="2"/>
  <c r="J179" i="2"/>
  <c r="M179" i="2"/>
  <c r="A171" i="2"/>
  <c r="J171" i="2"/>
  <c r="M171" i="2"/>
  <c r="A163" i="2"/>
  <c r="J163" i="2"/>
  <c r="M163" i="2"/>
  <c r="A155" i="2"/>
  <c r="J155" i="2"/>
  <c r="M155" i="2"/>
  <c r="A147" i="2"/>
  <c r="J147" i="2"/>
  <c r="M147" i="2"/>
  <c r="A139" i="2"/>
  <c r="J139" i="2"/>
  <c r="M139" i="2"/>
  <c r="A131" i="2"/>
  <c r="J131" i="2"/>
  <c r="M131" i="2"/>
  <c r="A123" i="2"/>
  <c r="J123" i="2"/>
  <c r="M123" i="2"/>
  <c r="A115" i="2"/>
  <c r="J115" i="2"/>
  <c r="M115" i="2"/>
  <c r="A107" i="2"/>
  <c r="J107" i="2"/>
  <c r="M107" i="2"/>
  <c r="A99" i="2"/>
  <c r="J99" i="2"/>
  <c r="M99" i="2"/>
  <c r="A91" i="2"/>
  <c r="J91" i="2"/>
  <c r="M91" i="2"/>
  <c r="A83" i="2"/>
  <c r="J83" i="2"/>
  <c r="M83" i="2"/>
  <c r="A75" i="2"/>
  <c r="J75" i="2"/>
  <c r="M75" i="2"/>
  <c r="A67" i="2"/>
  <c r="J67" i="2"/>
  <c r="M67" i="2"/>
  <c r="A59" i="2"/>
  <c r="J59" i="2"/>
  <c r="M59" i="2"/>
  <c r="A51" i="2"/>
  <c r="J51" i="2"/>
  <c r="M51" i="2"/>
  <c r="A43" i="2"/>
  <c r="J43" i="2"/>
  <c r="M43" i="2"/>
  <c r="A35" i="2"/>
  <c r="J35" i="2"/>
  <c r="M35" i="2"/>
  <c r="A27" i="2"/>
  <c r="J27" i="2"/>
  <c r="M27" i="2"/>
  <c r="A19" i="2"/>
  <c r="J19" i="2"/>
  <c r="M19" i="2"/>
  <c r="A11" i="2"/>
  <c r="J11" i="2"/>
  <c r="M11" i="2"/>
  <c r="A501" i="2"/>
  <c r="J501" i="2"/>
  <c r="M501" i="2"/>
  <c r="A460" i="2"/>
  <c r="J460" i="2"/>
  <c r="M460" i="2"/>
  <c r="A412" i="2"/>
  <c r="J412" i="2"/>
  <c r="M412" i="2"/>
  <c r="A364" i="2"/>
  <c r="J364" i="2"/>
  <c r="M364" i="2"/>
  <c r="A324" i="2"/>
  <c r="J324" i="2"/>
  <c r="M324" i="2"/>
  <c r="A276" i="2"/>
  <c r="J276" i="2"/>
  <c r="M276" i="2"/>
  <c r="A228" i="2"/>
  <c r="J228" i="2"/>
  <c r="M228" i="2"/>
  <c r="A180" i="2"/>
  <c r="J180" i="2"/>
  <c r="M180" i="2"/>
  <c r="A132" i="2"/>
  <c r="J132" i="2"/>
  <c r="M132" i="2"/>
  <c r="A84" i="2"/>
  <c r="J84" i="2"/>
  <c r="A36" i="2"/>
  <c r="J36" i="2"/>
  <c r="M36" i="2"/>
  <c r="A498" i="2"/>
  <c r="J498" i="2"/>
  <c r="M498" i="2"/>
  <c r="A490" i="2"/>
  <c r="J490" i="2"/>
  <c r="M490" i="2"/>
  <c r="A482" i="2"/>
  <c r="J482" i="2"/>
  <c r="M482" i="2"/>
  <c r="A474" i="2"/>
  <c r="J474" i="2"/>
  <c r="M474" i="2"/>
  <c r="A466" i="2"/>
  <c r="M466" i="2"/>
  <c r="J466" i="2"/>
  <c r="A458" i="2"/>
  <c r="J458" i="2"/>
  <c r="M458" i="2"/>
  <c r="A450" i="2"/>
  <c r="J450" i="2"/>
  <c r="M450" i="2"/>
  <c r="A442" i="2"/>
  <c r="M442" i="2"/>
  <c r="J442" i="2"/>
  <c r="A434" i="2"/>
  <c r="J434" i="2"/>
  <c r="M434" i="2"/>
  <c r="A426" i="2"/>
  <c r="J426" i="2"/>
  <c r="M426" i="2"/>
  <c r="A418" i="2"/>
  <c r="J418" i="2"/>
  <c r="A410" i="2"/>
  <c r="M410" i="2"/>
  <c r="J410" i="2"/>
  <c r="A402" i="2"/>
  <c r="J402" i="2"/>
  <c r="M402" i="2"/>
  <c r="A394" i="2"/>
  <c r="J394" i="2"/>
  <c r="M394" i="2"/>
  <c r="A386" i="2"/>
  <c r="J386" i="2"/>
  <c r="M386" i="2"/>
  <c r="A378" i="2"/>
  <c r="M378" i="2"/>
  <c r="J378" i="2"/>
  <c r="A370" i="2"/>
  <c r="J370" i="2"/>
  <c r="M370" i="2"/>
  <c r="A362" i="2"/>
  <c r="M362" i="2"/>
  <c r="J362" i="2"/>
  <c r="A354" i="2"/>
  <c r="J354" i="2"/>
  <c r="M354" i="2"/>
  <c r="A346" i="2"/>
  <c r="J346" i="2"/>
  <c r="M346" i="2"/>
  <c r="A338" i="2"/>
  <c r="J338" i="2"/>
  <c r="M338" i="2"/>
  <c r="A330" i="2"/>
  <c r="J330" i="2"/>
  <c r="M330" i="2"/>
  <c r="A322" i="2"/>
  <c r="J322" i="2"/>
  <c r="M322" i="2"/>
  <c r="A314" i="2"/>
  <c r="M314" i="2"/>
  <c r="J314" i="2"/>
  <c r="A306" i="2"/>
  <c r="J306" i="2"/>
  <c r="M306" i="2"/>
  <c r="A298" i="2"/>
  <c r="J298" i="2"/>
  <c r="M298" i="2"/>
  <c r="A290" i="2"/>
  <c r="J290" i="2"/>
  <c r="M290" i="2"/>
  <c r="A282" i="2"/>
  <c r="J282" i="2"/>
  <c r="M282" i="2"/>
  <c r="A274" i="2"/>
  <c r="J274" i="2"/>
  <c r="M274" i="2"/>
  <c r="A266" i="2"/>
  <c r="J266" i="2"/>
  <c r="M266" i="2"/>
  <c r="A258" i="2"/>
  <c r="J258" i="2"/>
  <c r="M258" i="2"/>
  <c r="M250" i="2"/>
  <c r="J250" i="2"/>
  <c r="A250" i="2"/>
  <c r="A242" i="2"/>
  <c r="J242" i="2"/>
  <c r="M242" i="2"/>
  <c r="A234" i="2"/>
  <c r="J234" i="2"/>
  <c r="M234" i="2"/>
  <c r="A226" i="2"/>
  <c r="J226" i="2"/>
  <c r="M226" i="2"/>
  <c r="A218" i="2"/>
  <c r="J218" i="2"/>
  <c r="M218" i="2"/>
  <c r="A210" i="2"/>
  <c r="J210" i="2"/>
  <c r="M210" i="2"/>
  <c r="A202" i="2"/>
  <c r="J202" i="2"/>
  <c r="M202" i="2"/>
  <c r="A194" i="2"/>
  <c r="J194" i="2"/>
  <c r="M194" i="2"/>
  <c r="J186" i="2"/>
  <c r="A186" i="2"/>
  <c r="M186" i="2"/>
  <c r="J178" i="2"/>
  <c r="A178" i="2"/>
  <c r="M178" i="2"/>
  <c r="J170" i="2"/>
  <c r="A170" i="2"/>
  <c r="M170" i="2"/>
  <c r="J162" i="2"/>
  <c r="A162" i="2"/>
  <c r="M162" i="2"/>
  <c r="J154" i="2"/>
  <c r="A154" i="2"/>
  <c r="M154" i="2"/>
  <c r="J146" i="2"/>
  <c r="A146" i="2"/>
  <c r="M146" i="2"/>
  <c r="J138" i="2"/>
  <c r="A138" i="2"/>
  <c r="M138" i="2"/>
  <c r="J130" i="2"/>
  <c r="A130" i="2"/>
  <c r="M130" i="2"/>
  <c r="J122" i="2"/>
  <c r="M122" i="2"/>
  <c r="A122" i="2"/>
  <c r="J114" i="2"/>
  <c r="M114" i="2"/>
  <c r="A114" i="2"/>
  <c r="J106" i="2"/>
  <c r="A106" i="2"/>
  <c r="M106" i="2"/>
  <c r="J98" i="2"/>
  <c r="A98" i="2"/>
  <c r="M98" i="2"/>
  <c r="J90" i="2"/>
  <c r="M90" i="2"/>
  <c r="A90" i="2"/>
  <c r="J82" i="2"/>
  <c r="M82" i="2"/>
  <c r="A82" i="2"/>
  <c r="J74" i="2"/>
  <c r="A74" i="2"/>
  <c r="M74" i="2"/>
  <c r="J66" i="2"/>
  <c r="A66" i="2"/>
  <c r="M66" i="2"/>
  <c r="J58" i="2"/>
  <c r="M58" i="2"/>
  <c r="A58" i="2"/>
  <c r="J50" i="2"/>
  <c r="M50" i="2"/>
  <c r="A50" i="2"/>
  <c r="J42" i="2"/>
  <c r="A42" i="2"/>
  <c r="M42" i="2"/>
  <c r="J34" i="2"/>
  <c r="A34" i="2"/>
  <c r="M34" i="2"/>
  <c r="J26" i="2"/>
  <c r="M26" i="2"/>
  <c r="A26" i="2"/>
  <c r="J18" i="2"/>
  <c r="M18" i="2"/>
  <c r="A18" i="2"/>
  <c r="J10" i="2"/>
  <c r="A10" i="2"/>
  <c r="M10" i="2"/>
  <c r="N80" i="2"/>
  <c r="M418" i="2"/>
  <c r="A476" i="2"/>
  <c r="J476" i="2"/>
  <c r="M476" i="2"/>
  <c r="A436" i="2"/>
  <c r="J436" i="2"/>
  <c r="M436" i="2"/>
  <c r="A372" i="2"/>
  <c r="J372" i="2"/>
  <c r="A316" i="2"/>
  <c r="J316" i="2"/>
  <c r="M316" i="2"/>
  <c r="A268" i="2"/>
  <c r="J268" i="2"/>
  <c r="M268" i="2"/>
  <c r="A220" i="2"/>
  <c r="J220" i="2"/>
  <c r="M220" i="2"/>
  <c r="A164" i="2"/>
  <c r="J164" i="2"/>
  <c r="A124" i="2"/>
  <c r="J124" i="2"/>
  <c r="M124" i="2"/>
  <c r="A76" i="2"/>
  <c r="J76" i="2"/>
  <c r="M76" i="2"/>
  <c r="A20" i="2"/>
  <c r="J20" i="2"/>
  <c r="M20" i="2"/>
  <c r="A497" i="2"/>
  <c r="J497" i="2"/>
  <c r="M497" i="2"/>
  <c r="A489" i="2"/>
  <c r="J489" i="2"/>
  <c r="M489" i="2"/>
  <c r="J481" i="2"/>
  <c r="M481" i="2"/>
  <c r="A481" i="2"/>
  <c r="A473" i="2"/>
  <c r="J473" i="2"/>
  <c r="M473" i="2"/>
  <c r="A465" i="2"/>
  <c r="J465" i="2"/>
  <c r="M465" i="2"/>
  <c r="A457" i="2"/>
  <c r="J457" i="2"/>
  <c r="M457" i="2"/>
  <c r="A449" i="2"/>
  <c r="M449" i="2"/>
  <c r="A441" i="2"/>
  <c r="J441" i="2"/>
  <c r="M441" i="2"/>
  <c r="A433" i="2"/>
  <c r="J433" i="2"/>
  <c r="M433" i="2"/>
  <c r="A425" i="2"/>
  <c r="J425" i="2"/>
  <c r="M425" i="2"/>
  <c r="A417" i="2"/>
  <c r="J417" i="2"/>
  <c r="J409" i="2"/>
  <c r="A409" i="2"/>
  <c r="M409" i="2"/>
  <c r="A401" i="2"/>
  <c r="J401" i="2"/>
  <c r="M401" i="2"/>
  <c r="A393" i="2"/>
  <c r="J393" i="2"/>
  <c r="M393" i="2"/>
  <c r="A385" i="2"/>
  <c r="J385" i="2"/>
  <c r="M385" i="2"/>
  <c r="J377" i="2"/>
  <c r="A377" i="2"/>
  <c r="M377" i="2"/>
  <c r="A369" i="2"/>
  <c r="J369" i="2"/>
  <c r="M369" i="2"/>
  <c r="A361" i="2"/>
  <c r="M361" i="2"/>
  <c r="J361" i="2"/>
  <c r="A353" i="2"/>
  <c r="J353" i="2"/>
  <c r="M353" i="2"/>
  <c r="J345" i="2"/>
  <c r="A345" i="2"/>
  <c r="M345" i="2"/>
  <c r="A337" i="2"/>
  <c r="M337" i="2"/>
  <c r="J337" i="2"/>
  <c r="A329" i="2"/>
  <c r="J329" i="2"/>
  <c r="M329" i="2"/>
  <c r="J321" i="2"/>
  <c r="A321" i="2"/>
  <c r="J313" i="2"/>
  <c r="A313" i="2"/>
  <c r="M313" i="2"/>
  <c r="A305" i="2"/>
  <c r="J305" i="2"/>
  <c r="M305" i="2"/>
  <c r="A297" i="2"/>
  <c r="J297" i="2"/>
  <c r="M297" i="2"/>
  <c r="A289" i="2"/>
  <c r="M289" i="2"/>
  <c r="J289" i="2"/>
  <c r="A281" i="2"/>
  <c r="J281" i="2"/>
  <c r="M281" i="2"/>
  <c r="A273" i="2"/>
  <c r="J273" i="2"/>
  <c r="A265" i="2"/>
  <c r="J265" i="2"/>
  <c r="M265" i="2"/>
  <c r="A257" i="2"/>
  <c r="J257" i="2"/>
  <c r="M257" i="2"/>
  <c r="J249" i="2"/>
  <c r="A249" i="2"/>
  <c r="M249" i="2"/>
  <c r="A241" i="2"/>
  <c r="J241" i="2"/>
  <c r="M241" i="2"/>
  <c r="A233" i="2"/>
  <c r="M233" i="2"/>
  <c r="J233" i="2"/>
  <c r="A225" i="2"/>
  <c r="J225" i="2"/>
  <c r="A217" i="2"/>
  <c r="J217" i="2"/>
  <c r="M217" i="2"/>
  <c r="A209" i="2"/>
  <c r="M209" i="2"/>
  <c r="J209" i="2"/>
  <c r="A201" i="2"/>
  <c r="J201" i="2"/>
  <c r="M201" i="2"/>
  <c r="A193" i="2"/>
  <c r="J193" i="2"/>
  <c r="M193" i="2"/>
  <c r="J185" i="2"/>
  <c r="A185" i="2"/>
  <c r="M185" i="2"/>
  <c r="A177" i="2"/>
  <c r="J177" i="2"/>
  <c r="M177" i="2"/>
  <c r="A169" i="2"/>
  <c r="J169" i="2"/>
  <c r="M169" i="2"/>
  <c r="J161" i="2"/>
  <c r="M161" i="2"/>
  <c r="A161" i="2"/>
  <c r="A153" i="2"/>
  <c r="J153" i="2"/>
  <c r="M153" i="2"/>
  <c r="A145" i="2"/>
  <c r="J145" i="2"/>
  <c r="M145" i="2"/>
  <c r="A137" i="2"/>
  <c r="J137" i="2"/>
  <c r="M137" i="2"/>
  <c r="A129" i="2"/>
  <c r="J129" i="2"/>
  <c r="M129" i="2"/>
  <c r="J121" i="2"/>
  <c r="A121" i="2"/>
  <c r="M121" i="2"/>
  <c r="A113" i="2"/>
  <c r="J113" i="2"/>
  <c r="M113" i="2"/>
  <c r="A105" i="2"/>
  <c r="J105" i="2"/>
  <c r="M105" i="2"/>
  <c r="A97" i="2"/>
  <c r="J97" i="2"/>
  <c r="M97" i="2"/>
  <c r="J89" i="2"/>
  <c r="M89" i="2"/>
  <c r="A89" i="2"/>
  <c r="A81" i="2"/>
  <c r="J81" i="2"/>
  <c r="M81" i="2"/>
  <c r="A73" i="2"/>
  <c r="J73" i="2"/>
  <c r="M73" i="2"/>
  <c r="A65" i="2"/>
  <c r="J65" i="2"/>
  <c r="M65" i="2"/>
  <c r="J57" i="2"/>
  <c r="A57" i="2"/>
  <c r="M57" i="2"/>
  <c r="A49" i="2"/>
  <c r="J49" i="2"/>
  <c r="M49" i="2"/>
  <c r="A41" i="2"/>
  <c r="J41" i="2"/>
  <c r="M41" i="2"/>
  <c r="M33" i="2"/>
  <c r="A33" i="2"/>
  <c r="J33" i="2"/>
  <c r="J25" i="2"/>
  <c r="A25" i="2"/>
  <c r="M25" i="2"/>
  <c r="A17" i="2"/>
  <c r="J17" i="2"/>
  <c r="M17" i="2"/>
  <c r="A9" i="2"/>
  <c r="J9" i="2"/>
  <c r="M9" i="2"/>
  <c r="M417" i="2"/>
  <c r="A468" i="2"/>
  <c r="J468" i="2"/>
  <c r="M468" i="2"/>
  <c r="A420" i="2"/>
  <c r="J420" i="2"/>
  <c r="M420" i="2"/>
  <c r="A380" i="2"/>
  <c r="J380" i="2"/>
  <c r="M380" i="2"/>
  <c r="A332" i="2"/>
  <c r="J332" i="2"/>
  <c r="M332" i="2"/>
  <c r="A292" i="2"/>
  <c r="J292" i="2"/>
  <c r="M292" i="2"/>
  <c r="A244" i="2"/>
  <c r="J244" i="2"/>
  <c r="M244" i="2"/>
  <c r="A196" i="2"/>
  <c r="J196" i="2"/>
  <c r="M196" i="2"/>
  <c r="A148" i="2"/>
  <c r="J148" i="2"/>
  <c r="M148" i="2"/>
  <c r="A108" i="2"/>
  <c r="J108" i="2"/>
  <c r="M108" i="2"/>
  <c r="A60" i="2"/>
  <c r="J60" i="2"/>
  <c r="M60" i="2"/>
  <c r="A44" i="2"/>
  <c r="J44" i="2"/>
  <c r="M44" i="2"/>
  <c r="A496" i="2"/>
  <c r="J496" i="2"/>
  <c r="M496" i="2"/>
  <c r="A488" i="2"/>
  <c r="M488" i="2"/>
  <c r="J488" i="2"/>
  <c r="A480" i="2"/>
  <c r="J480" i="2"/>
  <c r="M480" i="2"/>
  <c r="A472" i="2"/>
  <c r="J472" i="2"/>
  <c r="M472" i="2"/>
  <c r="A464" i="2"/>
  <c r="J464" i="2"/>
  <c r="M464" i="2"/>
  <c r="A456" i="2"/>
  <c r="M456" i="2"/>
  <c r="A448" i="2"/>
  <c r="J448" i="2"/>
  <c r="M448" i="2"/>
  <c r="A440" i="2"/>
  <c r="M440" i="2"/>
  <c r="J440" i="2"/>
  <c r="A432" i="2"/>
  <c r="J432" i="2"/>
  <c r="M432" i="2"/>
  <c r="A424" i="2"/>
  <c r="J424" i="2"/>
  <c r="M424" i="2"/>
  <c r="A416" i="2"/>
  <c r="J416" i="2"/>
  <c r="M416" i="2"/>
  <c r="A408" i="2"/>
  <c r="J408" i="2"/>
  <c r="M408" i="2"/>
  <c r="A400" i="2"/>
  <c r="J400" i="2"/>
  <c r="M400" i="2"/>
  <c r="A392" i="2"/>
  <c r="J392" i="2"/>
  <c r="M392" i="2"/>
  <c r="A384" i="2"/>
  <c r="J384" i="2"/>
  <c r="M384" i="2"/>
  <c r="A376" i="2"/>
  <c r="J376" i="2"/>
  <c r="M376" i="2"/>
  <c r="A368" i="2"/>
  <c r="J368" i="2"/>
  <c r="A360" i="2"/>
  <c r="M360" i="2"/>
  <c r="J360" i="2"/>
  <c r="A352" i="2"/>
  <c r="J352" i="2"/>
  <c r="M352" i="2"/>
  <c r="A344" i="2"/>
  <c r="J344" i="2"/>
  <c r="M344" i="2"/>
  <c r="A336" i="2"/>
  <c r="J336" i="2"/>
  <c r="M336" i="2"/>
  <c r="A328" i="2"/>
  <c r="J328" i="2"/>
  <c r="M328" i="2"/>
  <c r="A320" i="2"/>
  <c r="J320" i="2"/>
  <c r="A312" i="2"/>
  <c r="J312" i="2"/>
  <c r="M312" i="2"/>
  <c r="A304" i="2"/>
  <c r="J304" i="2"/>
  <c r="M304" i="2"/>
  <c r="A296" i="2"/>
  <c r="M296" i="2"/>
  <c r="J296" i="2"/>
  <c r="A288" i="2"/>
  <c r="J288" i="2"/>
  <c r="M288" i="2"/>
  <c r="A280" i="2"/>
  <c r="J280" i="2"/>
  <c r="M280" i="2"/>
  <c r="A272" i="2"/>
  <c r="J272" i="2"/>
  <c r="A264" i="2"/>
  <c r="M264" i="2"/>
  <c r="J264" i="2"/>
  <c r="A256" i="2"/>
  <c r="J256" i="2"/>
  <c r="M256" i="2"/>
  <c r="A248" i="2"/>
  <c r="J248" i="2"/>
  <c r="M248" i="2"/>
  <c r="A240" i="2"/>
  <c r="J240" i="2"/>
  <c r="M240" i="2"/>
  <c r="A232" i="2"/>
  <c r="M232" i="2"/>
  <c r="A224" i="2"/>
  <c r="J224" i="2"/>
  <c r="M224" i="2"/>
  <c r="A216" i="2"/>
  <c r="J216" i="2"/>
  <c r="M216" i="2"/>
  <c r="A208" i="2"/>
  <c r="J208" i="2"/>
  <c r="M208" i="2"/>
  <c r="A200" i="2"/>
  <c r="J200" i="2"/>
  <c r="M200" i="2"/>
  <c r="A192" i="2"/>
  <c r="J192" i="2"/>
  <c r="M192" i="2"/>
  <c r="A184" i="2"/>
  <c r="M184" i="2"/>
  <c r="J184" i="2"/>
  <c r="A176" i="2"/>
  <c r="J176" i="2"/>
  <c r="M176" i="2"/>
  <c r="A168" i="2"/>
  <c r="J168" i="2"/>
  <c r="M168" i="2"/>
  <c r="A160" i="2"/>
  <c r="J160" i="2"/>
  <c r="M160" i="2"/>
  <c r="A152" i="2"/>
  <c r="J152" i="2"/>
  <c r="M152" i="2"/>
  <c r="A144" i="2"/>
  <c r="J144" i="2"/>
  <c r="M144" i="2"/>
  <c r="A136" i="2"/>
  <c r="J136" i="2"/>
  <c r="M136" i="2"/>
  <c r="J128" i="2"/>
  <c r="A128" i="2"/>
  <c r="M128" i="2"/>
  <c r="J120" i="2"/>
  <c r="A120" i="2"/>
  <c r="M120" i="2"/>
  <c r="J112" i="2"/>
  <c r="A112" i="2"/>
  <c r="M112" i="2"/>
  <c r="J104" i="2"/>
  <c r="A104" i="2"/>
  <c r="M104" i="2"/>
  <c r="J96" i="2"/>
  <c r="A96" i="2"/>
  <c r="M96" i="2"/>
  <c r="J88" i="2"/>
  <c r="A88" i="2"/>
  <c r="M88" i="2"/>
  <c r="J80" i="2"/>
  <c r="A80" i="2"/>
  <c r="J72" i="2"/>
  <c r="A72" i="2"/>
  <c r="M72" i="2"/>
  <c r="J64" i="2"/>
  <c r="A64" i="2"/>
  <c r="M64" i="2"/>
  <c r="J56" i="2"/>
  <c r="A56" i="2"/>
  <c r="M56" i="2"/>
  <c r="J48" i="2"/>
  <c r="A48" i="2"/>
  <c r="M48" i="2"/>
  <c r="J40" i="2"/>
  <c r="A40" i="2"/>
  <c r="M40" i="2"/>
  <c r="J32" i="2"/>
  <c r="A32" i="2"/>
  <c r="M32" i="2"/>
  <c r="J24" i="2"/>
  <c r="A24" i="2"/>
  <c r="M24" i="2"/>
  <c r="J16" i="2"/>
  <c r="A16" i="2"/>
  <c r="M16" i="2"/>
  <c r="J8" i="2"/>
  <c r="A8" i="2"/>
  <c r="M8" i="2"/>
  <c r="M372" i="2"/>
  <c r="M165" i="2"/>
  <c r="A500" i="2"/>
  <c r="J500" i="2"/>
  <c r="M500" i="2"/>
  <c r="A428" i="2"/>
  <c r="J428" i="2"/>
  <c r="M428" i="2"/>
  <c r="A388" i="2"/>
  <c r="J388" i="2"/>
  <c r="M388" i="2"/>
  <c r="A348" i="2"/>
  <c r="J348" i="2"/>
  <c r="M348" i="2"/>
  <c r="A300" i="2"/>
  <c r="J300" i="2"/>
  <c r="M300" i="2"/>
  <c r="A252" i="2"/>
  <c r="J252" i="2"/>
  <c r="M252" i="2"/>
  <c r="A204" i="2"/>
  <c r="J204" i="2"/>
  <c r="M204" i="2"/>
  <c r="A156" i="2"/>
  <c r="J156" i="2"/>
  <c r="M156" i="2"/>
  <c r="A100" i="2"/>
  <c r="J100" i="2"/>
  <c r="M100" i="2"/>
  <c r="A28" i="2"/>
  <c r="J28" i="2"/>
  <c r="M28" i="2"/>
  <c r="A495" i="2"/>
  <c r="J495" i="2"/>
  <c r="M495" i="2"/>
  <c r="A487" i="2"/>
  <c r="J487" i="2"/>
  <c r="M487" i="2"/>
  <c r="A479" i="2"/>
  <c r="J479" i="2"/>
  <c r="M479" i="2"/>
  <c r="A471" i="2"/>
  <c r="J471" i="2"/>
  <c r="M471" i="2"/>
  <c r="A463" i="2"/>
  <c r="J463" i="2"/>
  <c r="M463" i="2"/>
  <c r="A455" i="2"/>
  <c r="J455" i="2"/>
  <c r="A447" i="2"/>
  <c r="J447" i="2"/>
  <c r="M447" i="2"/>
  <c r="A439" i="2"/>
  <c r="J439" i="2"/>
  <c r="M439" i="2"/>
  <c r="A431" i="2"/>
  <c r="J431" i="2"/>
  <c r="M431" i="2"/>
  <c r="A423" i="2"/>
  <c r="J423" i="2"/>
  <c r="M423" i="2"/>
  <c r="A415" i="2"/>
  <c r="M415" i="2"/>
  <c r="J415" i="2"/>
  <c r="A407" i="2"/>
  <c r="J407" i="2"/>
  <c r="M407" i="2"/>
  <c r="A399" i="2"/>
  <c r="M399" i="2"/>
  <c r="J399" i="2"/>
  <c r="A391" i="2"/>
  <c r="J391" i="2"/>
  <c r="M391" i="2"/>
  <c r="A383" i="2"/>
  <c r="J383" i="2"/>
  <c r="M383" i="2"/>
  <c r="A375" i="2"/>
  <c r="J375" i="2"/>
  <c r="M375" i="2"/>
  <c r="A367" i="2"/>
  <c r="M367" i="2"/>
  <c r="J367" i="2"/>
  <c r="A359" i="2"/>
  <c r="J359" i="2"/>
  <c r="M359" i="2"/>
  <c r="A351" i="2"/>
  <c r="M351" i="2"/>
  <c r="J351" i="2"/>
  <c r="A343" i="2"/>
  <c r="J343" i="2"/>
  <c r="M343" i="2"/>
  <c r="A335" i="2"/>
  <c r="J335" i="2"/>
  <c r="M335" i="2"/>
  <c r="A327" i="2"/>
  <c r="J327" i="2"/>
  <c r="M327" i="2"/>
  <c r="A319" i="2"/>
  <c r="J319" i="2"/>
  <c r="M319" i="2"/>
  <c r="A311" i="2"/>
  <c r="J311" i="2"/>
  <c r="M311" i="2"/>
  <c r="A303" i="2"/>
  <c r="J303" i="2"/>
  <c r="M303" i="2"/>
  <c r="A295" i="2"/>
  <c r="J295" i="2"/>
  <c r="M295" i="2"/>
  <c r="A287" i="2"/>
  <c r="M287" i="2"/>
  <c r="J287" i="2"/>
  <c r="A279" i="2"/>
  <c r="J279" i="2"/>
  <c r="M279" i="2"/>
  <c r="A271" i="2"/>
  <c r="J271" i="2"/>
  <c r="M271" i="2"/>
  <c r="A263" i="2"/>
  <c r="J263" i="2"/>
  <c r="M263" i="2"/>
  <c r="A255" i="2"/>
  <c r="J255" i="2"/>
  <c r="M255" i="2"/>
  <c r="A247" i="2"/>
  <c r="J247" i="2"/>
  <c r="M247" i="2"/>
  <c r="A239" i="2"/>
  <c r="J239" i="2"/>
  <c r="M239" i="2"/>
  <c r="A231" i="2"/>
  <c r="J231" i="2"/>
  <c r="M231" i="2"/>
  <c r="A223" i="2"/>
  <c r="M223" i="2"/>
  <c r="J223" i="2"/>
  <c r="A215" i="2"/>
  <c r="J215" i="2"/>
  <c r="M215" i="2"/>
  <c r="A207" i="2"/>
  <c r="M207" i="2"/>
  <c r="J207" i="2"/>
  <c r="A199" i="2"/>
  <c r="J199" i="2"/>
  <c r="M199" i="2"/>
  <c r="A191" i="2"/>
  <c r="J191" i="2"/>
  <c r="M191" i="2"/>
  <c r="A183" i="2"/>
  <c r="J183" i="2"/>
  <c r="M183" i="2"/>
  <c r="A175" i="2"/>
  <c r="J175" i="2"/>
  <c r="M175" i="2"/>
  <c r="A167" i="2"/>
  <c r="J167" i="2"/>
  <c r="M167" i="2"/>
  <c r="A159" i="2"/>
  <c r="J159" i="2"/>
  <c r="M159" i="2"/>
  <c r="A151" i="2"/>
  <c r="J151" i="2"/>
  <c r="M151" i="2"/>
  <c r="A143" i="2"/>
  <c r="J143" i="2"/>
  <c r="M143" i="2"/>
  <c r="A135" i="2"/>
  <c r="J135" i="2"/>
  <c r="M135" i="2"/>
  <c r="A127" i="2"/>
  <c r="M127" i="2"/>
  <c r="J127" i="2"/>
  <c r="A119" i="2"/>
  <c r="J119" i="2"/>
  <c r="M119" i="2"/>
  <c r="A111" i="2"/>
  <c r="J111" i="2"/>
  <c r="M111" i="2"/>
  <c r="A103" i="2"/>
  <c r="J103" i="2"/>
  <c r="M103" i="2"/>
  <c r="A95" i="2"/>
  <c r="M95" i="2"/>
  <c r="J95" i="2"/>
  <c r="A87" i="2"/>
  <c r="J87" i="2"/>
  <c r="M87" i="2"/>
  <c r="A79" i="2"/>
  <c r="J79" i="2"/>
  <c r="M79" i="2"/>
  <c r="A71" i="2"/>
  <c r="J71" i="2"/>
  <c r="M71" i="2"/>
  <c r="A63" i="2"/>
  <c r="M63" i="2"/>
  <c r="J63" i="2"/>
  <c r="A55" i="2"/>
  <c r="J55" i="2"/>
  <c r="M55" i="2"/>
  <c r="A47" i="2"/>
  <c r="J47" i="2"/>
  <c r="M47" i="2"/>
  <c r="A39" i="2"/>
  <c r="J39" i="2"/>
  <c r="M39" i="2"/>
  <c r="A31" i="2"/>
  <c r="M31" i="2"/>
  <c r="J31" i="2"/>
  <c r="A23" i="2"/>
  <c r="J23" i="2"/>
  <c r="M23" i="2"/>
  <c r="A15" i="2"/>
  <c r="J15" i="2"/>
  <c r="M15" i="2"/>
  <c r="A7" i="2"/>
  <c r="J7" i="2"/>
  <c r="M7" i="2"/>
  <c r="M368" i="2"/>
  <c r="M164" i="2"/>
  <c r="A485" i="2"/>
  <c r="J485" i="2"/>
  <c r="M485" i="2"/>
  <c r="A484" i="2"/>
  <c r="J484" i="2"/>
  <c r="M484" i="2"/>
  <c r="A444" i="2"/>
  <c r="J444" i="2"/>
  <c r="M444" i="2"/>
  <c r="A396" i="2"/>
  <c r="J396" i="2"/>
  <c r="M396" i="2"/>
  <c r="A356" i="2"/>
  <c r="J356" i="2"/>
  <c r="M356" i="2"/>
  <c r="A308" i="2"/>
  <c r="J308" i="2"/>
  <c r="M308" i="2"/>
  <c r="A260" i="2"/>
  <c r="J260" i="2"/>
  <c r="M260" i="2"/>
  <c r="A212" i="2"/>
  <c r="J212" i="2"/>
  <c r="M212" i="2"/>
  <c r="A172" i="2"/>
  <c r="J172" i="2"/>
  <c r="M172" i="2"/>
  <c r="A116" i="2"/>
  <c r="J116" i="2"/>
  <c r="M116" i="2"/>
  <c r="A68" i="2"/>
  <c r="J68" i="2"/>
  <c r="M68" i="2"/>
  <c r="A4" i="2"/>
  <c r="J4" i="2"/>
  <c r="M4" i="2"/>
  <c r="A494" i="2"/>
  <c r="J494" i="2"/>
  <c r="M494" i="2"/>
  <c r="A486" i="2"/>
  <c r="M486" i="2"/>
  <c r="J486" i="2"/>
  <c r="A478" i="2"/>
  <c r="M478" i="2"/>
  <c r="J478" i="2"/>
  <c r="A470" i="2"/>
  <c r="J470" i="2"/>
  <c r="M470" i="2"/>
  <c r="A462" i="2"/>
  <c r="J462" i="2"/>
  <c r="M462" i="2"/>
  <c r="A454" i="2"/>
  <c r="J454" i="2"/>
  <c r="A446" i="2"/>
  <c r="J446" i="2"/>
  <c r="M446" i="2"/>
  <c r="A438" i="2"/>
  <c r="M438" i="2"/>
  <c r="J438" i="2"/>
  <c r="A430" i="2"/>
  <c r="J430" i="2"/>
  <c r="M430" i="2"/>
  <c r="A422" i="2"/>
  <c r="J422" i="2"/>
  <c r="M422" i="2"/>
  <c r="A414" i="2"/>
  <c r="J414" i="2"/>
  <c r="M414" i="2"/>
  <c r="A406" i="2"/>
  <c r="M406" i="2"/>
  <c r="J406" i="2"/>
  <c r="A398" i="2"/>
  <c r="J398" i="2"/>
  <c r="M398" i="2"/>
  <c r="A390" i="2"/>
  <c r="J390" i="2"/>
  <c r="M390" i="2"/>
  <c r="A382" i="2"/>
  <c r="J382" i="2"/>
  <c r="M382" i="2"/>
  <c r="A374" i="2"/>
  <c r="J374" i="2"/>
  <c r="M374" i="2"/>
  <c r="A366" i="2"/>
  <c r="J366" i="2"/>
  <c r="M366" i="2"/>
  <c r="A358" i="2"/>
  <c r="J358" i="2"/>
  <c r="M358" i="2"/>
  <c r="A350" i="2"/>
  <c r="J350" i="2"/>
  <c r="M350" i="2"/>
  <c r="A342" i="2"/>
  <c r="M342" i="2"/>
  <c r="J342" i="2"/>
  <c r="A334" i="2"/>
  <c r="J334" i="2"/>
  <c r="M334" i="2"/>
  <c r="A326" i="2"/>
  <c r="J326" i="2"/>
  <c r="M326" i="2"/>
  <c r="A318" i="2"/>
  <c r="J318" i="2"/>
  <c r="M318" i="2"/>
  <c r="A310" i="2"/>
  <c r="M310" i="2"/>
  <c r="J310" i="2"/>
  <c r="A302" i="2"/>
  <c r="J302" i="2"/>
  <c r="M302" i="2"/>
  <c r="A294" i="2"/>
  <c r="J294" i="2"/>
  <c r="M294" i="2"/>
  <c r="A286" i="2"/>
  <c r="J286" i="2"/>
  <c r="M286" i="2"/>
  <c r="A278" i="2"/>
  <c r="M278" i="2"/>
  <c r="J278" i="2"/>
  <c r="A270" i="2"/>
  <c r="J270" i="2"/>
  <c r="M270" i="2"/>
  <c r="A262" i="2"/>
  <c r="J262" i="2"/>
  <c r="M262" i="2"/>
  <c r="A254" i="2"/>
  <c r="J254" i="2"/>
  <c r="M254" i="2"/>
  <c r="A246" i="2"/>
  <c r="J246" i="2"/>
  <c r="M246" i="2"/>
  <c r="A238" i="2"/>
  <c r="J238" i="2"/>
  <c r="M238" i="2"/>
  <c r="A230" i="2"/>
  <c r="J230" i="2"/>
  <c r="M230" i="2"/>
  <c r="A222" i="2"/>
  <c r="J222" i="2"/>
  <c r="A214" i="2"/>
  <c r="M214" i="2"/>
  <c r="A206" i="2"/>
  <c r="J206" i="2"/>
  <c r="M206" i="2"/>
  <c r="A198" i="2"/>
  <c r="J198" i="2"/>
  <c r="M198" i="2"/>
  <c r="A190" i="2"/>
  <c r="J190" i="2"/>
  <c r="M190" i="2"/>
  <c r="A182" i="2"/>
  <c r="M182" i="2"/>
  <c r="J182" i="2"/>
  <c r="A174" i="2"/>
  <c r="J174" i="2"/>
  <c r="M174" i="2"/>
  <c r="A166" i="2"/>
  <c r="J166" i="2"/>
  <c r="M166" i="2"/>
  <c r="A158" i="2"/>
  <c r="J158" i="2"/>
  <c r="M158" i="2"/>
  <c r="A150" i="2"/>
  <c r="J150" i="2"/>
  <c r="M150" i="2"/>
  <c r="A142" i="2"/>
  <c r="J142" i="2"/>
  <c r="M142" i="2"/>
  <c r="A134" i="2"/>
  <c r="M134" i="2"/>
  <c r="J134" i="2"/>
  <c r="A126" i="2"/>
  <c r="J126" i="2"/>
  <c r="M126" i="2"/>
  <c r="A118" i="2"/>
  <c r="M118" i="2"/>
  <c r="J118" i="2"/>
  <c r="A110" i="2"/>
  <c r="J110" i="2"/>
  <c r="M110" i="2"/>
  <c r="A102" i="2"/>
  <c r="J102" i="2"/>
  <c r="M102" i="2"/>
  <c r="A94" i="2"/>
  <c r="J94" i="2"/>
  <c r="M94" i="2"/>
  <c r="A86" i="2"/>
  <c r="J86" i="2"/>
  <c r="M86" i="2"/>
  <c r="A78" i="2"/>
  <c r="J78" i="2"/>
  <c r="M78" i="2"/>
  <c r="A70" i="2"/>
  <c r="J70" i="2"/>
  <c r="M70" i="2"/>
  <c r="A62" i="2"/>
  <c r="J62" i="2"/>
  <c r="M62" i="2"/>
  <c r="A54" i="2"/>
  <c r="J54" i="2"/>
  <c r="M54" i="2"/>
  <c r="A46" i="2"/>
  <c r="J46" i="2"/>
  <c r="M46" i="2"/>
  <c r="A38" i="2"/>
  <c r="J38" i="2"/>
  <c r="M38" i="2"/>
  <c r="A30" i="2"/>
  <c r="J30" i="2"/>
  <c r="M30" i="2"/>
  <c r="A22" i="2"/>
  <c r="J22" i="2"/>
  <c r="M22" i="2"/>
  <c r="A14" i="2"/>
  <c r="J14" i="2"/>
  <c r="M14" i="2"/>
  <c r="A6" i="2"/>
  <c r="M6" i="2"/>
  <c r="J6" i="2"/>
  <c r="M492" i="2"/>
  <c r="M321" i="2"/>
  <c r="M84" i="2"/>
  <c r="A3" i="2"/>
  <c r="B4" i="1"/>
  <c r="M3" i="2"/>
  <c r="J3" i="2"/>
  <c r="O459" i="2" l="1"/>
  <c r="P459" i="2" s="1"/>
  <c r="P502" i="2"/>
  <c r="N491" i="2"/>
  <c r="P491" i="2" s="1"/>
  <c r="O451" i="2"/>
  <c r="P451" i="2" s="1"/>
  <c r="O435" i="2"/>
  <c r="O455" i="2"/>
  <c r="P455" i="2" s="1"/>
  <c r="D224" i="1"/>
  <c r="J224" i="1" s="1"/>
  <c r="N320" i="2"/>
  <c r="P320" i="2" s="1"/>
  <c r="P80" i="2"/>
  <c r="E76" i="1"/>
  <c r="O475" i="2"/>
  <c r="F124" i="1"/>
  <c r="K124" i="1" s="1"/>
  <c r="F245" i="1"/>
  <c r="K245" i="1" s="1"/>
  <c r="E47" i="1"/>
  <c r="E303" i="1"/>
  <c r="D258" i="1"/>
  <c r="J258" i="1" s="1"/>
  <c r="D112" i="1"/>
  <c r="J112" i="1" s="1"/>
  <c r="O273" i="2"/>
  <c r="P273" i="2" s="1"/>
  <c r="F188" i="1"/>
  <c r="K188" i="1" s="1"/>
  <c r="D266" i="1"/>
  <c r="J266" i="1" s="1"/>
  <c r="E280" i="1"/>
  <c r="F373" i="1"/>
  <c r="K373" i="1" s="1"/>
  <c r="D214" i="1"/>
  <c r="J214" i="1" s="1"/>
  <c r="D106" i="1"/>
  <c r="J106" i="1" s="1"/>
  <c r="E457" i="1"/>
  <c r="O499" i="2"/>
  <c r="P499" i="2" s="1"/>
  <c r="E92" i="1"/>
  <c r="F252" i="1"/>
  <c r="K252" i="1" s="1"/>
  <c r="F119" i="1"/>
  <c r="K119" i="1" s="1"/>
  <c r="D384" i="1"/>
  <c r="J384" i="1" s="1"/>
  <c r="D345" i="1"/>
  <c r="J345" i="1" s="1"/>
  <c r="F117" i="1"/>
  <c r="K117" i="1" s="1"/>
  <c r="F316" i="1"/>
  <c r="K316" i="1" s="1"/>
  <c r="F169" i="1"/>
  <c r="K169" i="1" s="1"/>
  <c r="F380" i="1"/>
  <c r="K380" i="1" s="1"/>
  <c r="E108" i="1"/>
  <c r="F444" i="1"/>
  <c r="K444" i="1" s="1"/>
  <c r="D410" i="1"/>
  <c r="J410" i="1" s="1"/>
  <c r="D6" i="1"/>
  <c r="D422" i="1"/>
  <c r="J422" i="1" s="1"/>
  <c r="D40" i="1"/>
  <c r="J40" i="1" s="1"/>
  <c r="F83" i="1"/>
  <c r="K83" i="1" s="1"/>
  <c r="E243" i="1"/>
  <c r="F443" i="1"/>
  <c r="K443" i="1" s="1"/>
  <c r="D134" i="1"/>
  <c r="J134" i="1" s="1"/>
  <c r="E464" i="1"/>
  <c r="F140" i="1"/>
  <c r="K140" i="1" s="1"/>
  <c r="F268" i="1"/>
  <c r="K268" i="1" s="1"/>
  <c r="F396" i="1"/>
  <c r="K396" i="1" s="1"/>
  <c r="D305" i="1"/>
  <c r="J305" i="1" s="1"/>
  <c r="F251" i="1"/>
  <c r="K251" i="1" s="1"/>
  <c r="F213" i="1"/>
  <c r="K213" i="1" s="1"/>
  <c r="D102" i="1"/>
  <c r="J102" i="1" s="1"/>
  <c r="D262" i="1"/>
  <c r="J262" i="1" s="1"/>
  <c r="F298" i="1"/>
  <c r="K298" i="1" s="1"/>
  <c r="E79" i="1"/>
  <c r="D243" i="1"/>
  <c r="J243" i="1" s="1"/>
  <c r="D328" i="1"/>
  <c r="J328" i="1" s="1"/>
  <c r="F329" i="1"/>
  <c r="K329" i="1" s="1"/>
  <c r="D377" i="1"/>
  <c r="J377" i="1" s="1"/>
  <c r="A4" i="1"/>
  <c r="F4" i="1"/>
  <c r="K4" i="1" s="1"/>
  <c r="H4" i="1"/>
  <c r="E44" i="1"/>
  <c r="F76" i="1"/>
  <c r="K76" i="1" s="1"/>
  <c r="F108" i="1"/>
  <c r="K108" i="1" s="1"/>
  <c r="F236" i="1"/>
  <c r="K236" i="1" s="1"/>
  <c r="F364" i="1"/>
  <c r="K364" i="1" s="1"/>
  <c r="D170" i="1"/>
  <c r="J170" i="1" s="1"/>
  <c r="E75" i="1"/>
  <c r="F21" i="1"/>
  <c r="K21" i="1" s="1"/>
  <c r="F277" i="1"/>
  <c r="K277" i="1" s="1"/>
  <c r="F223" i="1"/>
  <c r="K223" i="1" s="1"/>
  <c r="D488" i="1"/>
  <c r="J488" i="1" s="1"/>
  <c r="E137" i="1"/>
  <c r="E459" i="1"/>
  <c r="E441" i="1"/>
  <c r="F417" i="1"/>
  <c r="K417" i="1" s="1"/>
  <c r="D409" i="1"/>
  <c r="J409" i="1" s="1"/>
  <c r="E353" i="1"/>
  <c r="D321" i="1"/>
  <c r="J321" i="1" s="1"/>
  <c r="E265" i="1"/>
  <c r="F249" i="1"/>
  <c r="K249" i="1" s="1"/>
  <c r="D225" i="1"/>
  <c r="J225" i="1" s="1"/>
  <c r="E169" i="1"/>
  <c r="F153" i="1"/>
  <c r="K153" i="1" s="1"/>
  <c r="D137" i="1"/>
  <c r="J137" i="1" s="1"/>
  <c r="D17" i="1"/>
  <c r="J17" i="1" s="1"/>
  <c r="E456" i="1"/>
  <c r="F416" i="1"/>
  <c r="K416" i="1" s="1"/>
  <c r="F392" i="1"/>
  <c r="K392" i="1" s="1"/>
  <c r="E360" i="1"/>
  <c r="F320" i="1"/>
  <c r="K320" i="1" s="1"/>
  <c r="F296" i="1"/>
  <c r="K296" i="1" s="1"/>
  <c r="F256" i="1"/>
  <c r="K256" i="1" s="1"/>
  <c r="E232" i="1"/>
  <c r="F192" i="1"/>
  <c r="K192" i="1" s="1"/>
  <c r="F168" i="1"/>
  <c r="K168" i="1" s="1"/>
  <c r="F128" i="1"/>
  <c r="K128" i="1" s="1"/>
  <c r="F56" i="1"/>
  <c r="K56" i="1" s="1"/>
  <c r="F481" i="1"/>
  <c r="K481" i="1" s="1"/>
  <c r="F496" i="1"/>
  <c r="K496" i="1" s="1"/>
  <c r="F475" i="1"/>
  <c r="K475" i="1" s="1"/>
  <c r="F379" i="1"/>
  <c r="K379" i="1" s="1"/>
  <c r="F283" i="1"/>
  <c r="K283" i="1" s="1"/>
  <c r="F195" i="1"/>
  <c r="K195" i="1" s="1"/>
  <c r="F99" i="1"/>
  <c r="K99" i="1" s="1"/>
  <c r="F490" i="1"/>
  <c r="K490" i="1" s="1"/>
  <c r="F402" i="1"/>
  <c r="K402" i="1" s="1"/>
  <c r="F306" i="1"/>
  <c r="K306" i="1" s="1"/>
  <c r="F186" i="1"/>
  <c r="K186" i="1" s="1"/>
  <c r="F82" i="1"/>
  <c r="K82" i="1" s="1"/>
  <c r="F337" i="1"/>
  <c r="K337" i="1" s="1"/>
  <c r="E209" i="1"/>
  <c r="D113" i="1"/>
  <c r="J113" i="1" s="1"/>
  <c r="D89" i="1"/>
  <c r="J89" i="1" s="1"/>
  <c r="F65" i="1"/>
  <c r="K65" i="1" s="1"/>
  <c r="E33" i="1"/>
  <c r="F9" i="1"/>
  <c r="K9" i="1" s="1"/>
  <c r="F152" i="1"/>
  <c r="K152" i="1" s="1"/>
  <c r="F369" i="1"/>
  <c r="K369" i="1" s="1"/>
  <c r="F120" i="1"/>
  <c r="K120" i="1" s="1"/>
  <c r="F96" i="1"/>
  <c r="K96" i="1" s="1"/>
  <c r="F48" i="1"/>
  <c r="K48" i="1" s="1"/>
  <c r="F32" i="1"/>
  <c r="K32" i="1" s="1"/>
  <c r="E8" i="1"/>
  <c r="F435" i="1"/>
  <c r="K435" i="1" s="1"/>
  <c r="F347" i="1"/>
  <c r="K347" i="1" s="1"/>
  <c r="F259" i="1"/>
  <c r="K259" i="1" s="1"/>
  <c r="F155" i="1"/>
  <c r="K155" i="1" s="1"/>
  <c r="F59" i="1"/>
  <c r="K59" i="1" s="1"/>
  <c r="F426" i="1"/>
  <c r="K426" i="1" s="1"/>
  <c r="F338" i="1"/>
  <c r="K338" i="1" s="1"/>
  <c r="F242" i="1"/>
  <c r="K242" i="1" s="1"/>
  <c r="F154" i="1"/>
  <c r="K154" i="1" s="1"/>
  <c r="F58" i="1"/>
  <c r="K58" i="1" s="1"/>
  <c r="F401" i="1"/>
  <c r="K401" i="1" s="1"/>
  <c r="E145" i="1"/>
  <c r="E495" i="1"/>
  <c r="E479" i="1"/>
  <c r="D463" i="1"/>
  <c r="J463" i="1" s="1"/>
  <c r="E447" i="1"/>
  <c r="F431" i="1"/>
  <c r="K431" i="1" s="1"/>
  <c r="E415" i="1"/>
  <c r="E399" i="1"/>
  <c r="E383" i="1"/>
  <c r="E367" i="1"/>
  <c r="E351" i="1"/>
  <c r="F335" i="1"/>
  <c r="K335" i="1" s="1"/>
  <c r="E319" i="1"/>
  <c r="F303" i="1"/>
  <c r="K303" i="1" s="1"/>
  <c r="E287" i="1"/>
  <c r="E271" i="1"/>
  <c r="E255" i="1"/>
  <c r="E239" i="1"/>
  <c r="E223" i="1"/>
  <c r="F207" i="1"/>
  <c r="K207" i="1" s="1"/>
  <c r="E191" i="1"/>
  <c r="F175" i="1"/>
  <c r="K175" i="1" s="1"/>
  <c r="E159" i="1"/>
  <c r="E143" i="1"/>
  <c r="E119" i="1"/>
  <c r="D79" i="1"/>
  <c r="J79" i="1" s="1"/>
  <c r="E63" i="1"/>
  <c r="F47" i="1"/>
  <c r="K47" i="1" s="1"/>
  <c r="E31" i="1"/>
  <c r="F15" i="1"/>
  <c r="K15" i="1" s="1"/>
  <c r="E499" i="1"/>
  <c r="E403" i="1"/>
  <c r="D315" i="1"/>
  <c r="J315" i="1" s="1"/>
  <c r="E211" i="1"/>
  <c r="E115" i="1"/>
  <c r="E482" i="1"/>
  <c r="D394" i="1"/>
  <c r="J394" i="1" s="1"/>
  <c r="D298" i="1"/>
  <c r="J298" i="1" s="1"/>
  <c r="E210" i="1"/>
  <c r="D114" i="1"/>
  <c r="J114" i="1" s="1"/>
  <c r="D18" i="1"/>
  <c r="J18" i="1" s="1"/>
  <c r="F494" i="1"/>
  <c r="K494" i="1" s="1"/>
  <c r="F478" i="1"/>
  <c r="K478" i="1" s="1"/>
  <c r="F462" i="1"/>
  <c r="K462" i="1" s="1"/>
  <c r="F446" i="1"/>
  <c r="K446" i="1" s="1"/>
  <c r="F430" i="1"/>
  <c r="K430" i="1" s="1"/>
  <c r="F414" i="1"/>
  <c r="K414" i="1" s="1"/>
  <c r="F398" i="1"/>
  <c r="K398" i="1" s="1"/>
  <c r="F382" i="1"/>
  <c r="K382" i="1" s="1"/>
  <c r="F366" i="1"/>
  <c r="K366" i="1" s="1"/>
  <c r="F350" i="1"/>
  <c r="K350" i="1" s="1"/>
  <c r="F334" i="1"/>
  <c r="K334" i="1" s="1"/>
  <c r="F318" i="1"/>
  <c r="K318" i="1" s="1"/>
  <c r="F302" i="1"/>
  <c r="K302" i="1" s="1"/>
  <c r="F286" i="1"/>
  <c r="K286" i="1" s="1"/>
  <c r="F270" i="1"/>
  <c r="K270" i="1" s="1"/>
  <c r="F254" i="1"/>
  <c r="K254" i="1" s="1"/>
  <c r="F238" i="1"/>
  <c r="K238" i="1" s="1"/>
  <c r="F222" i="1"/>
  <c r="K222" i="1" s="1"/>
  <c r="F206" i="1"/>
  <c r="K206" i="1" s="1"/>
  <c r="F190" i="1"/>
  <c r="K190" i="1" s="1"/>
  <c r="F174" i="1"/>
  <c r="K174" i="1" s="1"/>
  <c r="F158" i="1"/>
  <c r="K158" i="1" s="1"/>
  <c r="F142" i="1"/>
  <c r="K142" i="1" s="1"/>
  <c r="F126" i="1"/>
  <c r="K126" i="1" s="1"/>
  <c r="F467" i="1"/>
  <c r="K467" i="1" s="1"/>
  <c r="F371" i="1"/>
  <c r="K371" i="1" s="1"/>
  <c r="F291" i="1"/>
  <c r="K291" i="1" s="1"/>
  <c r="F187" i="1"/>
  <c r="K187" i="1" s="1"/>
  <c r="F91" i="1"/>
  <c r="K91" i="1" s="1"/>
  <c r="F418" i="1"/>
  <c r="K418" i="1" s="1"/>
  <c r="F322" i="1"/>
  <c r="K322" i="1" s="1"/>
  <c r="F234" i="1"/>
  <c r="K234" i="1" s="1"/>
  <c r="F130" i="1"/>
  <c r="K130" i="1" s="1"/>
  <c r="F26" i="1"/>
  <c r="K26" i="1" s="1"/>
  <c r="D433" i="1"/>
  <c r="J433" i="1" s="1"/>
  <c r="E501" i="1"/>
  <c r="E485" i="1"/>
  <c r="E469" i="1"/>
  <c r="E453" i="1"/>
  <c r="D421" i="1"/>
  <c r="J421" i="1" s="1"/>
  <c r="D357" i="1"/>
  <c r="J357" i="1" s="1"/>
  <c r="D325" i="1"/>
  <c r="J325" i="1" s="1"/>
  <c r="D293" i="1"/>
  <c r="J293" i="1" s="1"/>
  <c r="D229" i="1"/>
  <c r="J229" i="1" s="1"/>
  <c r="D197" i="1"/>
  <c r="J197" i="1" s="1"/>
  <c r="D165" i="1"/>
  <c r="J165" i="1" s="1"/>
  <c r="E117" i="1"/>
  <c r="E101" i="1"/>
  <c r="E85" i="1"/>
  <c r="E69" i="1"/>
  <c r="E53" i="1"/>
  <c r="E37" i="1"/>
  <c r="E21" i="1"/>
  <c r="E5" i="1"/>
  <c r="D443" i="1"/>
  <c r="J443" i="1" s="1"/>
  <c r="E339" i="1"/>
  <c r="D251" i="1"/>
  <c r="J251" i="1" s="1"/>
  <c r="D171" i="1"/>
  <c r="J171" i="1" s="1"/>
  <c r="E408" i="1"/>
  <c r="E498" i="1"/>
  <c r="E410" i="1"/>
  <c r="E314" i="1"/>
  <c r="E473" i="1"/>
  <c r="F449" i="1"/>
  <c r="K449" i="1" s="1"/>
  <c r="D441" i="1"/>
  <c r="J441" i="1" s="1"/>
  <c r="F393" i="1"/>
  <c r="K393" i="1" s="1"/>
  <c r="E385" i="1"/>
  <c r="F361" i="1"/>
  <c r="K361" i="1" s="1"/>
  <c r="D353" i="1"/>
  <c r="J353" i="1" s="1"/>
  <c r="E297" i="1"/>
  <c r="F281" i="1"/>
  <c r="K281" i="1" s="1"/>
  <c r="D265" i="1"/>
  <c r="J265" i="1" s="1"/>
  <c r="E201" i="1"/>
  <c r="F185" i="1"/>
  <c r="K185" i="1" s="1"/>
  <c r="D169" i="1"/>
  <c r="J169" i="1" s="1"/>
  <c r="E17" i="1"/>
  <c r="F456" i="1"/>
  <c r="K456" i="1" s="1"/>
  <c r="E416" i="1"/>
  <c r="E392" i="1"/>
  <c r="F360" i="1"/>
  <c r="K360" i="1" s="1"/>
  <c r="E336" i="1"/>
  <c r="E320" i="1"/>
  <c r="E296" i="1"/>
  <c r="E272" i="1"/>
  <c r="E256" i="1"/>
  <c r="F232" i="1"/>
  <c r="K232" i="1" s="1"/>
  <c r="E208" i="1"/>
  <c r="E192" i="1"/>
  <c r="E168" i="1"/>
  <c r="E144" i="1"/>
  <c r="E128" i="1"/>
  <c r="E56" i="1"/>
  <c r="F424" i="1"/>
  <c r="K424" i="1" s="1"/>
  <c r="F448" i="1"/>
  <c r="K448" i="1" s="1"/>
  <c r="F376" i="1"/>
  <c r="K376" i="1" s="1"/>
  <c r="D209" i="1"/>
  <c r="J209" i="1" s="1"/>
  <c r="E113" i="1"/>
  <c r="F97" i="1"/>
  <c r="K97" i="1" s="1"/>
  <c r="E65" i="1"/>
  <c r="D33" i="1"/>
  <c r="J33" i="1" s="1"/>
  <c r="D411" i="1"/>
  <c r="J411" i="1" s="1"/>
  <c r="E275" i="1"/>
  <c r="E179" i="1"/>
  <c r="E83" i="1"/>
  <c r="E152" i="1"/>
  <c r="E378" i="1"/>
  <c r="E282" i="1"/>
  <c r="E194" i="1"/>
  <c r="D98" i="1"/>
  <c r="J98" i="1" s="1"/>
  <c r="E96" i="1"/>
  <c r="E72" i="1"/>
  <c r="E48" i="1"/>
  <c r="E32" i="1"/>
  <c r="F8" i="1"/>
  <c r="K8" i="1" s="1"/>
  <c r="E59" i="1"/>
  <c r="F472" i="1"/>
  <c r="K472" i="1" s="1"/>
  <c r="F216" i="1"/>
  <c r="K216" i="1" s="1"/>
  <c r="D145" i="1"/>
  <c r="J145" i="1" s="1"/>
  <c r="D495" i="1"/>
  <c r="J495" i="1" s="1"/>
  <c r="D479" i="1"/>
  <c r="J479" i="1" s="1"/>
  <c r="F463" i="1"/>
  <c r="K463" i="1" s="1"/>
  <c r="D447" i="1"/>
  <c r="J447" i="1" s="1"/>
  <c r="D431" i="1"/>
  <c r="J431" i="1" s="1"/>
  <c r="D415" i="1"/>
  <c r="J415" i="1" s="1"/>
  <c r="D399" i="1"/>
  <c r="J399" i="1" s="1"/>
  <c r="D383" i="1"/>
  <c r="J383" i="1" s="1"/>
  <c r="D367" i="1"/>
  <c r="J367" i="1" s="1"/>
  <c r="D351" i="1"/>
  <c r="J351" i="1" s="1"/>
  <c r="D335" i="1"/>
  <c r="J335" i="1" s="1"/>
  <c r="D319" i="1"/>
  <c r="J319" i="1" s="1"/>
  <c r="D303" i="1"/>
  <c r="J303" i="1" s="1"/>
  <c r="D287" i="1"/>
  <c r="J287" i="1" s="1"/>
  <c r="D271" i="1"/>
  <c r="J271" i="1" s="1"/>
  <c r="D255" i="1"/>
  <c r="J255" i="1" s="1"/>
  <c r="D239" i="1"/>
  <c r="J239" i="1" s="1"/>
  <c r="D223" i="1"/>
  <c r="J223" i="1" s="1"/>
  <c r="D207" i="1"/>
  <c r="J207" i="1" s="1"/>
  <c r="D191" i="1"/>
  <c r="J191" i="1" s="1"/>
  <c r="D175" i="1"/>
  <c r="J175" i="1" s="1"/>
  <c r="D159" i="1"/>
  <c r="J159" i="1" s="1"/>
  <c r="D143" i="1"/>
  <c r="J143" i="1" s="1"/>
  <c r="D119" i="1"/>
  <c r="J119" i="1" s="1"/>
  <c r="D95" i="1"/>
  <c r="J95" i="1" s="1"/>
  <c r="D63" i="1"/>
  <c r="J63" i="1" s="1"/>
  <c r="D47" i="1"/>
  <c r="J47" i="1" s="1"/>
  <c r="D31" i="1"/>
  <c r="J31" i="1" s="1"/>
  <c r="D15" i="1"/>
  <c r="J15" i="1" s="1"/>
  <c r="D499" i="1"/>
  <c r="J499" i="1" s="1"/>
  <c r="D403" i="1"/>
  <c r="J403" i="1" s="1"/>
  <c r="E315" i="1"/>
  <c r="D211" i="1"/>
  <c r="J211" i="1" s="1"/>
  <c r="D115" i="1"/>
  <c r="J115" i="1" s="1"/>
  <c r="D19" i="1"/>
  <c r="J19" i="1" s="1"/>
  <c r="D482" i="1"/>
  <c r="J482" i="1" s="1"/>
  <c r="E394" i="1"/>
  <c r="E298" i="1"/>
  <c r="D210" i="1"/>
  <c r="J210" i="1" s="1"/>
  <c r="E114" i="1"/>
  <c r="E18" i="1"/>
  <c r="E273" i="1"/>
  <c r="E478" i="1"/>
  <c r="E446" i="1"/>
  <c r="E414" i="1"/>
  <c r="E382" i="1"/>
  <c r="E350" i="1"/>
  <c r="E318" i="1"/>
  <c r="E286" i="1"/>
  <c r="E254" i="1"/>
  <c r="E222" i="1"/>
  <c r="E190" i="1"/>
  <c r="E158" i="1"/>
  <c r="E126" i="1"/>
  <c r="F110" i="1"/>
  <c r="K110" i="1" s="1"/>
  <c r="F94" i="1"/>
  <c r="K94" i="1" s="1"/>
  <c r="F78" i="1"/>
  <c r="K78" i="1" s="1"/>
  <c r="F62" i="1"/>
  <c r="K62" i="1" s="1"/>
  <c r="F46" i="1"/>
  <c r="K46" i="1" s="1"/>
  <c r="F30" i="1"/>
  <c r="K30" i="1" s="1"/>
  <c r="F14" i="1"/>
  <c r="K14" i="1" s="1"/>
  <c r="E91" i="1"/>
  <c r="F440" i="1"/>
  <c r="K440" i="1" s="1"/>
  <c r="F184" i="1"/>
  <c r="K184" i="1" s="1"/>
  <c r="D485" i="1"/>
  <c r="J485" i="1" s="1"/>
  <c r="D453" i="1"/>
  <c r="J453" i="1" s="1"/>
  <c r="D437" i="1"/>
  <c r="J437" i="1" s="1"/>
  <c r="D405" i="1"/>
  <c r="J405" i="1" s="1"/>
  <c r="D389" i="1"/>
  <c r="J389" i="1" s="1"/>
  <c r="D373" i="1"/>
  <c r="J373" i="1" s="1"/>
  <c r="D341" i="1"/>
  <c r="J341" i="1" s="1"/>
  <c r="D309" i="1"/>
  <c r="J309" i="1" s="1"/>
  <c r="D277" i="1"/>
  <c r="J277" i="1" s="1"/>
  <c r="D261" i="1"/>
  <c r="J261" i="1" s="1"/>
  <c r="D245" i="1"/>
  <c r="J245" i="1" s="1"/>
  <c r="D213" i="1"/>
  <c r="J213" i="1" s="1"/>
  <c r="D181" i="1"/>
  <c r="J181" i="1" s="1"/>
  <c r="D149" i="1"/>
  <c r="J149" i="1" s="1"/>
  <c r="D133" i="1"/>
  <c r="J133" i="1" s="1"/>
  <c r="D117" i="1"/>
  <c r="J117" i="1" s="1"/>
  <c r="F489" i="1"/>
  <c r="K489" i="1" s="1"/>
  <c r="D473" i="1"/>
  <c r="J473" i="1" s="1"/>
  <c r="E417" i="1"/>
  <c r="D385" i="1"/>
  <c r="J385" i="1" s="1"/>
  <c r="E329" i="1"/>
  <c r="F313" i="1"/>
  <c r="K313" i="1" s="1"/>
  <c r="D297" i="1"/>
  <c r="J297" i="1" s="1"/>
  <c r="E249" i="1"/>
  <c r="F217" i="1"/>
  <c r="K217" i="1" s="1"/>
  <c r="D201" i="1"/>
  <c r="J201" i="1" s="1"/>
  <c r="E153" i="1"/>
  <c r="D456" i="1"/>
  <c r="J456" i="1" s="1"/>
  <c r="D416" i="1"/>
  <c r="J416" i="1" s="1"/>
  <c r="D392" i="1"/>
  <c r="J392" i="1" s="1"/>
  <c r="D360" i="1"/>
  <c r="J360" i="1" s="1"/>
  <c r="D336" i="1"/>
  <c r="J336" i="1" s="1"/>
  <c r="D320" i="1"/>
  <c r="J320" i="1" s="1"/>
  <c r="D296" i="1"/>
  <c r="J296" i="1" s="1"/>
  <c r="D272" i="1"/>
  <c r="J272" i="1" s="1"/>
  <c r="D256" i="1"/>
  <c r="J256" i="1" s="1"/>
  <c r="D232" i="1"/>
  <c r="J232" i="1" s="1"/>
  <c r="D208" i="1"/>
  <c r="J208" i="1" s="1"/>
  <c r="D192" i="1"/>
  <c r="J192" i="1" s="1"/>
  <c r="D168" i="1"/>
  <c r="J168" i="1" s="1"/>
  <c r="D144" i="1"/>
  <c r="J144" i="1" s="1"/>
  <c r="D128" i="1"/>
  <c r="J128" i="1" s="1"/>
  <c r="D56" i="1"/>
  <c r="J56" i="1" s="1"/>
  <c r="E481" i="1"/>
  <c r="E424" i="1"/>
  <c r="E496" i="1"/>
  <c r="E448" i="1"/>
  <c r="D475" i="1"/>
  <c r="J475" i="1" s="1"/>
  <c r="D379" i="1"/>
  <c r="J379" i="1" s="1"/>
  <c r="D283" i="1"/>
  <c r="J283" i="1" s="1"/>
  <c r="D195" i="1"/>
  <c r="J195" i="1" s="1"/>
  <c r="E99" i="1"/>
  <c r="E376" i="1"/>
  <c r="D490" i="1"/>
  <c r="J490" i="1" s="1"/>
  <c r="E402" i="1"/>
  <c r="E306" i="1"/>
  <c r="E186" i="1"/>
  <c r="D82" i="1"/>
  <c r="J82" i="1" s="1"/>
  <c r="F121" i="1"/>
  <c r="K121" i="1" s="1"/>
  <c r="E97" i="1"/>
  <c r="D65" i="1"/>
  <c r="J65" i="1" s="1"/>
  <c r="F41" i="1"/>
  <c r="K41" i="1" s="1"/>
  <c r="E9" i="1"/>
  <c r="E411" i="1"/>
  <c r="D275" i="1"/>
  <c r="J275" i="1" s="1"/>
  <c r="D179" i="1"/>
  <c r="J179" i="1" s="1"/>
  <c r="D83" i="1"/>
  <c r="J83" i="1" s="1"/>
  <c r="D152" i="1"/>
  <c r="J152" i="1" s="1"/>
  <c r="D378" i="1"/>
  <c r="J378" i="1" s="1"/>
  <c r="D282" i="1"/>
  <c r="J282" i="1" s="1"/>
  <c r="D194" i="1"/>
  <c r="J194" i="1" s="1"/>
  <c r="E98" i="1"/>
  <c r="E369" i="1"/>
  <c r="E120" i="1"/>
  <c r="D72" i="1"/>
  <c r="J72" i="1" s="1"/>
  <c r="D48" i="1"/>
  <c r="J48" i="1" s="1"/>
  <c r="D32" i="1"/>
  <c r="J32" i="1" s="1"/>
  <c r="D8" i="1"/>
  <c r="J8" i="1" s="1"/>
  <c r="E435" i="1"/>
  <c r="D347" i="1"/>
  <c r="J347" i="1" s="1"/>
  <c r="D259" i="1"/>
  <c r="J259" i="1" s="1"/>
  <c r="D155" i="1"/>
  <c r="J155" i="1" s="1"/>
  <c r="D59" i="1"/>
  <c r="J59" i="1" s="1"/>
  <c r="E472" i="1"/>
  <c r="E216" i="1"/>
  <c r="D426" i="1"/>
  <c r="J426" i="1" s="1"/>
  <c r="E338" i="1"/>
  <c r="E242" i="1"/>
  <c r="E154" i="1"/>
  <c r="E58" i="1"/>
  <c r="F87" i="1"/>
  <c r="K87" i="1" s="1"/>
  <c r="F451" i="1"/>
  <c r="K451" i="1" s="1"/>
  <c r="F363" i="1"/>
  <c r="K363" i="1" s="1"/>
  <c r="F267" i="1"/>
  <c r="K267" i="1" s="1"/>
  <c r="F163" i="1"/>
  <c r="K163" i="1" s="1"/>
  <c r="F67" i="1"/>
  <c r="K67" i="1" s="1"/>
  <c r="E111" i="1"/>
  <c r="F442" i="1"/>
  <c r="K442" i="1" s="1"/>
  <c r="F346" i="1"/>
  <c r="K346" i="1" s="1"/>
  <c r="F250" i="1"/>
  <c r="K250" i="1" s="1"/>
  <c r="F162" i="1"/>
  <c r="K162" i="1" s="1"/>
  <c r="F66" i="1"/>
  <c r="K66" i="1" s="1"/>
  <c r="F465" i="1"/>
  <c r="K465" i="1" s="1"/>
  <c r="E494" i="1"/>
  <c r="E462" i="1"/>
  <c r="E430" i="1"/>
  <c r="E398" i="1"/>
  <c r="E366" i="1"/>
  <c r="E334" i="1"/>
  <c r="E302" i="1"/>
  <c r="E270" i="1"/>
  <c r="E238" i="1"/>
  <c r="E206" i="1"/>
  <c r="E174" i="1"/>
  <c r="E142" i="1"/>
  <c r="E110" i="1"/>
  <c r="E94" i="1"/>
  <c r="E78" i="1"/>
  <c r="E62" i="1"/>
  <c r="E46" i="1"/>
  <c r="E30" i="1"/>
  <c r="E14" i="1"/>
  <c r="E467" i="1"/>
  <c r="E371" i="1"/>
  <c r="D291" i="1"/>
  <c r="J291" i="1" s="1"/>
  <c r="D187" i="1"/>
  <c r="J187" i="1" s="1"/>
  <c r="E440" i="1"/>
  <c r="E184" i="1"/>
  <c r="E418" i="1"/>
  <c r="E322" i="1"/>
  <c r="D234" i="1"/>
  <c r="J234" i="1" s="1"/>
  <c r="E130" i="1"/>
  <c r="E26" i="1"/>
  <c r="F241" i="1"/>
  <c r="K241" i="1" s="1"/>
  <c r="D501" i="1"/>
  <c r="J501" i="1" s="1"/>
  <c r="D469" i="1"/>
  <c r="J469" i="1" s="1"/>
  <c r="F445" i="1"/>
  <c r="K445" i="1" s="1"/>
  <c r="F429" i="1"/>
  <c r="K429" i="1" s="1"/>
  <c r="F413" i="1"/>
  <c r="K413" i="1" s="1"/>
  <c r="F397" i="1"/>
  <c r="K397" i="1" s="1"/>
  <c r="F381" i="1"/>
  <c r="K381" i="1" s="1"/>
  <c r="F365" i="1"/>
  <c r="K365" i="1" s="1"/>
  <c r="F349" i="1"/>
  <c r="K349" i="1" s="1"/>
  <c r="F333" i="1"/>
  <c r="K333" i="1" s="1"/>
  <c r="F317" i="1"/>
  <c r="K317" i="1" s="1"/>
  <c r="F301" i="1"/>
  <c r="K301" i="1" s="1"/>
  <c r="F285" i="1"/>
  <c r="K285" i="1" s="1"/>
  <c r="F269" i="1"/>
  <c r="K269" i="1" s="1"/>
  <c r="F253" i="1"/>
  <c r="K253" i="1" s="1"/>
  <c r="F237" i="1"/>
  <c r="K237" i="1" s="1"/>
  <c r="F221" i="1"/>
  <c r="K221" i="1" s="1"/>
  <c r="F205" i="1"/>
  <c r="K205" i="1" s="1"/>
  <c r="F189" i="1"/>
  <c r="K189" i="1" s="1"/>
  <c r="F173" i="1"/>
  <c r="K173" i="1" s="1"/>
  <c r="F157" i="1"/>
  <c r="K157" i="1" s="1"/>
  <c r="F141" i="1"/>
  <c r="K141" i="1" s="1"/>
  <c r="F125" i="1"/>
  <c r="K125" i="1" s="1"/>
  <c r="F109" i="1"/>
  <c r="K109" i="1" s="1"/>
  <c r="F93" i="1"/>
  <c r="K93" i="1" s="1"/>
  <c r="F77" i="1"/>
  <c r="K77" i="1" s="1"/>
  <c r="F61" i="1"/>
  <c r="K61" i="1" s="1"/>
  <c r="F45" i="1"/>
  <c r="K45" i="1" s="1"/>
  <c r="F29" i="1"/>
  <c r="K29" i="1" s="1"/>
  <c r="F13" i="1"/>
  <c r="K13" i="1" s="1"/>
  <c r="F491" i="1"/>
  <c r="K491" i="1" s="1"/>
  <c r="F395" i="1"/>
  <c r="K395" i="1" s="1"/>
  <c r="F299" i="1"/>
  <c r="K299" i="1" s="1"/>
  <c r="F219" i="1"/>
  <c r="K219" i="1" s="1"/>
  <c r="F123" i="1"/>
  <c r="K123" i="1" s="1"/>
  <c r="F27" i="1"/>
  <c r="K27" i="1" s="1"/>
  <c r="F458" i="1"/>
  <c r="K458" i="1" s="1"/>
  <c r="F362" i="1"/>
  <c r="K362" i="1" s="1"/>
  <c r="F457" i="1"/>
  <c r="K457" i="1" s="1"/>
  <c r="E449" i="1"/>
  <c r="F425" i="1"/>
  <c r="K425" i="1" s="1"/>
  <c r="D417" i="1"/>
  <c r="J417" i="1" s="1"/>
  <c r="E361" i="1"/>
  <c r="F345" i="1"/>
  <c r="K345" i="1" s="1"/>
  <c r="D329" i="1"/>
  <c r="J329" i="1" s="1"/>
  <c r="E281" i="1"/>
  <c r="F257" i="1"/>
  <c r="K257" i="1" s="1"/>
  <c r="D249" i="1"/>
  <c r="J249" i="1" s="1"/>
  <c r="E185" i="1"/>
  <c r="F161" i="1"/>
  <c r="K161" i="1" s="1"/>
  <c r="D153" i="1"/>
  <c r="J153" i="1" s="1"/>
  <c r="F49" i="1"/>
  <c r="K49" i="1" s="1"/>
  <c r="F432" i="1"/>
  <c r="K432" i="1" s="1"/>
  <c r="F400" i="1"/>
  <c r="K400" i="1" s="1"/>
  <c r="F304" i="1"/>
  <c r="K304" i="1" s="1"/>
  <c r="F240" i="1"/>
  <c r="K240" i="1" s="1"/>
  <c r="F176" i="1"/>
  <c r="K176" i="1" s="1"/>
  <c r="F112" i="1"/>
  <c r="K112" i="1" s="1"/>
  <c r="D481" i="1"/>
  <c r="J481" i="1" s="1"/>
  <c r="D424" i="1"/>
  <c r="J424" i="1" s="1"/>
  <c r="D496" i="1"/>
  <c r="J496" i="1" s="1"/>
  <c r="D448" i="1"/>
  <c r="J448" i="1" s="1"/>
  <c r="E475" i="1"/>
  <c r="E379" i="1"/>
  <c r="E283" i="1"/>
  <c r="E195" i="1"/>
  <c r="D99" i="1"/>
  <c r="J99" i="1" s="1"/>
  <c r="D376" i="1"/>
  <c r="J376" i="1" s="1"/>
  <c r="E490" i="1"/>
  <c r="D402" i="1"/>
  <c r="J402" i="1" s="1"/>
  <c r="D306" i="1"/>
  <c r="J306" i="1" s="1"/>
  <c r="D186" i="1"/>
  <c r="J186" i="1" s="1"/>
  <c r="E82" i="1"/>
  <c r="E337" i="1"/>
  <c r="E121" i="1"/>
  <c r="D97" i="1"/>
  <c r="J97" i="1" s="1"/>
  <c r="F73" i="1"/>
  <c r="K73" i="1" s="1"/>
  <c r="E41" i="1"/>
  <c r="D9" i="1"/>
  <c r="J9" i="1" s="1"/>
  <c r="F355" i="1"/>
  <c r="K355" i="1" s="1"/>
  <c r="F227" i="1"/>
  <c r="K227" i="1" s="1"/>
  <c r="F131" i="1"/>
  <c r="K131" i="1" s="1"/>
  <c r="F35" i="1"/>
  <c r="K35" i="1" s="1"/>
  <c r="F434" i="1"/>
  <c r="K434" i="1" s="1"/>
  <c r="F330" i="1"/>
  <c r="K330" i="1" s="1"/>
  <c r="F226" i="1"/>
  <c r="K226" i="1" s="1"/>
  <c r="F138" i="1"/>
  <c r="K138" i="1" s="1"/>
  <c r="F50" i="1"/>
  <c r="K50" i="1" s="1"/>
  <c r="D369" i="1"/>
  <c r="J369" i="1" s="1"/>
  <c r="D120" i="1"/>
  <c r="J120" i="1" s="1"/>
  <c r="D96" i="1"/>
  <c r="J96" i="1" s="1"/>
  <c r="F72" i="1"/>
  <c r="K72" i="1" s="1"/>
  <c r="D435" i="1"/>
  <c r="J435" i="1" s="1"/>
  <c r="E347" i="1"/>
  <c r="E259" i="1"/>
  <c r="E155" i="1"/>
  <c r="D472" i="1"/>
  <c r="J472" i="1" s="1"/>
  <c r="D216" i="1"/>
  <c r="J216" i="1" s="1"/>
  <c r="E426" i="1"/>
  <c r="D338" i="1"/>
  <c r="J338" i="1" s="1"/>
  <c r="D242" i="1"/>
  <c r="J242" i="1" s="1"/>
  <c r="D154" i="1"/>
  <c r="J154" i="1" s="1"/>
  <c r="D58" i="1"/>
  <c r="J58" i="1" s="1"/>
  <c r="E401" i="1"/>
  <c r="F503" i="1"/>
  <c r="K503" i="1" s="1"/>
  <c r="F487" i="1"/>
  <c r="K487" i="1" s="1"/>
  <c r="F471" i="1"/>
  <c r="K471" i="1" s="1"/>
  <c r="F455" i="1"/>
  <c r="K455" i="1" s="1"/>
  <c r="F439" i="1"/>
  <c r="K439" i="1" s="1"/>
  <c r="F423" i="1"/>
  <c r="K423" i="1" s="1"/>
  <c r="F407" i="1"/>
  <c r="K407" i="1" s="1"/>
  <c r="F391" i="1"/>
  <c r="K391" i="1" s="1"/>
  <c r="F375" i="1"/>
  <c r="K375" i="1" s="1"/>
  <c r="F359" i="1"/>
  <c r="K359" i="1" s="1"/>
  <c r="F343" i="1"/>
  <c r="K343" i="1" s="1"/>
  <c r="F327" i="1"/>
  <c r="K327" i="1" s="1"/>
  <c r="F311" i="1"/>
  <c r="K311" i="1" s="1"/>
  <c r="F295" i="1"/>
  <c r="K295" i="1" s="1"/>
  <c r="F279" i="1"/>
  <c r="K279" i="1" s="1"/>
  <c r="F263" i="1"/>
  <c r="K263" i="1" s="1"/>
  <c r="F247" i="1"/>
  <c r="K247" i="1" s="1"/>
  <c r="F231" i="1"/>
  <c r="K231" i="1" s="1"/>
  <c r="F215" i="1"/>
  <c r="K215" i="1" s="1"/>
  <c r="F199" i="1"/>
  <c r="K199" i="1" s="1"/>
  <c r="F183" i="1"/>
  <c r="K183" i="1" s="1"/>
  <c r="F167" i="1"/>
  <c r="K167" i="1" s="1"/>
  <c r="F151" i="1"/>
  <c r="K151" i="1" s="1"/>
  <c r="F135" i="1"/>
  <c r="K135" i="1" s="1"/>
  <c r="E103" i="1"/>
  <c r="E71" i="1"/>
  <c r="F55" i="1"/>
  <c r="K55" i="1" s="1"/>
  <c r="E39" i="1"/>
  <c r="F23" i="1"/>
  <c r="K23" i="1" s="1"/>
  <c r="E7" i="1"/>
  <c r="E67" i="1"/>
  <c r="F111" i="1"/>
  <c r="K111" i="1" s="1"/>
  <c r="D273" i="1"/>
  <c r="J273" i="1" s="1"/>
  <c r="D494" i="1"/>
  <c r="J494" i="1" s="1"/>
  <c r="D478" i="1"/>
  <c r="J478" i="1" s="1"/>
  <c r="D462" i="1"/>
  <c r="J462" i="1" s="1"/>
  <c r="D446" i="1"/>
  <c r="J446" i="1" s="1"/>
  <c r="D430" i="1"/>
  <c r="J430" i="1" s="1"/>
  <c r="D414" i="1"/>
  <c r="J414" i="1" s="1"/>
  <c r="D398" i="1"/>
  <c r="J398" i="1" s="1"/>
  <c r="D382" i="1"/>
  <c r="J382" i="1" s="1"/>
  <c r="D366" i="1"/>
  <c r="J366" i="1" s="1"/>
  <c r="D350" i="1"/>
  <c r="J350" i="1" s="1"/>
  <c r="D334" i="1"/>
  <c r="J334" i="1" s="1"/>
  <c r="D318" i="1"/>
  <c r="J318" i="1" s="1"/>
  <c r="D302" i="1"/>
  <c r="J302" i="1" s="1"/>
  <c r="D286" i="1"/>
  <c r="J286" i="1" s="1"/>
  <c r="D270" i="1"/>
  <c r="J270" i="1" s="1"/>
  <c r="D254" i="1"/>
  <c r="J254" i="1" s="1"/>
  <c r="D238" i="1"/>
  <c r="J238" i="1" s="1"/>
  <c r="D222" i="1"/>
  <c r="J222" i="1" s="1"/>
  <c r="D206" i="1"/>
  <c r="J206" i="1" s="1"/>
  <c r="D190" i="1"/>
  <c r="J190" i="1" s="1"/>
  <c r="D174" i="1"/>
  <c r="J174" i="1" s="1"/>
  <c r="D158" i="1"/>
  <c r="J158" i="1" s="1"/>
  <c r="D142" i="1"/>
  <c r="J142" i="1" s="1"/>
  <c r="D126" i="1"/>
  <c r="J126" i="1" s="1"/>
  <c r="D110" i="1"/>
  <c r="J110" i="1" s="1"/>
  <c r="D94" i="1"/>
  <c r="J94" i="1" s="1"/>
  <c r="D78" i="1"/>
  <c r="J78" i="1" s="1"/>
  <c r="D62" i="1"/>
  <c r="J62" i="1" s="1"/>
  <c r="D46" i="1"/>
  <c r="J46" i="1" s="1"/>
  <c r="D30" i="1"/>
  <c r="J30" i="1" s="1"/>
  <c r="D14" i="1"/>
  <c r="J14" i="1" s="1"/>
  <c r="D467" i="1"/>
  <c r="J467" i="1" s="1"/>
  <c r="D371" i="1"/>
  <c r="J371" i="1" s="1"/>
  <c r="E291" i="1"/>
  <c r="E187" i="1"/>
  <c r="D91" i="1"/>
  <c r="J91" i="1" s="1"/>
  <c r="D440" i="1"/>
  <c r="J440" i="1" s="1"/>
  <c r="D184" i="1"/>
  <c r="J184" i="1" s="1"/>
  <c r="D418" i="1"/>
  <c r="J418" i="1" s="1"/>
  <c r="D322" i="1"/>
  <c r="J322" i="1" s="1"/>
  <c r="E234" i="1"/>
  <c r="D130" i="1"/>
  <c r="J130" i="1" s="1"/>
  <c r="D26" i="1"/>
  <c r="J26" i="1" s="1"/>
  <c r="F493" i="1"/>
  <c r="K493" i="1" s="1"/>
  <c r="F477" i="1"/>
  <c r="K477" i="1" s="1"/>
  <c r="F461" i="1"/>
  <c r="K461" i="1" s="1"/>
  <c r="E445" i="1"/>
  <c r="E429" i="1"/>
  <c r="E413" i="1"/>
  <c r="E397" i="1"/>
  <c r="E381" i="1"/>
  <c r="E365" i="1"/>
  <c r="E349" i="1"/>
  <c r="E333" i="1"/>
  <c r="E317" i="1"/>
  <c r="E301" i="1"/>
  <c r="E285" i="1"/>
  <c r="E269" i="1"/>
  <c r="E253" i="1"/>
  <c r="E237" i="1"/>
  <c r="E221" i="1"/>
  <c r="E205" i="1"/>
  <c r="E189" i="1"/>
  <c r="E173" i="1"/>
  <c r="E157" i="1"/>
  <c r="E141" i="1"/>
  <c r="E125" i="1"/>
  <c r="E27" i="1"/>
  <c r="F280" i="1"/>
  <c r="K280" i="1" s="1"/>
  <c r="E489" i="1"/>
  <c r="D449" i="1"/>
  <c r="J449" i="1" s="1"/>
  <c r="E393" i="1"/>
  <c r="F377" i="1"/>
  <c r="K377" i="1" s="1"/>
  <c r="D361" i="1"/>
  <c r="J361" i="1" s="1"/>
  <c r="E313" i="1"/>
  <c r="F289" i="1"/>
  <c r="K289" i="1" s="1"/>
  <c r="D281" i="1"/>
  <c r="J281" i="1" s="1"/>
  <c r="E217" i="1"/>
  <c r="F193" i="1"/>
  <c r="K193" i="1" s="1"/>
  <c r="D185" i="1"/>
  <c r="J185" i="1" s="1"/>
  <c r="F137" i="1"/>
  <c r="K137" i="1" s="1"/>
  <c r="D49" i="1"/>
  <c r="J49" i="1" s="1"/>
  <c r="F480" i="1"/>
  <c r="K480" i="1" s="1"/>
  <c r="F384" i="1"/>
  <c r="K384" i="1" s="1"/>
  <c r="F352" i="1"/>
  <c r="K352" i="1" s="1"/>
  <c r="E328" i="1"/>
  <c r="F288" i="1"/>
  <c r="K288" i="1" s="1"/>
  <c r="F264" i="1"/>
  <c r="K264" i="1" s="1"/>
  <c r="F224" i="1"/>
  <c r="K224" i="1" s="1"/>
  <c r="E200" i="1"/>
  <c r="F160" i="1"/>
  <c r="K160" i="1" s="1"/>
  <c r="F136" i="1"/>
  <c r="K136" i="1" s="1"/>
  <c r="E112" i="1"/>
  <c r="F24" i="1"/>
  <c r="K24" i="1" s="1"/>
  <c r="F464" i="1"/>
  <c r="K464" i="1" s="1"/>
  <c r="F368" i="1"/>
  <c r="K368" i="1" s="1"/>
  <c r="F427" i="1"/>
  <c r="K427" i="1" s="1"/>
  <c r="F323" i="1"/>
  <c r="K323" i="1" s="1"/>
  <c r="F243" i="1"/>
  <c r="K243" i="1" s="1"/>
  <c r="F139" i="1"/>
  <c r="K139" i="1" s="1"/>
  <c r="F51" i="1"/>
  <c r="K51" i="1" s="1"/>
  <c r="F450" i="1"/>
  <c r="K450" i="1" s="1"/>
  <c r="F354" i="1"/>
  <c r="K354" i="1" s="1"/>
  <c r="F258" i="1"/>
  <c r="K258" i="1" s="1"/>
  <c r="F146" i="1"/>
  <c r="K146" i="1" s="1"/>
  <c r="F42" i="1"/>
  <c r="K42" i="1" s="1"/>
  <c r="D337" i="1"/>
  <c r="J337" i="1" s="1"/>
  <c r="F129" i="1"/>
  <c r="K129" i="1" s="1"/>
  <c r="D121" i="1"/>
  <c r="J121" i="1" s="1"/>
  <c r="F105" i="1"/>
  <c r="K105" i="1" s="1"/>
  <c r="E73" i="1"/>
  <c r="D41" i="1"/>
  <c r="J41" i="1" s="1"/>
  <c r="F25" i="1"/>
  <c r="K25" i="1" s="1"/>
  <c r="F459" i="1"/>
  <c r="K459" i="1" s="1"/>
  <c r="E35" i="1"/>
  <c r="F88" i="1"/>
  <c r="K88" i="1" s="1"/>
  <c r="F80" i="1"/>
  <c r="K80" i="1" s="1"/>
  <c r="E40" i="1"/>
  <c r="F16" i="1"/>
  <c r="K16" i="1" s="1"/>
  <c r="F483" i="1"/>
  <c r="K483" i="1" s="1"/>
  <c r="F387" i="1"/>
  <c r="K387" i="1" s="1"/>
  <c r="F307" i="1"/>
  <c r="K307" i="1" s="1"/>
  <c r="F203" i="1"/>
  <c r="K203" i="1" s="1"/>
  <c r="F107" i="1"/>
  <c r="K107" i="1" s="1"/>
  <c r="F11" i="1"/>
  <c r="K11" i="1" s="1"/>
  <c r="F474" i="1"/>
  <c r="K474" i="1" s="1"/>
  <c r="F386" i="1"/>
  <c r="K386" i="1" s="1"/>
  <c r="F290" i="1"/>
  <c r="K290" i="1" s="1"/>
  <c r="F202" i="1"/>
  <c r="K202" i="1" s="1"/>
  <c r="F106" i="1"/>
  <c r="K106" i="1" s="1"/>
  <c r="F10" i="1"/>
  <c r="K10" i="1" s="1"/>
  <c r="D401" i="1"/>
  <c r="J401" i="1" s="1"/>
  <c r="E503" i="1"/>
  <c r="E487" i="1"/>
  <c r="E471" i="1"/>
  <c r="E455" i="1"/>
  <c r="E439" i="1"/>
  <c r="E423" i="1"/>
  <c r="E407" i="1"/>
  <c r="E391" i="1"/>
  <c r="E375" i="1"/>
  <c r="E359" i="1"/>
  <c r="E343" i="1"/>
  <c r="E327" i="1"/>
  <c r="E311" i="1"/>
  <c r="E295" i="1"/>
  <c r="E279" i="1"/>
  <c r="E263" i="1"/>
  <c r="E247" i="1"/>
  <c r="E231" i="1"/>
  <c r="E215" i="1"/>
  <c r="E199" i="1"/>
  <c r="E183" i="1"/>
  <c r="E167" i="1"/>
  <c r="E151" i="1"/>
  <c r="E135" i="1"/>
  <c r="F103" i="1"/>
  <c r="K103" i="1" s="1"/>
  <c r="E87" i="1"/>
  <c r="F71" i="1"/>
  <c r="K71" i="1" s="1"/>
  <c r="E55" i="1"/>
  <c r="F39" i="1"/>
  <c r="K39" i="1" s="1"/>
  <c r="E23" i="1"/>
  <c r="F7" i="1"/>
  <c r="K7" i="1" s="1"/>
  <c r="D451" i="1"/>
  <c r="J451" i="1" s="1"/>
  <c r="D363" i="1"/>
  <c r="J363" i="1" s="1"/>
  <c r="D267" i="1"/>
  <c r="J267" i="1" s="1"/>
  <c r="D163" i="1"/>
  <c r="J163" i="1" s="1"/>
  <c r="E442" i="1"/>
  <c r="E346" i="1"/>
  <c r="E250" i="1"/>
  <c r="E162" i="1"/>
  <c r="D66" i="1"/>
  <c r="J66" i="1" s="1"/>
  <c r="F502" i="1"/>
  <c r="K502" i="1" s="1"/>
  <c r="F486" i="1"/>
  <c r="K486" i="1" s="1"/>
  <c r="F470" i="1"/>
  <c r="K470" i="1" s="1"/>
  <c r="F454" i="1"/>
  <c r="K454" i="1" s="1"/>
  <c r="F438" i="1"/>
  <c r="K438" i="1" s="1"/>
  <c r="F422" i="1"/>
  <c r="K422" i="1" s="1"/>
  <c r="F406" i="1"/>
  <c r="K406" i="1" s="1"/>
  <c r="F390" i="1"/>
  <c r="K390" i="1" s="1"/>
  <c r="F374" i="1"/>
  <c r="K374" i="1" s="1"/>
  <c r="F358" i="1"/>
  <c r="K358" i="1" s="1"/>
  <c r="F342" i="1"/>
  <c r="K342" i="1" s="1"/>
  <c r="F326" i="1"/>
  <c r="K326" i="1" s="1"/>
  <c r="F310" i="1"/>
  <c r="K310" i="1" s="1"/>
  <c r="F294" i="1"/>
  <c r="K294" i="1" s="1"/>
  <c r="F278" i="1"/>
  <c r="K278" i="1" s="1"/>
  <c r="F262" i="1"/>
  <c r="K262" i="1" s="1"/>
  <c r="F246" i="1"/>
  <c r="K246" i="1" s="1"/>
  <c r="F230" i="1"/>
  <c r="K230" i="1" s="1"/>
  <c r="F214" i="1"/>
  <c r="K214" i="1" s="1"/>
  <c r="F198" i="1"/>
  <c r="K198" i="1" s="1"/>
  <c r="F182" i="1"/>
  <c r="K182" i="1" s="1"/>
  <c r="F166" i="1"/>
  <c r="K166" i="1" s="1"/>
  <c r="F150" i="1"/>
  <c r="K150" i="1" s="1"/>
  <c r="F134" i="1"/>
  <c r="K134" i="1" s="1"/>
  <c r="F419" i="1"/>
  <c r="K419" i="1" s="1"/>
  <c r="F331" i="1"/>
  <c r="K331" i="1" s="1"/>
  <c r="F235" i="1"/>
  <c r="K235" i="1" s="1"/>
  <c r="F147" i="1"/>
  <c r="K147" i="1" s="1"/>
  <c r="F43" i="1"/>
  <c r="K43" i="1" s="1"/>
  <c r="F466" i="1"/>
  <c r="K466" i="1" s="1"/>
  <c r="F370" i="1"/>
  <c r="K370" i="1" s="1"/>
  <c r="F274" i="1"/>
  <c r="K274" i="1" s="1"/>
  <c r="F178" i="1"/>
  <c r="K178" i="1" s="1"/>
  <c r="F74" i="1"/>
  <c r="K74" i="1" s="1"/>
  <c r="E241" i="1"/>
  <c r="E493" i="1"/>
  <c r="E477" i="1"/>
  <c r="E461" i="1"/>
  <c r="D109" i="1"/>
  <c r="J109" i="1" s="1"/>
  <c r="E93" i="1"/>
  <c r="E77" i="1"/>
  <c r="E61" i="1"/>
  <c r="E45" i="1"/>
  <c r="E29" i="1"/>
  <c r="E13" i="1"/>
  <c r="D491" i="1"/>
  <c r="J491" i="1" s="1"/>
  <c r="D395" i="1"/>
  <c r="J395" i="1" s="1"/>
  <c r="D299" i="1"/>
  <c r="J299" i="1" s="1"/>
  <c r="D219" i="1"/>
  <c r="J219" i="1" s="1"/>
  <c r="E123" i="1"/>
  <c r="D27" i="1"/>
  <c r="J27" i="1" s="1"/>
  <c r="D489" i="1"/>
  <c r="J489" i="1" s="1"/>
  <c r="E425" i="1"/>
  <c r="F409" i="1"/>
  <c r="K409" i="1" s="1"/>
  <c r="D393" i="1"/>
  <c r="J393" i="1" s="1"/>
  <c r="E345" i="1"/>
  <c r="F321" i="1"/>
  <c r="K321" i="1" s="1"/>
  <c r="D313" i="1"/>
  <c r="J313" i="1" s="1"/>
  <c r="F265" i="1"/>
  <c r="K265" i="1" s="1"/>
  <c r="E257" i="1"/>
  <c r="F225" i="1"/>
  <c r="K225" i="1" s="1"/>
  <c r="D217" i="1"/>
  <c r="J217" i="1" s="1"/>
  <c r="E161" i="1"/>
  <c r="E49" i="1"/>
  <c r="E480" i="1"/>
  <c r="E432" i="1"/>
  <c r="E400" i="1"/>
  <c r="E384" i="1"/>
  <c r="E352" i="1"/>
  <c r="F328" i="1"/>
  <c r="K328" i="1" s="1"/>
  <c r="E304" i="1"/>
  <c r="E288" i="1"/>
  <c r="E264" i="1"/>
  <c r="E240" i="1"/>
  <c r="E224" i="1"/>
  <c r="F200" i="1"/>
  <c r="K200" i="1" s="1"/>
  <c r="E176" i="1"/>
  <c r="E160" i="1"/>
  <c r="E136" i="1"/>
  <c r="E24" i="1"/>
  <c r="E488" i="1"/>
  <c r="F127" i="1"/>
  <c r="K127" i="1" s="1"/>
  <c r="E51" i="1"/>
  <c r="F248" i="1"/>
  <c r="K248" i="1" s="1"/>
  <c r="F209" i="1"/>
  <c r="K209" i="1" s="1"/>
  <c r="E105" i="1"/>
  <c r="D73" i="1"/>
  <c r="J73" i="1" s="1"/>
  <c r="F57" i="1"/>
  <c r="K57" i="1" s="1"/>
  <c r="E25" i="1"/>
  <c r="D355" i="1"/>
  <c r="J355" i="1" s="1"/>
  <c r="D227" i="1"/>
  <c r="J227" i="1" s="1"/>
  <c r="D131" i="1"/>
  <c r="J131" i="1" s="1"/>
  <c r="E434" i="1"/>
  <c r="D330" i="1"/>
  <c r="J330" i="1" s="1"/>
  <c r="E226" i="1"/>
  <c r="D138" i="1"/>
  <c r="J138" i="1" s="1"/>
  <c r="D50" i="1"/>
  <c r="J50" i="1" s="1"/>
  <c r="E104" i="1"/>
  <c r="E80" i="1"/>
  <c r="F64" i="1"/>
  <c r="K64" i="1" s="1"/>
  <c r="F40" i="1"/>
  <c r="K40" i="1" s="1"/>
  <c r="E16" i="1"/>
  <c r="E107" i="1"/>
  <c r="E11" i="1"/>
  <c r="F344" i="1"/>
  <c r="K344" i="1" s="1"/>
  <c r="F145" i="1"/>
  <c r="K145" i="1" s="1"/>
  <c r="D503" i="1"/>
  <c r="J503" i="1" s="1"/>
  <c r="D487" i="1"/>
  <c r="J487" i="1" s="1"/>
  <c r="D471" i="1"/>
  <c r="J471" i="1" s="1"/>
  <c r="D455" i="1"/>
  <c r="J455" i="1" s="1"/>
  <c r="D439" i="1"/>
  <c r="J439" i="1" s="1"/>
  <c r="D423" i="1"/>
  <c r="J423" i="1" s="1"/>
  <c r="D407" i="1"/>
  <c r="J407" i="1" s="1"/>
  <c r="D391" i="1"/>
  <c r="J391" i="1" s="1"/>
  <c r="D375" i="1"/>
  <c r="J375" i="1" s="1"/>
  <c r="D359" i="1"/>
  <c r="J359" i="1" s="1"/>
  <c r="D343" i="1"/>
  <c r="J343" i="1" s="1"/>
  <c r="D327" i="1"/>
  <c r="J327" i="1" s="1"/>
  <c r="D311" i="1"/>
  <c r="J311" i="1" s="1"/>
  <c r="D295" i="1"/>
  <c r="J295" i="1" s="1"/>
  <c r="D279" i="1"/>
  <c r="J279" i="1" s="1"/>
  <c r="D263" i="1"/>
  <c r="J263" i="1" s="1"/>
  <c r="D247" i="1"/>
  <c r="J247" i="1" s="1"/>
  <c r="D231" i="1"/>
  <c r="J231" i="1" s="1"/>
  <c r="D215" i="1"/>
  <c r="J215" i="1" s="1"/>
  <c r="D199" i="1"/>
  <c r="J199" i="1" s="1"/>
  <c r="D183" i="1"/>
  <c r="J183" i="1" s="1"/>
  <c r="D167" i="1"/>
  <c r="J167" i="1" s="1"/>
  <c r="D151" i="1"/>
  <c r="J151" i="1" s="1"/>
  <c r="D135" i="1"/>
  <c r="J135" i="1" s="1"/>
  <c r="D103" i="1"/>
  <c r="J103" i="1" s="1"/>
  <c r="D87" i="1"/>
  <c r="J87" i="1" s="1"/>
  <c r="D71" i="1"/>
  <c r="J71" i="1" s="1"/>
  <c r="D55" i="1"/>
  <c r="J55" i="1" s="1"/>
  <c r="D39" i="1"/>
  <c r="J39" i="1" s="1"/>
  <c r="D23" i="1"/>
  <c r="J23" i="1" s="1"/>
  <c r="D7" i="1"/>
  <c r="E451" i="1"/>
  <c r="E363" i="1"/>
  <c r="E267" i="1"/>
  <c r="E163" i="1"/>
  <c r="D67" i="1"/>
  <c r="J67" i="1" s="1"/>
  <c r="D111" i="1"/>
  <c r="J111" i="1" s="1"/>
  <c r="D442" i="1"/>
  <c r="J442" i="1" s="1"/>
  <c r="D346" i="1"/>
  <c r="J346" i="1" s="1"/>
  <c r="D250" i="1"/>
  <c r="J250" i="1" s="1"/>
  <c r="D162" i="1"/>
  <c r="J162" i="1" s="1"/>
  <c r="E66" i="1"/>
  <c r="E465" i="1"/>
  <c r="E502" i="1"/>
  <c r="E486" i="1"/>
  <c r="E470" i="1"/>
  <c r="E454" i="1"/>
  <c r="E438" i="1"/>
  <c r="E422" i="1"/>
  <c r="E406" i="1"/>
  <c r="E390" i="1"/>
  <c r="E374" i="1"/>
  <c r="E358" i="1"/>
  <c r="E342" i="1"/>
  <c r="E326" i="1"/>
  <c r="E310" i="1"/>
  <c r="E294" i="1"/>
  <c r="E278" i="1"/>
  <c r="E262" i="1"/>
  <c r="E246" i="1"/>
  <c r="E230" i="1"/>
  <c r="E214" i="1"/>
  <c r="E198" i="1"/>
  <c r="E182" i="1"/>
  <c r="E166" i="1"/>
  <c r="E150" i="1"/>
  <c r="E134" i="1"/>
  <c r="F118" i="1"/>
  <c r="K118" i="1" s="1"/>
  <c r="F102" i="1"/>
  <c r="K102" i="1" s="1"/>
  <c r="F86" i="1"/>
  <c r="K86" i="1" s="1"/>
  <c r="F70" i="1"/>
  <c r="K70" i="1" s="1"/>
  <c r="F54" i="1"/>
  <c r="K54" i="1" s="1"/>
  <c r="F38" i="1"/>
  <c r="K38" i="1" s="1"/>
  <c r="F22" i="1"/>
  <c r="K22" i="1" s="1"/>
  <c r="F6" i="1"/>
  <c r="K6" i="1" s="1"/>
  <c r="E43" i="1"/>
  <c r="F312" i="1"/>
  <c r="K312" i="1" s="1"/>
  <c r="F433" i="1"/>
  <c r="K433" i="1" s="1"/>
  <c r="D241" i="1"/>
  <c r="J241" i="1" s="1"/>
  <c r="D445" i="1"/>
  <c r="J445" i="1" s="1"/>
  <c r="D429" i="1"/>
  <c r="J429" i="1" s="1"/>
  <c r="D413" i="1"/>
  <c r="J413" i="1" s="1"/>
  <c r="D397" i="1"/>
  <c r="J397" i="1" s="1"/>
  <c r="D381" i="1"/>
  <c r="J381" i="1" s="1"/>
  <c r="D365" i="1"/>
  <c r="J365" i="1" s="1"/>
  <c r="D349" i="1"/>
  <c r="J349" i="1" s="1"/>
  <c r="D333" i="1"/>
  <c r="J333" i="1" s="1"/>
  <c r="D317" i="1"/>
  <c r="J317" i="1" s="1"/>
  <c r="D301" i="1"/>
  <c r="J301" i="1" s="1"/>
  <c r="D285" i="1"/>
  <c r="J285" i="1" s="1"/>
  <c r="D269" i="1"/>
  <c r="J269" i="1" s="1"/>
  <c r="D253" i="1"/>
  <c r="J253" i="1" s="1"/>
  <c r="D237" i="1"/>
  <c r="J237" i="1" s="1"/>
  <c r="D221" i="1"/>
  <c r="J221" i="1" s="1"/>
  <c r="D205" i="1"/>
  <c r="J205" i="1" s="1"/>
  <c r="D189" i="1"/>
  <c r="J189" i="1" s="1"/>
  <c r="D173" i="1"/>
  <c r="J173" i="1" s="1"/>
  <c r="D157" i="1"/>
  <c r="J157" i="1" s="1"/>
  <c r="D141" i="1"/>
  <c r="J141" i="1" s="1"/>
  <c r="D125" i="1"/>
  <c r="J125" i="1" s="1"/>
  <c r="E109" i="1"/>
  <c r="D93" i="1"/>
  <c r="J93" i="1" s="1"/>
  <c r="D77" i="1"/>
  <c r="J77" i="1" s="1"/>
  <c r="D61" i="1"/>
  <c r="J61" i="1" s="1"/>
  <c r="D45" i="1"/>
  <c r="J45" i="1" s="1"/>
  <c r="D29" i="1"/>
  <c r="J29" i="1" s="1"/>
  <c r="D13" i="1"/>
  <c r="J13" i="1" s="1"/>
  <c r="E491" i="1"/>
  <c r="E395" i="1"/>
  <c r="E299" i="1"/>
  <c r="E219" i="1"/>
  <c r="D123" i="1"/>
  <c r="J123" i="1" s="1"/>
  <c r="D280" i="1"/>
  <c r="J280" i="1" s="1"/>
  <c r="E458" i="1"/>
  <c r="E362" i="1"/>
  <c r="D457" i="1"/>
  <c r="J457" i="1" s="1"/>
  <c r="D425" i="1"/>
  <c r="J425" i="1" s="1"/>
  <c r="F297" i="1"/>
  <c r="K297" i="1" s="1"/>
  <c r="D264" i="1"/>
  <c r="J264" i="1" s="1"/>
  <c r="D160" i="1"/>
  <c r="J160" i="1" s="1"/>
  <c r="E330" i="1"/>
  <c r="E138" i="1"/>
  <c r="E88" i="1"/>
  <c r="D80" i="1"/>
  <c r="J80" i="1" s="1"/>
  <c r="D11" i="1"/>
  <c r="J11" i="1" s="1"/>
  <c r="D474" i="1"/>
  <c r="J474" i="1" s="1"/>
  <c r="D290" i="1"/>
  <c r="J290" i="1" s="1"/>
  <c r="E106" i="1"/>
  <c r="F383" i="1"/>
  <c r="K383" i="1" s="1"/>
  <c r="F255" i="1"/>
  <c r="K255" i="1" s="1"/>
  <c r="F18" i="1"/>
  <c r="K18" i="1" s="1"/>
  <c r="E466" i="1"/>
  <c r="E274" i="1"/>
  <c r="D74" i="1"/>
  <c r="J74" i="1" s="1"/>
  <c r="D477" i="1"/>
  <c r="J477" i="1" s="1"/>
  <c r="E437" i="1"/>
  <c r="E405" i="1"/>
  <c r="E373" i="1"/>
  <c r="E341" i="1"/>
  <c r="E309" i="1"/>
  <c r="E277" i="1"/>
  <c r="E245" i="1"/>
  <c r="E213" i="1"/>
  <c r="E181" i="1"/>
  <c r="E149" i="1"/>
  <c r="D85" i="1"/>
  <c r="J85" i="1" s="1"/>
  <c r="D53" i="1"/>
  <c r="J53" i="1" s="1"/>
  <c r="D21" i="1"/>
  <c r="J21" i="1" s="1"/>
  <c r="E443" i="1"/>
  <c r="E251" i="1"/>
  <c r="F498" i="1"/>
  <c r="K498" i="1" s="1"/>
  <c r="E266" i="1"/>
  <c r="E170" i="1"/>
  <c r="D90" i="1"/>
  <c r="J90" i="1" s="1"/>
  <c r="E497" i="1"/>
  <c r="F177" i="1"/>
  <c r="K177" i="1" s="1"/>
  <c r="E476" i="1"/>
  <c r="E460" i="1"/>
  <c r="E444" i="1"/>
  <c r="E428" i="1"/>
  <c r="E412" i="1"/>
  <c r="E396" i="1"/>
  <c r="E380" i="1"/>
  <c r="E364" i="1"/>
  <c r="E348" i="1"/>
  <c r="E332" i="1"/>
  <c r="E316" i="1"/>
  <c r="E300" i="1"/>
  <c r="E284" i="1"/>
  <c r="E268" i="1"/>
  <c r="E252" i="1"/>
  <c r="E236" i="1"/>
  <c r="E220" i="1"/>
  <c r="E204" i="1"/>
  <c r="E188" i="1"/>
  <c r="E172" i="1"/>
  <c r="E156" i="1"/>
  <c r="E140" i="1"/>
  <c r="E124" i="1"/>
  <c r="E60" i="1"/>
  <c r="E28" i="1"/>
  <c r="F385" i="1"/>
  <c r="K385" i="1" s="1"/>
  <c r="E225" i="1"/>
  <c r="E193" i="1"/>
  <c r="D432" i="1"/>
  <c r="J432" i="1" s="1"/>
  <c r="D304" i="1"/>
  <c r="J304" i="1" s="1"/>
  <c r="F144" i="1"/>
  <c r="K144" i="1" s="1"/>
  <c r="E248" i="1"/>
  <c r="E354" i="1"/>
  <c r="E146" i="1"/>
  <c r="D459" i="1"/>
  <c r="J459" i="1" s="1"/>
  <c r="E227" i="1"/>
  <c r="D35" i="1"/>
  <c r="J35" i="1" s="1"/>
  <c r="F282" i="1"/>
  <c r="K282" i="1" s="1"/>
  <c r="F98" i="1"/>
  <c r="K98" i="1" s="1"/>
  <c r="D88" i="1"/>
  <c r="J88" i="1" s="1"/>
  <c r="D16" i="1"/>
  <c r="J16" i="1" s="1"/>
  <c r="D387" i="1"/>
  <c r="J387" i="1" s="1"/>
  <c r="D203" i="1"/>
  <c r="J203" i="1" s="1"/>
  <c r="E463" i="1"/>
  <c r="E335" i="1"/>
  <c r="E207" i="1"/>
  <c r="F31" i="1"/>
  <c r="K31" i="1" s="1"/>
  <c r="F403" i="1"/>
  <c r="K403" i="1" s="1"/>
  <c r="F482" i="1"/>
  <c r="K482" i="1" s="1"/>
  <c r="D502" i="1"/>
  <c r="J502" i="1" s="1"/>
  <c r="D454" i="1"/>
  <c r="J454" i="1" s="1"/>
  <c r="D374" i="1"/>
  <c r="J374" i="1" s="1"/>
  <c r="D326" i="1"/>
  <c r="J326" i="1" s="1"/>
  <c r="D246" i="1"/>
  <c r="J246" i="1" s="1"/>
  <c r="D198" i="1"/>
  <c r="J198" i="1" s="1"/>
  <c r="E118" i="1"/>
  <c r="E86" i="1"/>
  <c r="E54" i="1"/>
  <c r="E22" i="1"/>
  <c r="D419" i="1"/>
  <c r="J419" i="1" s="1"/>
  <c r="D235" i="1"/>
  <c r="J235" i="1" s="1"/>
  <c r="D43" i="1"/>
  <c r="J43" i="1" s="1"/>
  <c r="D466" i="1"/>
  <c r="J466" i="1" s="1"/>
  <c r="D274" i="1"/>
  <c r="J274" i="1" s="1"/>
  <c r="E74" i="1"/>
  <c r="F501" i="1"/>
  <c r="K501" i="1" s="1"/>
  <c r="F469" i="1"/>
  <c r="K469" i="1" s="1"/>
  <c r="D75" i="1"/>
  <c r="J75" i="1" s="1"/>
  <c r="D362" i="1"/>
  <c r="J362" i="1" s="1"/>
  <c r="F218" i="1"/>
  <c r="K218" i="1" s="1"/>
  <c r="F122" i="1"/>
  <c r="K122" i="1" s="1"/>
  <c r="F34" i="1"/>
  <c r="K34" i="1" s="1"/>
  <c r="D497" i="1"/>
  <c r="J497" i="1" s="1"/>
  <c r="D476" i="1"/>
  <c r="J476" i="1" s="1"/>
  <c r="D460" i="1"/>
  <c r="J460" i="1" s="1"/>
  <c r="D444" i="1"/>
  <c r="J444" i="1" s="1"/>
  <c r="D428" i="1"/>
  <c r="J428" i="1" s="1"/>
  <c r="D412" i="1"/>
  <c r="J412" i="1" s="1"/>
  <c r="D396" i="1"/>
  <c r="J396" i="1" s="1"/>
  <c r="D380" i="1"/>
  <c r="J380" i="1" s="1"/>
  <c r="D364" i="1"/>
  <c r="J364" i="1" s="1"/>
  <c r="D348" i="1"/>
  <c r="J348" i="1" s="1"/>
  <c r="D332" i="1"/>
  <c r="J332" i="1" s="1"/>
  <c r="D316" i="1"/>
  <c r="J316" i="1" s="1"/>
  <c r="D300" i="1"/>
  <c r="J300" i="1" s="1"/>
  <c r="D284" i="1"/>
  <c r="J284" i="1" s="1"/>
  <c r="D268" i="1"/>
  <c r="J268" i="1" s="1"/>
  <c r="D252" i="1"/>
  <c r="J252" i="1" s="1"/>
  <c r="D236" i="1"/>
  <c r="J236" i="1" s="1"/>
  <c r="D220" i="1"/>
  <c r="J220" i="1" s="1"/>
  <c r="D204" i="1"/>
  <c r="J204" i="1" s="1"/>
  <c r="D188" i="1"/>
  <c r="J188" i="1" s="1"/>
  <c r="D172" i="1"/>
  <c r="J172" i="1" s="1"/>
  <c r="D156" i="1"/>
  <c r="J156" i="1" s="1"/>
  <c r="D140" i="1"/>
  <c r="J140" i="1" s="1"/>
  <c r="D124" i="1"/>
  <c r="J124" i="1" s="1"/>
  <c r="D108" i="1"/>
  <c r="J108" i="1" s="1"/>
  <c r="D92" i="1"/>
  <c r="J92" i="1" s="1"/>
  <c r="D76" i="1"/>
  <c r="J76" i="1" s="1"/>
  <c r="D60" i="1"/>
  <c r="J60" i="1" s="1"/>
  <c r="D44" i="1"/>
  <c r="J44" i="1" s="1"/>
  <c r="D28" i="1"/>
  <c r="J28" i="1" s="1"/>
  <c r="D12" i="1"/>
  <c r="J12" i="1" s="1"/>
  <c r="F353" i="1"/>
  <c r="K353" i="1" s="1"/>
  <c r="D193" i="1"/>
  <c r="J193" i="1" s="1"/>
  <c r="D161" i="1"/>
  <c r="J161" i="1" s="1"/>
  <c r="D352" i="1"/>
  <c r="J352" i="1" s="1"/>
  <c r="D200" i="1"/>
  <c r="J200" i="1" s="1"/>
  <c r="D24" i="1"/>
  <c r="J24" i="1" s="1"/>
  <c r="E127" i="1"/>
  <c r="E368" i="1"/>
  <c r="D323" i="1"/>
  <c r="J323" i="1" s="1"/>
  <c r="D139" i="1"/>
  <c r="J139" i="1" s="1"/>
  <c r="D248" i="1"/>
  <c r="J248" i="1" s="1"/>
  <c r="D354" i="1"/>
  <c r="J354" i="1" s="1"/>
  <c r="D146" i="1"/>
  <c r="J146" i="1" s="1"/>
  <c r="F33" i="1"/>
  <c r="K33" i="1" s="1"/>
  <c r="F411" i="1"/>
  <c r="K411" i="1" s="1"/>
  <c r="F179" i="1"/>
  <c r="K179" i="1" s="1"/>
  <c r="E387" i="1"/>
  <c r="E203" i="1"/>
  <c r="F415" i="1"/>
  <c r="K415" i="1" s="1"/>
  <c r="F287" i="1"/>
  <c r="K287" i="1" s="1"/>
  <c r="F159" i="1"/>
  <c r="K159" i="1" s="1"/>
  <c r="F95" i="1"/>
  <c r="K95" i="1" s="1"/>
  <c r="F115" i="1"/>
  <c r="K115" i="1" s="1"/>
  <c r="F210" i="1"/>
  <c r="K210" i="1" s="1"/>
  <c r="D118" i="1"/>
  <c r="J118" i="1" s="1"/>
  <c r="D86" i="1"/>
  <c r="J86" i="1" s="1"/>
  <c r="D54" i="1"/>
  <c r="J54" i="1" s="1"/>
  <c r="D22" i="1"/>
  <c r="J22" i="1" s="1"/>
  <c r="E419" i="1"/>
  <c r="E235" i="1"/>
  <c r="F101" i="1"/>
  <c r="K101" i="1" s="1"/>
  <c r="F69" i="1"/>
  <c r="K69" i="1" s="1"/>
  <c r="F37" i="1"/>
  <c r="K37" i="1" s="1"/>
  <c r="F5" i="1"/>
  <c r="K5" i="1" s="1"/>
  <c r="F339" i="1"/>
  <c r="K339" i="1" s="1"/>
  <c r="F171" i="1"/>
  <c r="K171" i="1" s="1"/>
  <c r="D498" i="1"/>
  <c r="J498" i="1" s="1"/>
  <c r="F314" i="1"/>
  <c r="K314" i="1" s="1"/>
  <c r="E177" i="1"/>
  <c r="F484" i="1"/>
  <c r="K484" i="1" s="1"/>
  <c r="F468" i="1"/>
  <c r="K468" i="1" s="1"/>
  <c r="F452" i="1"/>
  <c r="K452" i="1" s="1"/>
  <c r="F436" i="1"/>
  <c r="K436" i="1" s="1"/>
  <c r="F420" i="1"/>
  <c r="K420" i="1" s="1"/>
  <c r="F404" i="1"/>
  <c r="K404" i="1" s="1"/>
  <c r="F388" i="1"/>
  <c r="K388" i="1" s="1"/>
  <c r="F372" i="1"/>
  <c r="K372" i="1" s="1"/>
  <c r="F356" i="1"/>
  <c r="K356" i="1" s="1"/>
  <c r="F340" i="1"/>
  <c r="K340" i="1" s="1"/>
  <c r="F324" i="1"/>
  <c r="K324" i="1" s="1"/>
  <c r="F308" i="1"/>
  <c r="K308" i="1" s="1"/>
  <c r="F292" i="1"/>
  <c r="K292" i="1" s="1"/>
  <c r="F276" i="1"/>
  <c r="K276" i="1" s="1"/>
  <c r="F260" i="1"/>
  <c r="K260" i="1" s="1"/>
  <c r="F244" i="1"/>
  <c r="K244" i="1" s="1"/>
  <c r="F228" i="1"/>
  <c r="K228" i="1" s="1"/>
  <c r="F212" i="1"/>
  <c r="K212" i="1" s="1"/>
  <c r="F196" i="1"/>
  <c r="K196" i="1" s="1"/>
  <c r="F180" i="1"/>
  <c r="K180" i="1" s="1"/>
  <c r="F164" i="1"/>
  <c r="K164" i="1" s="1"/>
  <c r="F148" i="1"/>
  <c r="K148" i="1" s="1"/>
  <c r="F132" i="1"/>
  <c r="K132" i="1" s="1"/>
  <c r="F116" i="1"/>
  <c r="K116" i="1" s="1"/>
  <c r="F100" i="1"/>
  <c r="K100" i="1" s="1"/>
  <c r="F84" i="1"/>
  <c r="K84" i="1" s="1"/>
  <c r="F68" i="1"/>
  <c r="K68" i="1" s="1"/>
  <c r="F52" i="1"/>
  <c r="K52" i="1" s="1"/>
  <c r="F36" i="1"/>
  <c r="K36" i="1" s="1"/>
  <c r="F20" i="1"/>
  <c r="K20" i="1" s="1"/>
  <c r="D64" i="1"/>
  <c r="J64" i="1" s="1"/>
  <c r="F473" i="1"/>
  <c r="K473" i="1" s="1"/>
  <c r="F17" i="1"/>
  <c r="K17" i="1" s="1"/>
  <c r="F336" i="1"/>
  <c r="K336" i="1" s="1"/>
  <c r="D240" i="1"/>
  <c r="J240" i="1" s="1"/>
  <c r="D127" i="1"/>
  <c r="J127" i="1" s="1"/>
  <c r="D368" i="1"/>
  <c r="J368" i="1" s="1"/>
  <c r="E323" i="1"/>
  <c r="E139" i="1"/>
  <c r="E64" i="1"/>
  <c r="E344" i="1"/>
  <c r="E386" i="1"/>
  <c r="D202" i="1"/>
  <c r="J202" i="1" s="1"/>
  <c r="D10" i="1"/>
  <c r="J10" i="1" s="1"/>
  <c r="F495" i="1"/>
  <c r="K495" i="1" s="1"/>
  <c r="F367" i="1"/>
  <c r="K367" i="1" s="1"/>
  <c r="F239" i="1"/>
  <c r="K239" i="1" s="1"/>
  <c r="E95" i="1"/>
  <c r="F63" i="1"/>
  <c r="K63" i="1" s="1"/>
  <c r="D406" i="1"/>
  <c r="J406" i="1" s="1"/>
  <c r="D278" i="1"/>
  <c r="J278" i="1" s="1"/>
  <c r="D150" i="1"/>
  <c r="J150" i="1" s="1"/>
  <c r="F421" i="1"/>
  <c r="K421" i="1" s="1"/>
  <c r="F389" i="1"/>
  <c r="K389" i="1" s="1"/>
  <c r="F357" i="1"/>
  <c r="K357" i="1" s="1"/>
  <c r="F325" i="1"/>
  <c r="K325" i="1" s="1"/>
  <c r="F293" i="1"/>
  <c r="K293" i="1" s="1"/>
  <c r="F261" i="1"/>
  <c r="K261" i="1" s="1"/>
  <c r="F229" i="1"/>
  <c r="K229" i="1" s="1"/>
  <c r="F197" i="1"/>
  <c r="K197" i="1" s="1"/>
  <c r="F165" i="1"/>
  <c r="K165" i="1" s="1"/>
  <c r="F133" i="1"/>
  <c r="K133" i="1" s="1"/>
  <c r="E218" i="1"/>
  <c r="D122" i="1"/>
  <c r="J122" i="1" s="1"/>
  <c r="D34" i="1"/>
  <c r="J34" i="1" s="1"/>
  <c r="F305" i="1"/>
  <c r="K305" i="1" s="1"/>
  <c r="D177" i="1"/>
  <c r="J177" i="1" s="1"/>
  <c r="E68" i="1"/>
  <c r="E52" i="1"/>
  <c r="E36" i="1"/>
  <c r="E20" i="1"/>
  <c r="F441" i="1"/>
  <c r="K441" i="1" s="1"/>
  <c r="E321" i="1"/>
  <c r="E289" i="1"/>
  <c r="D257" i="1"/>
  <c r="J257" i="1" s="1"/>
  <c r="F201" i="1"/>
  <c r="K201" i="1" s="1"/>
  <c r="D400" i="1"/>
  <c r="J400" i="1" s="1"/>
  <c r="D288" i="1"/>
  <c r="J288" i="1" s="1"/>
  <c r="D136" i="1"/>
  <c r="J136" i="1" s="1"/>
  <c r="F113" i="1"/>
  <c r="K113" i="1" s="1"/>
  <c r="F89" i="1"/>
  <c r="K89" i="1" s="1"/>
  <c r="E57" i="1"/>
  <c r="D434" i="1"/>
  <c r="J434" i="1" s="1"/>
  <c r="D226" i="1"/>
  <c r="J226" i="1" s="1"/>
  <c r="E50" i="1"/>
  <c r="F104" i="1"/>
  <c r="K104" i="1" s="1"/>
  <c r="D344" i="1"/>
  <c r="J344" i="1" s="1"/>
  <c r="D386" i="1"/>
  <c r="J386" i="1" s="1"/>
  <c r="E202" i="1"/>
  <c r="E10" i="1"/>
  <c r="F447" i="1"/>
  <c r="K447" i="1" s="1"/>
  <c r="F319" i="1"/>
  <c r="K319" i="1" s="1"/>
  <c r="F191" i="1"/>
  <c r="K191" i="1" s="1"/>
  <c r="E15" i="1"/>
  <c r="F315" i="1"/>
  <c r="K315" i="1" s="1"/>
  <c r="F394" i="1"/>
  <c r="K394" i="1" s="1"/>
  <c r="D465" i="1"/>
  <c r="J465" i="1" s="1"/>
  <c r="D486" i="1"/>
  <c r="J486" i="1" s="1"/>
  <c r="D358" i="1"/>
  <c r="J358" i="1" s="1"/>
  <c r="D230" i="1"/>
  <c r="J230" i="1" s="1"/>
  <c r="E312" i="1"/>
  <c r="E370" i="1"/>
  <c r="E178" i="1"/>
  <c r="D493" i="1"/>
  <c r="J493" i="1" s="1"/>
  <c r="D461" i="1"/>
  <c r="J461" i="1" s="1"/>
  <c r="E421" i="1"/>
  <c r="E389" i="1"/>
  <c r="E357" i="1"/>
  <c r="E325" i="1"/>
  <c r="E293" i="1"/>
  <c r="E261" i="1"/>
  <c r="E229" i="1"/>
  <c r="E197" i="1"/>
  <c r="E165" i="1"/>
  <c r="E133" i="1"/>
  <c r="D101" i="1"/>
  <c r="J101" i="1" s="1"/>
  <c r="D69" i="1"/>
  <c r="J69" i="1" s="1"/>
  <c r="D37" i="1"/>
  <c r="J37" i="1" s="1"/>
  <c r="D5" i="1"/>
  <c r="D339" i="1"/>
  <c r="J339" i="1" s="1"/>
  <c r="E171" i="1"/>
  <c r="F408" i="1"/>
  <c r="K408" i="1" s="1"/>
  <c r="D458" i="1"/>
  <c r="J458" i="1" s="1"/>
  <c r="D314" i="1"/>
  <c r="J314" i="1" s="1"/>
  <c r="D218" i="1"/>
  <c r="J218" i="1" s="1"/>
  <c r="E122" i="1"/>
  <c r="E34" i="1"/>
  <c r="F500" i="1"/>
  <c r="K500" i="1" s="1"/>
  <c r="E484" i="1"/>
  <c r="E468" i="1"/>
  <c r="E452" i="1"/>
  <c r="E436" i="1"/>
  <c r="E420" i="1"/>
  <c r="E404" i="1"/>
  <c r="E388" i="1"/>
  <c r="E372" i="1"/>
  <c r="E356" i="1"/>
  <c r="E340" i="1"/>
  <c r="E324" i="1"/>
  <c r="E308" i="1"/>
  <c r="E292" i="1"/>
  <c r="E276" i="1"/>
  <c r="E260" i="1"/>
  <c r="E244" i="1"/>
  <c r="E228" i="1"/>
  <c r="E212" i="1"/>
  <c r="E196" i="1"/>
  <c r="E180" i="1"/>
  <c r="E164" i="1"/>
  <c r="E148" i="1"/>
  <c r="E132" i="1"/>
  <c r="E116" i="1"/>
  <c r="E100" i="1"/>
  <c r="E84" i="1"/>
  <c r="D52" i="1"/>
  <c r="J52" i="1" s="1"/>
  <c r="E409" i="1"/>
  <c r="E377" i="1"/>
  <c r="D289" i="1"/>
  <c r="J289" i="1" s="1"/>
  <c r="F272" i="1"/>
  <c r="K272" i="1" s="1"/>
  <c r="D176" i="1"/>
  <c r="J176" i="1" s="1"/>
  <c r="E450" i="1"/>
  <c r="E258" i="1"/>
  <c r="D42" i="1"/>
  <c r="J42" i="1" s="1"/>
  <c r="E89" i="1"/>
  <c r="D57" i="1"/>
  <c r="J57" i="1" s="1"/>
  <c r="D25" i="1"/>
  <c r="J25" i="1" s="1"/>
  <c r="E355" i="1"/>
  <c r="E131" i="1"/>
  <c r="F378" i="1"/>
  <c r="K378" i="1" s="1"/>
  <c r="F194" i="1"/>
  <c r="K194" i="1" s="1"/>
  <c r="D104" i="1"/>
  <c r="J104" i="1" s="1"/>
  <c r="D483" i="1"/>
  <c r="J483" i="1" s="1"/>
  <c r="E307" i="1"/>
  <c r="D107" i="1"/>
  <c r="J107" i="1" s="1"/>
  <c r="F399" i="1"/>
  <c r="K399" i="1" s="1"/>
  <c r="F271" i="1"/>
  <c r="K271" i="1" s="1"/>
  <c r="F143" i="1"/>
  <c r="K143" i="1" s="1"/>
  <c r="F19" i="1"/>
  <c r="K19" i="1" s="1"/>
  <c r="F114" i="1"/>
  <c r="K114" i="1" s="1"/>
  <c r="F273" i="1"/>
  <c r="K273" i="1" s="1"/>
  <c r="D438" i="1"/>
  <c r="J438" i="1" s="1"/>
  <c r="D310" i="1"/>
  <c r="J310" i="1" s="1"/>
  <c r="D182" i="1"/>
  <c r="J182" i="1" s="1"/>
  <c r="E102" i="1"/>
  <c r="E70" i="1"/>
  <c r="E38" i="1"/>
  <c r="E6" i="1"/>
  <c r="D331" i="1"/>
  <c r="J331" i="1" s="1"/>
  <c r="E147" i="1"/>
  <c r="D312" i="1"/>
  <c r="J312" i="1" s="1"/>
  <c r="D370" i="1"/>
  <c r="J370" i="1" s="1"/>
  <c r="D178" i="1"/>
  <c r="J178" i="1" s="1"/>
  <c r="E433" i="1"/>
  <c r="F485" i="1"/>
  <c r="K485" i="1" s="1"/>
  <c r="F453" i="1"/>
  <c r="K453" i="1" s="1"/>
  <c r="D408" i="1"/>
  <c r="J408" i="1" s="1"/>
  <c r="F410" i="1"/>
  <c r="K410" i="1" s="1"/>
  <c r="F266" i="1"/>
  <c r="K266" i="1" s="1"/>
  <c r="F170" i="1"/>
  <c r="K170" i="1" s="1"/>
  <c r="F90" i="1"/>
  <c r="K90" i="1" s="1"/>
  <c r="E305" i="1"/>
  <c r="D484" i="1"/>
  <c r="J484" i="1" s="1"/>
  <c r="D468" i="1"/>
  <c r="J468" i="1" s="1"/>
  <c r="D452" i="1"/>
  <c r="J452" i="1" s="1"/>
  <c r="D436" i="1"/>
  <c r="J436" i="1" s="1"/>
  <c r="D420" i="1"/>
  <c r="J420" i="1" s="1"/>
  <c r="D404" i="1"/>
  <c r="J404" i="1" s="1"/>
  <c r="D388" i="1"/>
  <c r="J388" i="1" s="1"/>
  <c r="D372" i="1"/>
  <c r="J372" i="1" s="1"/>
  <c r="D356" i="1"/>
  <c r="J356" i="1" s="1"/>
  <c r="D340" i="1"/>
  <c r="J340" i="1" s="1"/>
  <c r="D324" i="1"/>
  <c r="J324" i="1" s="1"/>
  <c r="D308" i="1"/>
  <c r="J308" i="1" s="1"/>
  <c r="D292" i="1"/>
  <c r="J292" i="1" s="1"/>
  <c r="D276" i="1"/>
  <c r="J276" i="1" s="1"/>
  <c r="D260" i="1"/>
  <c r="J260" i="1" s="1"/>
  <c r="D244" i="1"/>
  <c r="J244" i="1" s="1"/>
  <c r="D228" i="1"/>
  <c r="J228" i="1" s="1"/>
  <c r="D212" i="1"/>
  <c r="J212" i="1" s="1"/>
  <c r="D196" i="1"/>
  <c r="J196" i="1" s="1"/>
  <c r="D180" i="1"/>
  <c r="J180" i="1" s="1"/>
  <c r="D164" i="1"/>
  <c r="J164" i="1" s="1"/>
  <c r="D148" i="1"/>
  <c r="J148" i="1" s="1"/>
  <c r="D132" i="1"/>
  <c r="J132" i="1" s="1"/>
  <c r="D116" i="1"/>
  <c r="J116" i="1" s="1"/>
  <c r="D100" i="1"/>
  <c r="J100" i="1" s="1"/>
  <c r="D84" i="1"/>
  <c r="J84" i="1" s="1"/>
  <c r="D68" i="1"/>
  <c r="J68" i="1" s="1"/>
  <c r="D36" i="1"/>
  <c r="J36" i="1" s="1"/>
  <c r="D20" i="1"/>
  <c r="J20" i="1" s="1"/>
  <c r="E12" i="1"/>
  <c r="F44" i="1"/>
  <c r="K44" i="1" s="1"/>
  <c r="F156" i="1"/>
  <c r="K156" i="1" s="1"/>
  <c r="F284" i="1"/>
  <c r="K284" i="1" s="1"/>
  <c r="F412" i="1"/>
  <c r="K412" i="1" s="1"/>
  <c r="D500" i="1"/>
  <c r="J500" i="1" s="1"/>
  <c r="F75" i="1"/>
  <c r="K75" i="1" s="1"/>
  <c r="F181" i="1"/>
  <c r="K181" i="1" s="1"/>
  <c r="F437" i="1"/>
  <c r="K437" i="1" s="1"/>
  <c r="D70" i="1"/>
  <c r="J70" i="1" s="1"/>
  <c r="D166" i="1"/>
  <c r="J166" i="1" s="1"/>
  <c r="D390" i="1"/>
  <c r="J390" i="1" s="1"/>
  <c r="F499" i="1"/>
  <c r="K499" i="1" s="1"/>
  <c r="E175" i="1"/>
  <c r="E474" i="1"/>
  <c r="E483" i="1"/>
  <c r="D129" i="1"/>
  <c r="J129" i="1" s="1"/>
  <c r="D51" i="1"/>
  <c r="J51" i="1" s="1"/>
  <c r="F488" i="1"/>
  <c r="K488" i="1" s="1"/>
  <c r="F12" i="1"/>
  <c r="K12" i="1" s="1"/>
  <c r="F204" i="1"/>
  <c r="K204" i="1" s="1"/>
  <c r="F332" i="1"/>
  <c r="K332" i="1" s="1"/>
  <c r="F460" i="1"/>
  <c r="K460" i="1" s="1"/>
  <c r="E500" i="1"/>
  <c r="F497" i="1"/>
  <c r="K497" i="1" s="1"/>
  <c r="F85" i="1"/>
  <c r="K85" i="1" s="1"/>
  <c r="F341" i="1"/>
  <c r="K341" i="1" s="1"/>
  <c r="E331" i="1"/>
  <c r="D342" i="1"/>
  <c r="J342" i="1" s="1"/>
  <c r="F211" i="1"/>
  <c r="K211" i="1" s="1"/>
  <c r="F351" i="1"/>
  <c r="K351" i="1" s="1"/>
  <c r="D105" i="1"/>
  <c r="J105" i="1" s="1"/>
  <c r="E129" i="1"/>
  <c r="E42" i="1"/>
  <c r="D464" i="1"/>
  <c r="J464" i="1" s="1"/>
  <c r="F208" i="1"/>
  <c r="K208" i="1" s="1"/>
  <c r="D480" i="1"/>
  <c r="J480" i="1" s="1"/>
  <c r="F60" i="1"/>
  <c r="K60" i="1" s="1"/>
  <c r="F92" i="1"/>
  <c r="K92" i="1" s="1"/>
  <c r="F172" i="1"/>
  <c r="K172" i="1" s="1"/>
  <c r="F300" i="1"/>
  <c r="K300" i="1" s="1"/>
  <c r="F428" i="1"/>
  <c r="K428" i="1" s="1"/>
  <c r="F149" i="1"/>
  <c r="K149" i="1" s="1"/>
  <c r="F405" i="1"/>
  <c r="K405" i="1" s="1"/>
  <c r="D38" i="1"/>
  <c r="J38" i="1" s="1"/>
  <c r="D294" i="1"/>
  <c r="J294" i="1" s="1"/>
  <c r="F479" i="1"/>
  <c r="K479" i="1" s="1"/>
  <c r="E290" i="1"/>
  <c r="D307" i="1"/>
  <c r="J307" i="1" s="1"/>
  <c r="F275" i="1"/>
  <c r="K275" i="1" s="1"/>
  <c r="D450" i="1"/>
  <c r="J450" i="1" s="1"/>
  <c r="E427" i="1"/>
  <c r="F28" i="1"/>
  <c r="K28" i="1" s="1"/>
  <c r="F220" i="1"/>
  <c r="K220" i="1" s="1"/>
  <c r="F348" i="1"/>
  <c r="K348" i="1" s="1"/>
  <c r="F476" i="1"/>
  <c r="K476" i="1" s="1"/>
  <c r="E90" i="1"/>
  <c r="F53" i="1"/>
  <c r="K53" i="1" s="1"/>
  <c r="F309" i="1"/>
  <c r="K309" i="1" s="1"/>
  <c r="D147" i="1"/>
  <c r="J147" i="1" s="1"/>
  <c r="D470" i="1"/>
  <c r="J470" i="1" s="1"/>
  <c r="E19" i="1"/>
  <c r="F79" i="1"/>
  <c r="K79" i="1" s="1"/>
  <c r="E431" i="1"/>
  <c r="D427" i="1"/>
  <c r="J427" i="1" s="1"/>
  <c r="F492" i="1"/>
  <c r="K492" i="1" s="1"/>
  <c r="A492" i="1"/>
  <c r="E492" i="1"/>
  <c r="D492" i="1"/>
  <c r="J492" i="1" s="1"/>
  <c r="H233" i="1"/>
  <c r="F233" i="1"/>
  <c r="K233" i="1" s="1"/>
  <c r="A233" i="1"/>
  <c r="E233" i="1"/>
  <c r="D233" i="1"/>
  <c r="J233" i="1" s="1"/>
  <c r="A81" i="1"/>
  <c r="F81" i="1"/>
  <c r="K81" i="1" s="1"/>
  <c r="H81" i="1"/>
  <c r="D81" i="1"/>
  <c r="J81" i="1" s="1"/>
  <c r="E81" i="1"/>
  <c r="P435" i="2"/>
  <c r="P475" i="2"/>
  <c r="O443" i="2"/>
  <c r="P443" i="2" s="1"/>
  <c r="P272" i="2"/>
  <c r="P222" i="2"/>
  <c r="O483" i="2"/>
  <c r="P483" i="2" s="1"/>
  <c r="O427" i="2"/>
  <c r="P427" i="2" s="1"/>
  <c r="N103" i="2"/>
  <c r="O103" i="2"/>
  <c r="N423" i="2"/>
  <c r="O423" i="2"/>
  <c r="N280" i="2"/>
  <c r="O280" i="2"/>
  <c r="N480" i="2"/>
  <c r="O480" i="2"/>
  <c r="N169" i="2"/>
  <c r="O169" i="2"/>
  <c r="N369" i="2"/>
  <c r="O369" i="2"/>
  <c r="N298" i="2"/>
  <c r="O298" i="2"/>
  <c r="N403" i="2"/>
  <c r="O403" i="2"/>
  <c r="O70" i="2"/>
  <c r="N70" i="2"/>
  <c r="N198" i="2"/>
  <c r="O198" i="2"/>
  <c r="N246" i="2"/>
  <c r="O246" i="2"/>
  <c r="O374" i="2"/>
  <c r="N374" i="2"/>
  <c r="N462" i="2"/>
  <c r="O462" i="2"/>
  <c r="N172" i="2"/>
  <c r="O172" i="2"/>
  <c r="N485" i="2"/>
  <c r="O485" i="2"/>
  <c r="O15" i="2"/>
  <c r="N15" i="2"/>
  <c r="N79" i="2"/>
  <c r="O79" i="2"/>
  <c r="N143" i="2"/>
  <c r="O143" i="2"/>
  <c r="N271" i="2"/>
  <c r="O271" i="2"/>
  <c r="N335" i="2"/>
  <c r="O335" i="2"/>
  <c r="N487" i="2"/>
  <c r="O487" i="2"/>
  <c r="N348" i="2"/>
  <c r="O348" i="2"/>
  <c r="N56" i="2"/>
  <c r="O56" i="2"/>
  <c r="N144" i="2"/>
  <c r="O144" i="2"/>
  <c r="O184" i="2"/>
  <c r="N184" i="2"/>
  <c r="N208" i="2"/>
  <c r="O208" i="2"/>
  <c r="N296" i="2"/>
  <c r="O296" i="2"/>
  <c r="N344" i="2"/>
  <c r="O344" i="2"/>
  <c r="N432" i="2"/>
  <c r="O432" i="2"/>
  <c r="N108" i="2"/>
  <c r="O108" i="2"/>
  <c r="N468" i="2"/>
  <c r="O468" i="2"/>
  <c r="N17" i="2"/>
  <c r="O17" i="2"/>
  <c r="N33" i="2"/>
  <c r="O33" i="2"/>
  <c r="O81" i="2"/>
  <c r="N81" i="2"/>
  <c r="N145" i="2"/>
  <c r="O145" i="2"/>
  <c r="N345" i="2"/>
  <c r="O345" i="2"/>
  <c r="O409" i="2"/>
  <c r="N409" i="2"/>
  <c r="N433" i="2"/>
  <c r="O433" i="2"/>
  <c r="N457" i="2"/>
  <c r="O457" i="2"/>
  <c r="N316" i="2"/>
  <c r="O316" i="2"/>
  <c r="N476" i="2"/>
  <c r="O476" i="2"/>
  <c r="N58" i="2"/>
  <c r="O58" i="2"/>
  <c r="N122" i="2"/>
  <c r="O122" i="2"/>
  <c r="N146" i="2"/>
  <c r="O146" i="2"/>
  <c r="N210" i="2"/>
  <c r="O210" i="2"/>
  <c r="N274" i="2"/>
  <c r="O274" i="2"/>
  <c r="N314" i="2"/>
  <c r="O314" i="2"/>
  <c r="N338" i="2"/>
  <c r="O338" i="2"/>
  <c r="N378" i="2"/>
  <c r="O378" i="2"/>
  <c r="N402" i="2"/>
  <c r="O402" i="2"/>
  <c r="N426" i="2"/>
  <c r="O426" i="2"/>
  <c r="N466" i="2"/>
  <c r="O466" i="2"/>
  <c r="N490" i="2"/>
  <c r="O490" i="2"/>
  <c r="N460" i="2"/>
  <c r="O460" i="2"/>
  <c r="N59" i="2"/>
  <c r="O59" i="2"/>
  <c r="N123" i="2"/>
  <c r="O123" i="2"/>
  <c r="N187" i="2"/>
  <c r="O187" i="2"/>
  <c r="N251" i="2"/>
  <c r="O251" i="2"/>
  <c r="N315" i="2"/>
  <c r="O315" i="2"/>
  <c r="N379" i="2"/>
  <c r="O379" i="2"/>
  <c r="N140" i="2"/>
  <c r="O140" i="2"/>
  <c r="N21" i="2"/>
  <c r="O21" i="2"/>
  <c r="N45" i="2"/>
  <c r="O45" i="2"/>
  <c r="N85" i="2"/>
  <c r="O85" i="2"/>
  <c r="O109" i="2"/>
  <c r="N109" i="2"/>
  <c r="N173" i="2"/>
  <c r="O173" i="2"/>
  <c r="N197" i="2"/>
  <c r="O197" i="2"/>
  <c r="N261" i="2"/>
  <c r="O261" i="2"/>
  <c r="N325" i="2"/>
  <c r="O325" i="2"/>
  <c r="N389" i="2"/>
  <c r="O389" i="2"/>
  <c r="N453" i="2"/>
  <c r="O453" i="2"/>
  <c r="N6" i="2"/>
  <c r="O6" i="2"/>
  <c r="N398" i="2"/>
  <c r="O398" i="2"/>
  <c r="O231" i="2"/>
  <c r="N231" i="2"/>
  <c r="N16" i="2"/>
  <c r="O16" i="2"/>
  <c r="N168" i="2"/>
  <c r="O168" i="2"/>
  <c r="O392" i="2"/>
  <c r="N392" i="2"/>
  <c r="N244" i="2"/>
  <c r="O244" i="2"/>
  <c r="N106" i="2"/>
  <c r="O106" i="2"/>
  <c r="N234" i="2"/>
  <c r="O234" i="2"/>
  <c r="N211" i="2"/>
  <c r="O211" i="2"/>
  <c r="N69" i="2"/>
  <c r="O69" i="2"/>
  <c r="N54" i="2"/>
  <c r="O54" i="2"/>
  <c r="O230" i="2"/>
  <c r="N230" i="2"/>
  <c r="N294" i="2"/>
  <c r="O294" i="2"/>
  <c r="N358" i="2"/>
  <c r="O358" i="2"/>
  <c r="N422" i="2"/>
  <c r="O422" i="2"/>
  <c r="N486" i="2"/>
  <c r="O486" i="2"/>
  <c r="N68" i="2"/>
  <c r="O68" i="2"/>
  <c r="N444" i="2"/>
  <c r="O444" i="2"/>
  <c r="O191" i="2"/>
  <c r="N191" i="2"/>
  <c r="O255" i="2"/>
  <c r="N255" i="2"/>
  <c r="N319" i="2"/>
  <c r="O319" i="2"/>
  <c r="O383" i="2"/>
  <c r="N383" i="2"/>
  <c r="N447" i="2"/>
  <c r="O447" i="2"/>
  <c r="N471" i="2"/>
  <c r="O471" i="2"/>
  <c r="N252" i="2"/>
  <c r="O252" i="2"/>
  <c r="N40" i="2"/>
  <c r="O40" i="2"/>
  <c r="N128" i="2"/>
  <c r="O128" i="2"/>
  <c r="N192" i="2"/>
  <c r="O192" i="2"/>
  <c r="O304" i="2"/>
  <c r="N304" i="2"/>
  <c r="O328" i="2"/>
  <c r="N328" i="2"/>
  <c r="N416" i="2"/>
  <c r="O416" i="2"/>
  <c r="N44" i="2"/>
  <c r="O44" i="2"/>
  <c r="N380" i="2"/>
  <c r="O380" i="2"/>
  <c r="N65" i="2"/>
  <c r="O65" i="2"/>
  <c r="O129" i="2"/>
  <c r="N129" i="2"/>
  <c r="O193" i="2"/>
  <c r="N193" i="2"/>
  <c r="N305" i="2"/>
  <c r="O305" i="2"/>
  <c r="N329" i="2"/>
  <c r="O329" i="2"/>
  <c r="N393" i="2"/>
  <c r="O393" i="2"/>
  <c r="N481" i="2"/>
  <c r="O481" i="2"/>
  <c r="N76" i="2"/>
  <c r="O76" i="2"/>
  <c r="N220" i="2"/>
  <c r="O220" i="2"/>
  <c r="N66" i="2"/>
  <c r="O66" i="2"/>
  <c r="N130" i="2"/>
  <c r="O130" i="2"/>
  <c r="N194" i="2"/>
  <c r="O194" i="2"/>
  <c r="O258" i="2"/>
  <c r="N258" i="2"/>
  <c r="N322" i="2"/>
  <c r="O322" i="2"/>
  <c r="N362" i="2"/>
  <c r="O362" i="2"/>
  <c r="O386" i="2"/>
  <c r="N386" i="2"/>
  <c r="N474" i="2"/>
  <c r="O474" i="2"/>
  <c r="N364" i="2"/>
  <c r="O364" i="2"/>
  <c r="N43" i="2"/>
  <c r="O43" i="2"/>
  <c r="N107" i="2"/>
  <c r="O107" i="2"/>
  <c r="N171" i="2"/>
  <c r="O171" i="2"/>
  <c r="N235" i="2"/>
  <c r="O235" i="2"/>
  <c r="N299" i="2"/>
  <c r="O299" i="2"/>
  <c r="N363" i="2"/>
  <c r="O363" i="2"/>
  <c r="N52" i="2"/>
  <c r="O52" i="2"/>
  <c r="N452" i="2"/>
  <c r="O452" i="2"/>
  <c r="N29" i="2"/>
  <c r="O29" i="2"/>
  <c r="N93" i="2"/>
  <c r="O93" i="2"/>
  <c r="N157" i="2"/>
  <c r="O157" i="2"/>
  <c r="N181" i="2"/>
  <c r="O181" i="2"/>
  <c r="N245" i="2"/>
  <c r="O245" i="2"/>
  <c r="N309" i="2"/>
  <c r="O309" i="2"/>
  <c r="O373" i="2"/>
  <c r="N373" i="2"/>
  <c r="O437" i="2"/>
  <c r="N437" i="2"/>
  <c r="P454" i="2"/>
  <c r="N30" i="2"/>
  <c r="O30" i="2"/>
  <c r="N500" i="2"/>
  <c r="O500" i="2"/>
  <c r="O257" i="2"/>
  <c r="N257" i="2"/>
  <c r="N170" i="2"/>
  <c r="O170" i="2"/>
  <c r="N339" i="2"/>
  <c r="O339" i="2"/>
  <c r="N5" i="2"/>
  <c r="O5" i="2"/>
  <c r="O14" i="2"/>
  <c r="N14" i="2"/>
  <c r="O78" i="2"/>
  <c r="N78" i="2"/>
  <c r="N118" i="2"/>
  <c r="O118" i="2"/>
  <c r="N142" i="2"/>
  <c r="O142" i="2"/>
  <c r="O182" i="2"/>
  <c r="N182" i="2"/>
  <c r="N206" i="2"/>
  <c r="O206" i="2"/>
  <c r="N254" i="2"/>
  <c r="O254" i="2"/>
  <c r="N318" i="2"/>
  <c r="O318" i="2"/>
  <c r="O382" i="2"/>
  <c r="N382" i="2"/>
  <c r="O446" i="2"/>
  <c r="N446" i="2"/>
  <c r="N470" i="2"/>
  <c r="O470" i="2"/>
  <c r="O212" i="2"/>
  <c r="N212" i="2"/>
  <c r="N164" i="2"/>
  <c r="O164" i="2"/>
  <c r="N23" i="2"/>
  <c r="O23" i="2"/>
  <c r="N63" i="2"/>
  <c r="O63" i="2"/>
  <c r="N87" i="2"/>
  <c r="O87" i="2"/>
  <c r="N127" i="2"/>
  <c r="O127" i="2"/>
  <c r="O151" i="2"/>
  <c r="N151" i="2"/>
  <c r="N215" i="2"/>
  <c r="O215" i="2"/>
  <c r="N279" i="2"/>
  <c r="O279" i="2"/>
  <c r="N343" i="2"/>
  <c r="O343" i="2"/>
  <c r="N407" i="2"/>
  <c r="O407" i="2"/>
  <c r="N495" i="2"/>
  <c r="O495" i="2"/>
  <c r="N388" i="2"/>
  <c r="O388" i="2"/>
  <c r="N64" i="2"/>
  <c r="O64" i="2"/>
  <c r="N88" i="2"/>
  <c r="O88" i="2"/>
  <c r="N152" i="2"/>
  <c r="O152" i="2"/>
  <c r="N216" i="2"/>
  <c r="O216" i="2"/>
  <c r="O240" i="2"/>
  <c r="N240" i="2"/>
  <c r="N352" i="2"/>
  <c r="O352" i="2"/>
  <c r="N376" i="2"/>
  <c r="O376" i="2"/>
  <c r="N464" i="2"/>
  <c r="O464" i="2"/>
  <c r="N148" i="2"/>
  <c r="O148" i="2"/>
  <c r="O417" i="2"/>
  <c r="N417" i="2"/>
  <c r="N25" i="2"/>
  <c r="O25" i="2"/>
  <c r="N153" i="2"/>
  <c r="O153" i="2"/>
  <c r="N217" i="2"/>
  <c r="O217" i="2"/>
  <c r="N241" i="2"/>
  <c r="O241" i="2"/>
  <c r="N353" i="2"/>
  <c r="O353" i="2"/>
  <c r="N441" i="2"/>
  <c r="O441" i="2"/>
  <c r="N465" i="2"/>
  <c r="O465" i="2"/>
  <c r="N418" i="2"/>
  <c r="O418" i="2"/>
  <c r="N154" i="2"/>
  <c r="O154" i="2"/>
  <c r="O218" i="2"/>
  <c r="N218" i="2"/>
  <c r="N282" i="2"/>
  <c r="O282" i="2"/>
  <c r="N346" i="2"/>
  <c r="O346" i="2"/>
  <c r="N434" i="2"/>
  <c r="O434" i="2"/>
  <c r="N498" i="2"/>
  <c r="O498" i="2"/>
  <c r="N132" i="2"/>
  <c r="O132" i="2"/>
  <c r="N501" i="2"/>
  <c r="O501" i="2"/>
  <c r="N67" i="2"/>
  <c r="O67" i="2"/>
  <c r="N131" i="2"/>
  <c r="O131" i="2"/>
  <c r="N195" i="2"/>
  <c r="O195" i="2"/>
  <c r="N259" i="2"/>
  <c r="O259" i="2"/>
  <c r="N323" i="2"/>
  <c r="O323" i="2"/>
  <c r="N387" i="2"/>
  <c r="O387" i="2"/>
  <c r="N188" i="2"/>
  <c r="O188" i="2"/>
  <c r="N205" i="2"/>
  <c r="O205" i="2"/>
  <c r="N269" i="2"/>
  <c r="O269" i="2"/>
  <c r="N333" i="2"/>
  <c r="O333" i="2"/>
  <c r="N397" i="2"/>
  <c r="O397" i="2"/>
  <c r="N461" i="2"/>
  <c r="O461" i="2"/>
  <c r="O134" i="2"/>
  <c r="N134" i="2"/>
  <c r="O310" i="2"/>
  <c r="N310" i="2"/>
  <c r="N295" i="2"/>
  <c r="O295" i="2"/>
  <c r="N104" i="2"/>
  <c r="O104" i="2"/>
  <c r="N256" i="2"/>
  <c r="O256" i="2"/>
  <c r="N456" i="2"/>
  <c r="O456" i="2"/>
  <c r="N41" i="2"/>
  <c r="O41" i="2"/>
  <c r="O209" i="2"/>
  <c r="N209" i="2"/>
  <c r="N82" i="2"/>
  <c r="O82" i="2"/>
  <c r="N250" i="2"/>
  <c r="O250" i="2"/>
  <c r="N19" i="2"/>
  <c r="O19" i="2"/>
  <c r="O285" i="2"/>
  <c r="N285" i="2"/>
  <c r="O467" i="2"/>
  <c r="P467" i="2" s="1"/>
  <c r="O38" i="2"/>
  <c r="N38" i="2"/>
  <c r="O102" i="2"/>
  <c r="N102" i="2"/>
  <c r="N166" i="2"/>
  <c r="O166" i="2"/>
  <c r="N494" i="2"/>
  <c r="O494" i="2"/>
  <c r="N356" i="2"/>
  <c r="O356" i="2"/>
  <c r="O368" i="2"/>
  <c r="N368" i="2"/>
  <c r="N47" i="2"/>
  <c r="O47" i="2"/>
  <c r="O111" i="2"/>
  <c r="N111" i="2"/>
  <c r="O175" i="2"/>
  <c r="N175" i="2"/>
  <c r="O239" i="2"/>
  <c r="N239" i="2"/>
  <c r="O303" i="2"/>
  <c r="N303" i="2"/>
  <c r="N431" i="2"/>
  <c r="O431" i="2"/>
  <c r="N156" i="2"/>
  <c r="O156" i="2"/>
  <c r="N165" i="2"/>
  <c r="O165" i="2"/>
  <c r="N24" i="2"/>
  <c r="O24" i="2"/>
  <c r="N112" i="2"/>
  <c r="O112" i="2"/>
  <c r="N176" i="2"/>
  <c r="O176" i="2"/>
  <c r="N288" i="2"/>
  <c r="O288" i="2"/>
  <c r="N400" i="2"/>
  <c r="O400" i="2"/>
  <c r="N440" i="2"/>
  <c r="O440" i="2"/>
  <c r="N292" i="2"/>
  <c r="O292" i="2"/>
  <c r="N49" i="2"/>
  <c r="O49" i="2"/>
  <c r="N89" i="2"/>
  <c r="O89" i="2"/>
  <c r="N113" i="2"/>
  <c r="O113" i="2"/>
  <c r="N177" i="2"/>
  <c r="O177" i="2"/>
  <c r="N265" i="2"/>
  <c r="O265" i="2"/>
  <c r="N377" i="2"/>
  <c r="O377" i="2"/>
  <c r="N489" i="2"/>
  <c r="O489" i="2"/>
  <c r="N26" i="2"/>
  <c r="O26" i="2"/>
  <c r="N90" i="2"/>
  <c r="O90" i="2"/>
  <c r="N178" i="2"/>
  <c r="O178" i="2"/>
  <c r="N242" i="2"/>
  <c r="O242" i="2"/>
  <c r="N306" i="2"/>
  <c r="O306" i="2"/>
  <c r="N370" i="2"/>
  <c r="O370" i="2"/>
  <c r="N410" i="2"/>
  <c r="O410" i="2"/>
  <c r="N458" i="2"/>
  <c r="O458" i="2"/>
  <c r="N276" i="2"/>
  <c r="O276" i="2"/>
  <c r="N27" i="2"/>
  <c r="O27" i="2"/>
  <c r="N91" i="2"/>
  <c r="O91" i="2"/>
  <c r="N155" i="2"/>
  <c r="O155" i="2"/>
  <c r="N219" i="2"/>
  <c r="O219" i="2"/>
  <c r="N283" i="2"/>
  <c r="O283" i="2"/>
  <c r="N347" i="2"/>
  <c r="O347" i="2"/>
  <c r="N411" i="2"/>
  <c r="O411" i="2"/>
  <c r="N340" i="2"/>
  <c r="O340" i="2"/>
  <c r="N13" i="2"/>
  <c r="O13" i="2"/>
  <c r="N53" i="2"/>
  <c r="O53" i="2"/>
  <c r="N77" i="2"/>
  <c r="O77" i="2"/>
  <c r="N117" i="2"/>
  <c r="O117" i="2"/>
  <c r="N141" i="2"/>
  <c r="O141" i="2"/>
  <c r="N229" i="2"/>
  <c r="O229" i="2"/>
  <c r="N293" i="2"/>
  <c r="O293" i="2"/>
  <c r="N357" i="2"/>
  <c r="O357" i="2"/>
  <c r="N421" i="2"/>
  <c r="O421" i="2"/>
  <c r="N493" i="2"/>
  <c r="O493" i="2"/>
  <c r="N94" i="2"/>
  <c r="O94" i="2"/>
  <c r="N308" i="2"/>
  <c r="O308" i="2"/>
  <c r="N359" i="2"/>
  <c r="O359" i="2"/>
  <c r="N232" i="2"/>
  <c r="O232" i="2"/>
  <c r="N18" i="2"/>
  <c r="O18" i="2"/>
  <c r="N450" i="2"/>
  <c r="O450" i="2"/>
  <c r="N284" i="2"/>
  <c r="O284" i="2"/>
  <c r="O133" i="2"/>
  <c r="N133" i="2"/>
  <c r="N413" i="2"/>
  <c r="O413" i="2"/>
  <c r="N84" i="2"/>
  <c r="O84" i="2"/>
  <c r="N62" i="2"/>
  <c r="O62" i="2"/>
  <c r="N126" i="2"/>
  <c r="O126" i="2"/>
  <c r="N190" i="2"/>
  <c r="O190" i="2"/>
  <c r="N238" i="2"/>
  <c r="O238" i="2"/>
  <c r="N278" i="2"/>
  <c r="O278" i="2"/>
  <c r="N302" i="2"/>
  <c r="O302" i="2"/>
  <c r="N342" i="2"/>
  <c r="O342" i="2"/>
  <c r="N366" i="2"/>
  <c r="O366" i="2"/>
  <c r="N406" i="2"/>
  <c r="O406" i="2"/>
  <c r="N430" i="2"/>
  <c r="O430" i="2"/>
  <c r="N116" i="2"/>
  <c r="O116" i="2"/>
  <c r="N484" i="2"/>
  <c r="O484" i="2"/>
  <c r="N7" i="2"/>
  <c r="O7" i="2"/>
  <c r="O71" i="2"/>
  <c r="N71" i="2"/>
  <c r="N135" i="2"/>
  <c r="O135" i="2"/>
  <c r="N199" i="2"/>
  <c r="O199" i="2"/>
  <c r="N263" i="2"/>
  <c r="O263" i="2"/>
  <c r="N327" i="2"/>
  <c r="O327" i="2"/>
  <c r="O367" i="2"/>
  <c r="N367" i="2"/>
  <c r="O391" i="2"/>
  <c r="N391" i="2"/>
  <c r="N479" i="2"/>
  <c r="O479" i="2"/>
  <c r="N300" i="2"/>
  <c r="O300" i="2"/>
  <c r="N372" i="2"/>
  <c r="O372" i="2"/>
  <c r="O48" i="2"/>
  <c r="N48" i="2"/>
  <c r="N136" i="2"/>
  <c r="O136" i="2"/>
  <c r="N200" i="2"/>
  <c r="O200" i="2"/>
  <c r="O264" i="2"/>
  <c r="N264" i="2"/>
  <c r="O312" i="2"/>
  <c r="N312" i="2"/>
  <c r="O336" i="2"/>
  <c r="N336" i="2"/>
  <c r="N424" i="2"/>
  <c r="O424" i="2"/>
  <c r="N488" i="2"/>
  <c r="O488" i="2"/>
  <c r="N60" i="2"/>
  <c r="O60" i="2"/>
  <c r="N420" i="2"/>
  <c r="O420" i="2"/>
  <c r="N9" i="2"/>
  <c r="O9" i="2"/>
  <c r="N73" i="2"/>
  <c r="O73" i="2"/>
  <c r="N137" i="2"/>
  <c r="O137" i="2"/>
  <c r="N201" i="2"/>
  <c r="O201" i="2"/>
  <c r="N289" i="2"/>
  <c r="O289" i="2"/>
  <c r="O313" i="2"/>
  <c r="N313" i="2"/>
  <c r="N401" i="2"/>
  <c r="O401" i="2"/>
  <c r="N425" i="2"/>
  <c r="O425" i="2"/>
  <c r="N124" i="2"/>
  <c r="O124" i="2"/>
  <c r="N268" i="2"/>
  <c r="O268" i="2"/>
  <c r="N436" i="2"/>
  <c r="O436" i="2"/>
  <c r="N10" i="2"/>
  <c r="O10" i="2"/>
  <c r="N50" i="2"/>
  <c r="O50" i="2"/>
  <c r="N74" i="2"/>
  <c r="O74" i="2"/>
  <c r="N114" i="2"/>
  <c r="O114" i="2"/>
  <c r="N138" i="2"/>
  <c r="O138" i="2"/>
  <c r="N202" i="2"/>
  <c r="O202" i="2"/>
  <c r="O266" i="2"/>
  <c r="N266" i="2"/>
  <c r="N330" i="2"/>
  <c r="O330" i="2"/>
  <c r="N394" i="2"/>
  <c r="O394" i="2"/>
  <c r="O482" i="2"/>
  <c r="N482" i="2"/>
  <c r="N412" i="2"/>
  <c r="O412" i="2"/>
  <c r="N51" i="2"/>
  <c r="O51" i="2"/>
  <c r="N115" i="2"/>
  <c r="O115" i="2"/>
  <c r="N179" i="2"/>
  <c r="O179" i="2"/>
  <c r="N243" i="2"/>
  <c r="O243" i="2"/>
  <c r="N307" i="2"/>
  <c r="O307" i="2"/>
  <c r="N371" i="2"/>
  <c r="O371" i="2"/>
  <c r="N92" i="2"/>
  <c r="O92" i="2"/>
  <c r="N37" i="2"/>
  <c r="O37" i="2"/>
  <c r="N101" i="2"/>
  <c r="O101" i="2"/>
  <c r="N189" i="2"/>
  <c r="O189" i="2"/>
  <c r="N253" i="2"/>
  <c r="O253" i="2"/>
  <c r="N317" i="2"/>
  <c r="O317" i="2"/>
  <c r="N381" i="2"/>
  <c r="O381" i="2"/>
  <c r="N445" i="2"/>
  <c r="O445" i="2"/>
  <c r="N270" i="2"/>
  <c r="O270" i="2"/>
  <c r="O438" i="2"/>
  <c r="N438" i="2"/>
  <c r="O39" i="2"/>
  <c r="N39" i="2"/>
  <c r="N207" i="2"/>
  <c r="O207" i="2"/>
  <c r="N100" i="2"/>
  <c r="O100" i="2"/>
  <c r="N281" i="2"/>
  <c r="O281" i="2"/>
  <c r="N228" i="2"/>
  <c r="O228" i="2"/>
  <c r="N147" i="2"/>
  <c r="O147" i="2"/>
  <c r="N275" i="2"/>
  <c r="O275" i="2"/>
  <c r="N221" i="2"/>
  <c r="O221" i="2"/>
  <c r="N349" i="2"/>
  <c r="O349" i="2"/>
  <c r="N477" i="2"/>
  <c r="O477" i="2"/>
  <c r="N321" i="2"/>
  <c r="O321" i="2"/>
  <c r="N22" i="2"/>
  <c r="O22" i="2"/>
  <c r="N86" i="2"/>
  <c r="O86" i="2"/>
  <c r="N150" i="2"/>
  <c r="O150" i="2"/>
  <c r="N214" i="2"/>
  <c r="O214" i="2"/>
  <c r="N262" i="2"/>
  <c r="O262" i="2"/>
  <c r="N326" i="2"/>
  <c r="O326" i="2"/>
  <c r="N390" i="2"/>
  <c r="O390" i="2"/>
  <c r="N260" i="2"/>
  <c r="O260" i="2"/>
  <c r="N159" i="2"/>
  <c r="O159" i="2"/>
  <c r="N28" i="2"/>
  <c r="O28" i="2"/>
  <c r="N428" i="2"/>
  <c r="O428" i="2"/>
  <c r="N8" i="2"/>
  <c r="O8" i="2"/>
  <c r="N72" i="2"/>
  <c r="O72" i="2"/>
  <c r="N96" i="2"/>
  <c r="O96" i="2"/>
  <c r="N160" i="2"/>
  <c r="O160" i="2"/>
  <c r="N224" i="2"/>
  <c r="O224" i="2"/>
  <c r="N248" i="2"/>
  <c r="O248" i="2"/>
  <c r="N384" i="2"/>
  <c r="O384" i="2"/>
  <c r="N448" i="2"/>
  <c r="O448" i="2"/>
  <c r="N472" i="2"/>
  <c r="O472" i="2"/>
  <c r="N196" i="2"/>
  <c r="O196" i="2"/>
  <c r="N97" i="2"/>
  <c r="O97" i="2"/>
  <c r="N249" i="2"/>
  <c r="O249" i="2"/>
  <c r="O337" i="2"/>
  <c r="N337" i="2"/>
  <c r="N449" i="2"/>
  <c r="O449" i="2"/>
  <c r="O473" i="2"/>
  <c r="N473" i="2"/>
  <c r="N34" i="2"/>
  <c r="O34" i="2"/>
  <c r="N98" i="2"/>
  <c r="O98" i="2"/>
  <c r="N162" i="2"/>
  <c r="O162" i="2"/>
  <c r="N226" i="2"/>
  <c r="O226" i="2"/>
  <c r="N290" i="2"/>
  <c r="O290" i="2"/>
  <c r="O354" i="2"/>
  <c r="N354" i="2"/>
  <c r="N36" i="2"/>
  <c r="O36" i="2"/>
  <c r="N180" i="2"/>
  <c r="O180" i="2"/>
  <c r="N11" i="2"/>
  <c r="O11" i="2"/>
  <c r="N75" i="2"/>
  <c r="O75" i="2"/>
  <c r="N139" i="2"/>
  <c r="O139" i="2"/>
  <c r="N203" i="2"/>
  <c r="O203" i="2"/>
  <c r="N267" i="2"/>
  <c r="O267" i="2"/>
  <c r="N331" i="2"/>
  <c r="O331" i="2"/>
  <c r="N395" i="2"/>
  <c r="O395" i="2"/>
  <c r="N236" i="2"/>
  <c r="O236" i="2"/>
  <c r="N61" i="2"/>
  <c r="O61" i="2"/>
  <c r="N125" i="2"/>
  <c r="O125" i="2"/>
  <c r="O213" i="2"/>
  <c r="N213" i="2"/>
  <c r="N277" i="2"/>
  <c r="O277" i="2"/>
  <c r="N341" i="2"/>
  <c r="O341" i="2"/>
  <c r="O405" i="2"/>
  <c r="N405" i="2"/>
  <c r="N469" i="2"/>
  <c r="O469" i="2"/>
  <c r="N158" i="2"/>
  <c r="O158" i="2"/>
  <c r="N334" i="2"/>
  <c r="O334" i="2"/>
  <c r="N167" i="2"/>
  <c r="O167" i="2"/>
  <c r="N399" i="2"/>
  <c r="O399" i="2"/>
  <c r="N105" i="2"/>
  <c r="O105" i="2"/>
  <c r="N233" i="2"/>
  <c r="O233" i="2"/>
  <c r="N42" i="2"/>
  <c r="O42" i="2"/>
  <c r="N83" i="2"/>
  <c r="O83" i="2"/>
  <c r="N492" i="2"/>
  <c r="O492" i="2"/>
  <c r="N46" i="2"/>
  <c r="O46" i="2"/>
  <c r="N110" i="2"/>
  <c r="O110" i="2"/>
  <c r="O174" i="2"/>
  <c r="N174" i="2"/>
  <c r="O286" i="2"/>
  <c r="N286" i="2"/>
  <c r="O350" i="2"/>
  <c r="N350" i="2"/>
  <c r="O414" i="2"/>
  <c r="N414" i="2"/>
  <c r="N478" i="2"/>
  <c r="O478" i="2"/>
  <c r="N4" i="2"/>
  <c r="O4" i="2"/>
  <c r="N396" i="2"/>
  <c r="O396" i="2"/>
  <c r="N31" i="2"/>
  <c r="O31" i="2"/>
  <c r="N55" i="2"/>
  <c r="O55" i="2"/>
  <c r="N95" i="2"/>
  <c r="O95" i="2"/>
  <c r="N119" i="2"/>
  <c r="O119" i="2"/>
  <c r="N183" i="2"/>
  <c r="O183" i="2"/>
  <c r="N223" i="2"/>
  <c r="O223" i="2"/>
  <c r="N247" i="2"/>
  <c r="O247" i="2"/>
  <c r="N287" i="2"/>
  <c r="O287" i="2"/>
  <c r="N311" i="2"/>
  <c r="O311" i="2"/>
  <c r="N351" i="2"/>
  <c r="O351" i="2"/>
  <c r="N375" i="2"/>
  <c r="O375" i="2"/>
  <c r="N415" i="2"/>
  <c r="O415" i="2"/>
  <c r="N439" i="2"/>
  <c r="O439" i="2"/>
  <c r="N463" i="2"/>
  <c r="O463" i="2"/>
  <c r="N204" i="2"/>
  <c r="O204" i="2"/>
  <c r="N32" i="2"/>
  <c r="O32" i="2"/>
  <c r="N120" i="2"/>
  <c r="O120" i="2"/>
  <c r="N360" i="2"/>
  <c r="O360" i="2"/>
  <c r="N408" i="2"/>
  <c r="O408" i="2"/>
  <c r="N496" i="2"/>
  <c r="O496" i="2"/>
  <c r="O332" i="2"/>
  <c r="N332" i="2"/>
  <c r="N57" i="2"/>
  <c r="O57" i="2"/>
  <c r="N121" i="2"/>
  <c r="O121" i="2"/>
  <c r="O161" i="2"/>
  <c r="N161" i="2"/>
  <c r="O185" i="2"/>
  <c r="N185" i="2"/>
  <c r="N297" i="2"/>
  <c r="O297" i="2"/>
  <c r="N361" i="2"/>
  <c r="O361" i="2"/>
  <c r="O385" i="2"/>
  <c r="N385" i="2"/>
  <c r="N497" i="2"/>
  <c r="O497" i="2"/>
  <c r="N20" i="2"/>
  <c r="O20" i="2"/>
  <c r="N186" i="2"/>
  <c r="O186" i="2"/>
  <c r="N442" i="2"/>
  <c r="O442" i="2"/>
  <c r="N324" i="2"/>
  <c r="O324" i="2"/>
  <c r="N35" i="2"/>
  <c r="O35" i="2"/>
  <c r="N99" i="2"/>
  <c r="O99" i="2"/>
  <c r="N163" i="2"/>
  <c r="O163" i="2"/>
  <c r="N227" i="2"/>
  <c r="O227" i="2"/>
  <c r="N291" i="2"/>
  <c r="O291" i="2"/>
  <c r="N355" i="2"/>
  <c r="O355" i="2"/>
  <c r="N419" i="2"/>
  <c r="O419" i="2"/>
  <c r="N12" i="2"/>
  <c r="O12" i="2"/>
  <c r="N404" i="2"/>
  <c r="O404" i="2"/>
  <c r="N149" i="2"/>
  <c r="O149" i="2"/>
  <c r="O237" i="2"/>
  <c r="N237" i="2"/>
  <c r="N301" i="2"/>
  <c r="O301" i="2"/>
  <c r="N365" i="2"/>
  <c r="O365" i="2"/>
  <c r="N429" i="2"/>
  <c r="O429" i="2"/>
  <c r="P225" i="2"/>
  <c r="D4" i="1"/>
  <c r="J4" i="1" s="1"/>
  <c r="E4" i="1"/>
  <c r="N3" i="2"/>
  <c r="J5" i="1" l="1"/>
  <c r="J7" i="1"/>
  <c r="J6" i="1"/>
  <c r="P202" i="2"/>
  <c r="P50" i="2"/>
  <c r="G384" i="1"/>
  <c r="I384" i="1" s="1"/>
  <c r="G6" i="1"/>
  <c r="I6" i="1" s="1"/>
  <c r="G214" i="1"/>
  <c r="I214" i="1" s="1"/>
  <c r="G134" i="1"/>
  <c r="I134" i="1" s="1"/>
  <c r="G106" i="1"/>
  <c r="I106" i="1" s="1"/>
  <c r="G112" i="1"/>
  <c r="I112" i="1" s="1"/>
  <c r="G224" i="1"/>
  <c r="I224" i="1" s="1"/>
  <c r="G266" i="1"/>
  <c r="I266" i="1" s="1"/>
  <c r="G410" i="1"/>
  <c r="I410" i="1" s="1"/>
  <c r="G422" i="1"/>
  <c r="I422" i="1" s="1"/>
  <c r="G345" i="1"/>
  <c r="I345" i="1" s="1"/>
  <c r="G258" i="1"/>
  <c r="I258" i="1" s="1"/>
  <c r="G40" i="1"/>
  <c r="I40" i="1" s="1"/>
  <c r="G178" i="1"/>
  <c r="I178" i="1" s="1"/>
  <c r="G81" i="1"/>
  <c r="I81" i="1" s="1"/>
  <c r="G307" i="1"/>
  <c r="I307" i="1" s="1"/>
  <c r="G500" i="1"/>
  <c r="I500" i="1" s="1"/>
  <c r="G148" i="1"/>
  <c r="I148" i="1" s="1"/>
  <c r="G276" i="1"/>
  <c r="I276" i="1" s="1"/>
  <c r="G404" i="1"/>
  <c r="I404" i="1" s="1"/>
  <c r="G370" i="1"/>
  <c r="I370" i="1" s="1"/>
  <c r="G182" i="1"/>
  <c r="I182" i="1" s="1"/>
  <c r="G5" i="1"/>
  <c r="I5" i="1" s="1"/>
  <c r="G344" i="1"/>
  <c r="I344" i="1" s="1"/>
  <c r="G136" i="1"/>
  <c r="I136" i="1" s="1"/>
  <c r="G64" i="1"/>
  <c r="I64" i="1" s="1"/>
  <c r="G24" i="1"/>
  <c r="I24" i="1" s="1"/>
  <c r="G44" i="1"/>
  <c r="I44" i="1" s="1"/>
  <c r="G172" i="1"/>
  <c r="I172" i="1" s="1"/>
  <c r="G300" i="1"/>
  <c r="I300" i="1" s="1"/>
  <c r="G428" i="1"/>
  <c r="I428" i="1" s="1"/>
  <c r="G362" i="1"/>
  <c r="I362" i="1" s="1"/>
  <c r="G235" i="1"/>
  <c r="I235" i="1" s="1"/>
  <c r="G326" i="1"/>
  <c r="I326" i="1" s="1"/>
  <c r="G35" i="1"/>
  <c r="I35" i="1" s="1"/>
  <c r="G432" i="1"/>
  <c r="I432" i="1" s="1"/>
  <c r="G280" i="1"/>
  <c r="I280" i="1" s="1"/>
  <c r="G45" i="1"/>
  <c r="I45" i="1" s="1"/>
  <c r="G173" i="1"/>
  <c r="I173" i="1" s="1"/>
  <c r="G301" i="1"/>
  <c r="I301" i="1" s="1"/>
  <c r="G429" i="1"/>
  <c r="I429" i="1" s="1"/>
  <c r="G162" i="1"/>
  <c r="I162" i="1" s="1"/>
  <c r="G103" i="1"/>
  <c r="I103" i="1" s="1"/>
  <c r="G247" i="1"/>
  <c r="I247" i="1" s="1"/>
  <c r="G375" i="1"/>
  <c r="I375" i="1" s="1"/>
  <c r="G503" i="1"/>
  <c r="I503" i="1" s="1"/>
  <c r="G227" i="1"/>
  <c r="I227" i="1" s="1"/>
  <c r="G27" i="1"/>
  <c r="I27" i="1" s="1"/>
  <c r="G163" i="1"/>
  <c r="I163" i="1" s="1"/>
  <c r="G449" i="1"/>
  <c r="I449" i="1" s="1"/>
  <c r="G418" i="1"/>
  <c r="I418" i="1" s="1"/>
  <c r="G14" i="1"/>
  <c r="I14" i="1" s="1"/>
  <c r="G142" i="1"/>
  <c r="I142" i="1" s="1"/>
  <c r="G270" i="1"/>
  <c r="I270" i="1" s="1"/>
  <c r="G398" i="1"/>
  <c r="I398" i="1" s="1"/>
  <c r="G186" i="1"/>
  <c r="I186" i="1" s="1"/>
  <c r="G249" i="1"/>
  <c r="I249" i="1" s="1"/>
  <c r="G187" i="1"/>
  <c r="I187" i="1" s="1"/>
  <c r="G426" i="1"/>
  <c r="I426" i="1" s="1"/>
  <c r="G8" i="1"/>
  <c r="I8" i="1" s="1"/>
  <c r="G282" i="1"/>
  <c r="I282" i="1" s="1"/>
  <c r="G490" i="1"/>
  <c r="I490" i="1" s="1"/>
  <c r="G208" i="1"/>
  <c r="I208" i="1" s="1"/>
  <c r="G392" i="1"/>
  <c r="I392" i="1" s="1"/>
  <c r="G149" i="1"/>
  <c r="I149" i="1" s="1"/>
  <c r="G373" i="1"/>
  <c r="I373" i="1" s="1"/>
  <c r="G499" i="1"/>
  <c r="I499" i="1" s="1"/>
  <c r="G159" i="1"/>
  <c r="I159" i="1" s="1"/>
  <c r="G287" i="1"/>
  <c r="I287" i="1" s="1"/>
  <c r="G415" i="1"/>
  <c r="I415" i="1" s="1"/>
  <c r="G33" i="1"/>
  <c r="I33" i="1" s="1"/>
  <c r="G229" i="1"/>
  <c r="I229" i="1" s="1"/>
  <c r="G394" i="1"/>
  <c r="I394" i="1" s="1"/>
  <c r="G377" i="1"/>
  <c r="I377" i="1" s="1"/>
  <c r="G492" i="1"/>
  <c r="I492" i="1" s="1"/>
  <c r="G470" i="1"/>
  <c r="I470" i="1" s="1"/>
  <c r="G464" i="1"/>
  <c r="I464" i="1" s="1"/>
  <c r="G20" i="1"/>
  <c r="I20" i="1" s="1"/>
  <c r="G164" i="1"/>
  <c r="I164" i="1" s="1"/>
  <c r="G292" i="1"/>
  <c r="I292" i="1" s="1"/>
  <c r="G420" i="1"/>
  <c r="I420" i="1" s="1"/>
  <c r="G312" i="1"/>
  <c r="I312" i="1" s="1"/>
  <c r="G310" i="1"/>
  <c r="I310" i="1" s="1"/>
  <c r="G107" i="1"/>
  <c r="I107" i="1" s="1"/>
  <c r="G25" i="1"/>
  <c r="I25" i="1" s="1"/>
  <c r="G289" i="1"/>
  <c r="I289" i="1" s="1"/>
  <c r="G37" i="1"/>
  <c r="I37" i="1" s="1"/>
  <c r="G288" i="1"/>
  <c r="I288" i="1" s="1"/>
  <c r="G498" i="1"/>
  <c r="I498" i="1" s="1"/>
  <c r="G146" i="1"/>
  <c r="I146" i="1" s="1"/>
  <c r="G200" i="1"/>
  <c r="I200" i="1" s="1"/>
  <c r="G60" i="1"/>
  <c r="I60" i="1" s="1"/>
  <c r="G188" i="1"/>
  <c r="I188" i="1" s="1"/>
  <c r="G316" i="1"/>
  <c r="I316" i="1" s="1"/>
  <c r="G444" i="1"/>
  <c r="I444" i="1" s="1"/>
  <c r="G75" i="1"/>
  <c r="I75" i="1" s="1"/>
  <c r="G419" i="1"/>
  <c r="I419" i="1" s="1"/>
  <c r="G374" i="1"/>
  <c r="I374" i="1" s="1"/>
  <c r="G160" i="1"/>
  <c r="I160" i="1" s="1"/>
  <c r="G123" i="1"/>
  <c r="I123" i="1" s="1"/>
  <c r="G61" i="1"/>
  <c r="I61" i="1" s="1"/>
  <c r="G189" i="1"/>
  <c r="I189" i="1" s="1"/>
  <c r="G317" i="1"/>
  <c r="I317" i="1" s="1"/>
  <c r="G445" i="1"/>
  <c r="I445" i="1" s="1"/>
  <c r="G250" i="1"/>
  <c r="I250" i="1" s="1"/>
  <c r="G135" i="1"/>
  <c r="I135" i="1" s="1"/>
  <c r="G263" i="1"/>
  <c r="I263" i="1" s="1"/>
  <c r="G391" i="1"/>
  <c r="I391" i="1" s="1"/>
  <c r="G355" i="1"/>
  <c r="I355" i="1" s="1"/>
  <c r="G313" i="1"/>
  <c r="I313" i="1" s="1"/>
  <c r="G267" i="1"/>
  <c r="I267" i="1" s="1"/>
  <c r="G184" i="1"/>
  <c r="I184" i="1" s="1"/>
  <c r="G30" i="1"/>
  <c r="I30" i="1" s="1"/>
  <c r="G158" i="1"/>
  <c r="I158" i="1" s="1"/>
  <c r="G286" i="1"/>
  <c r="I286" i="1" s="1"/>
  <c r="G414" i="1"/>
  <c r="I414" i="1" s="1"/>
  <c r="G58" i="1"/>
  <c r="I58" i="1" s="1"/>
  <c r="G9" i="1"/>
  <c r="I9" i="1" s="1"/>
  <c r="G306" i="1"/>
  <c r="I306" i="1" s="1"/>
  <c r="G291" i="1"/>
  <c r="I291" i="1" s="1"/>
  <c r="G32" i="1"/>
  <c r="I32" i="1" s="1"/>
  <c r="G378" i="1"/>
  <c r="I378" i="1" s="1"/>
  <c r="G65" i="1"/>
  <c r="I65" i="1" s="1"/>
  <c r="G232" i="1"/>
  <c r="I232" i="1" s="1"/>
  <c r="G416" i="1"/>
  <c r="I416" i="1" s="1"/>
  <c r="G181" i="1"/>
  <c r="I181" i="1" s="1"/>
  <c r="G389" i="1"/>
  <c r="I389" i="1" s="1"/>
  <c r="G15" i="1"/>
  <c r="I15" i="1" s="1"/>
  <c r="G175" i="1"/>
  <c r="I175" i="1" s="1"/>
  <c r="G303" i="1"/>
  <c r="I303" i="1" s="1"/>
  <c r="G431" i="1"/>
  <c r="I431" i="1" s="1"/>
  <c r="G169" i="1"/>
  <c r="I169" i="1" s="1"/>
  <c r="G293" i="1"/>
  <c r="I293" i="1" s="1"/>
  <c r="G433" i="1"/>
  <c r="I433" i="1" s="1"/>
  <c r="G463" i="1"/>
  <c r="I463" i="1" s="1"/>
  <c r="G342" i="1"/>
  <c r="I342" i="1" s="1"/>
  <c r="G388" i="1"/>
  <c r="I388" i="1" s="1"/>
  <c r="G176" i="1"/>
  <c r="I176" i="1" s="1"/>
  <c r="G386" i="1"/>
  <c r="I386" i="1" s="1"/>
  <c r="G147" i="1"/>
  <c r="I147" i="1" s="1"/>
  <c r="G390" i="1"/>
  <c r="I390" i="1" s="1"/>
  <c r="G36" i="1"/>
  <c r="I36" i="1" s="1"/>
  <c r="G180" i="1"/>
  <c r="I180" i="1" s="1"/>
  <c r="G308" i="1"/>
  <c r="I308" i="1" s="1"/>
  <c r="G436" i="1"/>
  <c r="I436" i="1" s="1"/>
  <c r="G438" i="1"/>
  <c r="I438" i="1" s="1"/>
  <c r="G57" i="1"/>
  <c r="I57" i="1" s="1"/>
  <c r="G218" i="1"/>
  <c r="I218" i="1" s="1"/>
  <c r="G69" i="1"/>
  <c r="I69" i="1" s="1"/>
  <c r="G400" i="1"/>
  <c r="I400" i="1" s="1"/>
  <c r="G368" i="1"/>
  <c r="I368" i="1" s="1"/>
  <c r="G22" i="1"/>
  <c r="I22" i="1" s="1"/>
  <c r="G354" i="1"/>
  <c r="I354" i="1" s="1"/>
  <c r="G352" i="1"/>
  <c r="I352" i="1" s="1"/>
  <c r="G76" i="1"/>
  <c r="I76" i="1" s="1"/>
  <c r="G204" i="1"/>
  <c r="I204" i="1" s="1"/>
  <c r="G332" i="1"/>
  <c r="I332" i="1" s="1"/>
  <c r="G460" i="1"/>
  <c r="I460" i="1" s="1"/>
  <c r="G454" i="1"/>
  <c r="I454" i="1" s="1"/>
  <c r="G203" i="1"/>
  <c r="I203" i="1" s="1"/>
  <c r="G459" i="1"/>
  <c r="I459" i="1" s="1"/>
  <c r="G477" i="1"/>
  <c r="I477" i="1" s="1"/>
  <c r="G290" i="1"/>
  <c r="I290" i="1" s="1"/>
  <c r="G264" i="1"/>
  <c r="I264" i="1" s="1"/>
  <c r="G77" i="1"/>
  <c r="I77" i="1" s="1"/>
  <c r="G205" i="1"/>
  <c r="I205" i="1" s="1"/>
  <c r="G333" i="1"/>
  <c r="I333" i="1" s="1"/>
  <c r="G241" i="1"/>
  <c r="I241" i="1" s="1"/>
  <c r="G346" i="1"/>
  <c r="I346" i="1" s="1"/>
  <c r="G7" i="1"/>
  <c r="I7" i="1" s="1"/>
  <c r="G151" i="1"/>
  <c r="I151" i="1" s="1"/>
  <c r="G279" i="1"/>
  <c r="I279" i="1" s="1"/>
  <c r="G407" i="1"/>
  <c r="I407" i="1" s="1"/>
  <c r="G50" i="1"/>
  <c r="I50" i="1" s="1"/>
  <c r="G219" i="1"/>
  <c r="I219" i="1" s="1"/>
  <c r="G363" i="1"/>
  <c r="I363" i="1" s="1"/>
  <c r="G121" i="1"/>
  <c r="I121" i="1" s="1"/>
  <c r="G281" i="1"/>
  <c r="I281" i="1" s="1"/>
  <c r="G440" i="1"/>
  <c r="I440" i="1" s="1"/>
  <c r="G46" i="1"/>
  <c r="I46" i="1" s="1"/>
  <c r="G174" i="1"/>
  <c r="I174" i="1" s="1"/>
  <c r="G302" i="1"/>
  <c r="I302" i="1" s="1"/>
  <c r="G430" i="1"/>
  <c r="I430" i="1" s="1"/>
  <c r="G154" i="1"/>
  <c r="I154" i="1" s="1"/>
  <c r="G402" i="1"/>
  <c r="I402" i="1" s="1"/>
  <c r="G448" i="1"/>
  <c r="I448" i="1" s="1"/>
  <c r="G48" i="1"/>
  <c r="I48" i="1" s="1"/>
  <c r="G152" i="1"/>
  <c r="I152" i="1" s="1"/>
  <c r="G256" i="1"/>
  <c r="I256" i="1" s="1"/>
  <c r="G456" i="1"/>
  <c r="I456" i="1" s="1"/>
  <c r="G385" i="1"/>
  <c r="I385" i="1" s="1"/>
  <c r="G213" i="1"/>
  <c r="I213" i="1" s="1"/>
  <c r="G405" i="1"/>
  <c r="I405" i="1" s="1"/>
  <c r="G482" i="1"/>
  <c r="I482" i="1" s="1"/>
  <c r="G31" i="1"/>
  <c r="I31" i="1" s="1"/>
  <c r="G191" i="1"/>
  <c r="I191" i="1" s="1"/>
  <c r="G319" i="1"/>
  <c r="I319" i="1" s="1"/>
  <c r="G447" i="1"/>
  <c r="I447" i="1" s="1"/>
  <c r="G171" i="1"/>
  <c r="I171" i="1" s="1"/>
  <c r="G325" i="1"/>
  <c r="I325" i="1" s="1"/>
  <c r="G89" i="1"/>
  <c r="I89" i="1" s="1"/>
  <c r="G225" i="1"/>
  <c r="I225" i="1" s="1"/>
  <c r="G328" i="1"/>
  <c r="I328" i="1" s="1"/>
  <c r="G305" i="1"/>
  <c r="I305" i="1" s="1"/>
  <c r="G122" i="1"/>
  <c r="I122" i="1" s="1"/>
  <c r="G294" i="1"/>
  <c r="I294" i="1" s="1"/>
  <c r="G166" i="1"/>
  <c r="I166" i="1" s="1"/>
  <c r="G68" i="1"/>
  <c r="I68" i="1" s="1"/>
  <c r="G196" i="1"/>
  <c r="I196" i="1" s="1"/>
  <c r="G324" i="1"/>
  <c r="I324" i="1" s="1"/>
  <c r="G452" i="1"/>
  <c r="I452" i="1" s="1"/>
  <c r="G408" i="1"/>
  <c r="I408" i="1" s="1"/>
  <c r="G331" i="1"/>
  <c r="I331" i="1" s="1"/>
  <c r="G483" i="1"/>
  <c r="I483" i="1" s="1"/>
  <c r="G314" i="1"/>
  <c r="I314" i="1" s="1"/>
  <c r="G101" i="1"/>
  <c r="I101" i="1" s="1"/>
  <c r="G230" i="1"/>
  <c r="I230" i="1" s="1"/>
  <c r="G226" i="1"/>
  <c r="I226" i="1" s="1"/>
  <c r="G150" i="1"/>
  <c r="I150" i="1" s="1"/>
  <c r="G10" i="1"/>
  <c r="I10" i="1" s="1"/>
  <c r="G127" i="1"/>
  <c r="I127" i="1" s="1"/>
  <c r="G54" i="1"/>
  <c r="I54" i="1" s="1"/>
  <c r="G248" i="1"/>
  <c r="I248" i="1" s="1"/>
  <c r="G161" i="1"/>
  <c r="I161" i="1" s="1"/>
  <c r="G92" i="1"/>
  <c r="I92" i="1" s="1"/>
  <c r="G220" i="1"/>
  <c r="I220" i="1" s="1"/>
  <c r="G348" i="1"/>
  <c r="I348" i="1" s="1"/>
  <c r="G476" i="1"/>
  <c r="I476" i="1" s="1"/>
  <c r="G502" i="1"/>
  <c r="I502" i="1" s="1"/>
  <c r="G387" i="1"/>
  <c r="I387" i="1" s="1"/>
  <c r="G74" i="1"/>
  <c r="I74" i="1" s="1"/>
  <c r="G474" i="1"/>
  <c r="I474" i="1" s="1"/>
  <c r="G93" i="1"/>
  <c r="I93" i="1" s="1"/>
  <c r="G221" i="1"/>
  <c r="I221" i="1" s="1"/>
  <c r="G349" i="1"/>
  <c r="I349" i="1" s="1"/>
  <c r="G442" i="1"/>
  <c r="I442" i="1" s="1"/>
  <c r="G23" i="1"/>
  <c r="I23" i="1" s="1"/>
  <c r="G167" i="1"/>
  <c r="I167" i="1" s="1"/>
  <c r="G295" i="1"/>
  <c r="I295" i="1" s="1"/>
  <c r="G423" i="1"/>
  <c r="I423" i="1" s="1"/>
  <c r="G138" i="1"/>
  <c r="I138" i="1" s="1"/>
  <c r="G299" i="1"/>
  <c r="I299" i="1" s="1"/>
  <c r="G66" i="1"/>
  <c r="I66" i="1" s="1"/>
  <c r="G451" i="1"/>
  <c r="I451" i="1" s="1"/>
  <c r="G401" i="1"/>
  <c r="I401" i="1" s="1"/>
  <c r="G91" i="1"/>
  <c r="I91" i="1" s="1"/>
  <c r="G62" i="1"/>
  <c r="I62" i="1" s="1"/>
  <c r="G190" i="1"/>
  <c r="I190" i="1" s="1"/>
  <c r="G318" i="1"/>
  <c r="I318" i="1" s="1"/>
  <c r="G446" i="1"/>
  <c r="I446" i="1" s="1"/>
  <c r="G242" i="1"/>
  <c r="I242" i="1" s="1"/>
  <c r="G435" i="1"/>
  <c r="I435" i="1" s="1"/>
  <c r="G496" i="1"/>
  <c r="I496" i="1" s="1"/>
  <c r="G329" i="1"/>
  <c r="I329" i="1" s="1"/>
  <c r="G234" i="1"/>
  <c r="I234" i="1" s="1"/>
  <c r="G59" i="1"/>
  <c r="I59" i="1" s="1"/>
  <c r="G72" i="1"/>
  <c r="I72" i="1" s="1"/>
  <c r="G83" i="1"/>
  <c r="I83" i="1" s="1"/>
  <c r="G195" i="1"/>
  <c r="I195" i="1" s="1"/>
  <c r="G56" i="1"/>
  <c r="I56" i="1" s="1"/>
  <c r="G272" i="1"/>
  <c r="I272" i="1" s="1"/>
  <c r="G245" i="1"/>
  <c r="I245" i="1" s="1"/>
  <c r="G437" i="1"/>
  <c r="I437" i="1" s="1"/>
  <c r="G19" i="1"/>
  <c r="I19" i="1" s="1"/>
  <c r="G47" i="1"/>
  <c r="I47" i="1" s="1"/>
  <c r="G207" i="1"/>
  <c r="I207" i="1" s="1"/>
  <c r="G335" i="1"/>
  <c r="I335" i="1" s="1"/>
  <c r="G441" i="1"/>
  <c r="I441" i="1" s="1"/>
  <c r="G251" i="1"/>
  <c r="I251" i="1" s="1"/>
  <c r="G357" i="1"/>
  <c r="I357" i="1" s="1"/>
  <c r="G79" i="1"/>
  <c r="I79" i="1" s="1"/>
  <c r="G113" i="1"/>
  <c r="I113" i="1" s="1"/>
  <c r="G170" i="1"/>
  <c r="I170" i="1" s="1"/>
  <c r="G243" i="1"/>
  <c r="I243" i="1" s="1"/>
  <c r="G132" i="1"/>
  <c r="I132" i="1" s="1"/>
  <c r="G233" i="1"/>
  <c r="I233" i="1" s="1"/>
  <c r="G38" i="1"/>
  <c r="I38" i="1" s="1"/>
  <c r="G105" i="1"/>
  <c r="I105" i="1" s="1"/>
  <c r="G51" i="1"/>
  <c r="I51" i="1" s="1"/>
  <c r="G70" i="1"/>
  <c r="I70" i="1" s="1"/>
  <c r="G84" i="1"/>
  <c r="I84" i="1" s="1"/>
  <c r="G212" i="1"/>
  <c r="I212" i="1" s="1"/>
  <c r="G340" i="1"/>
  <c r="I340" i="1" s="1"/>
  <c r="G468" i="1"/>
  <c r="I468" i="1" s="1"/>
  <c r="G104" i="1"/>
  <c r="I104" i="1" s="1"/>
  <c r="G42" i="1"/>
  <c r="I42" i="1" s="1"/>
  <c r="G52" i="1"/>
  <c r="I52" i="1" s="1"/>
  <c r="G458" i="1"/>
  <c r="I458" i="1" s="1"/>
  <c r="G358" i="1"/>
  <c r="I358" i="1" s="1"/>
  <c r="G434" i="1"/>
  <c r="I434" i="1" s="1"/>
  <c r="G257" i="1"/>
  <c r="I257" i="1" s="1"/>
  <c r="G177" i="1"/>
  <c r="I177" i="1" s="1"/>
  <c r="G278" i="1"/>
  <c r="I278" i="1" s="1"/>
  <c r="G202" i="1"/>
  <c r="I202" i="1" s="1"/>
  <c r="G240" i="1"/>
  <c r="I240" i="1" s="1"/>
  <c r="G86" i="1"/>
  <c r="I86" i="1" s="1"/>
  <c r="G139" i="1"/>
  <c r="I139" i="1" s="1"/>
  <c r="G193" i="1"/>
  <c r="I193" i="1" s="1"/>
  <c r="G108" i="1"/>
  <c r="I108" i="1" s="1"/>
  <c r="G236" i="1"/>
  <c r="I236" i="1" s="1"/>
  <c r="G364" i="1"/>
  <c r="I364" i="1" s="1"/>
  <c r="G497" i="1"/>
  <c r="I497" i="1" s="1"/>
  <c r="G16" i="1"/>
  <c r="I16" i="1" s="1"/>
  <c r="G11" i="1"/>
  <c r="I11" i="1" s="1"/>
  <c r="G425" i="1"/>
  <c r="I425" i="1" s="1"/>
  <c r="G237" i="1"/>
  <c r="I237" i="1" s="1"/>
  <c r="G365" i="1"/>
  <c r="I365" i="1" s="1"/>
  <c r="G111" i="1"/>
  <c r="I111" i="1" s="1"/>
  <c r="G39" i="1"/>
  <c r="I39" i="1" s="1"/>
  <c r="G183" i="1"/>
  <c r="I183" i="1" s="1"/>
  <c r="G311" i="1"/>
  <c r="I311" i="1" s="1"/>
  <c r="G439" i="1"/>
  <c r="I439" i="1" s="1"/>
  <c r="G73" i="1"/>
  <c r="I73" i="1" s="1"/>
  <c r="G393" i="1"/>
  <c r="I393" i="1" s="1"/>
  <c r="G395" i="1"/>
  <c r="I395" i="1" s="1"/>
  <c r="G109" i="1"/>
  <c r="I109" i="1" s="1"/>
  <c r="G337" i="1"/>
  <c r="I337" i="1" s="1"/>
  <c r="G26" i="1"/>
  <c r="I26" i="1" s="1"/>
  <c r="G78" i="1"/>
  <c r="I78" i="1" s="1"/>
  <c r="G206" i="1"/>
  <c r="I206" i="1" s="1"/>
  <c r="G334" i="1"/>
  <c r="I334" i="1" s="1"/>
  <c r="G462" i="1"/>
  <c r="I462" i="1" s="1"/>
  <c r="G338" i="1"/>
  <c r="I338" i="1" s="1"/>
  <c r="G97" i="1"/>
  <c r="I97" i="1" s="1"/>
  <c r="G376" i="1"/>
  <c r="I376" i="1" s="1"/>
  <c r="G424" i="1"/>
  <c r="I424" i="1" s="1"/>
  <c r="G155" i="1"/>
  <c r="I155" i="1" s="1"/>
  <c r="G179" i="1"/>
  <c r="I179" i="1" s="1"/>
  <c r="G82" i="1"/>
  <c r="I82" i="1" s="1"/>
  <c r="G283" i="1"/>
  <c r="I283" i="1" s="1"/>
  <c r="G128" i="1"/>
  <c r="I128" i="1" s="1"/>
  <c r="G296" i="1"/>
  <c r="I296" i="1" s="1"/>
  <c r="G201" i="1"/>
  <c r="I201" i="1" s="1"/>
  <c r="G473" i="1"/>
  <c r="I473" i="1" s="1"/>
  <c r="G261" i="1"/>
  <c r="I261" i="1" s="1"/>
  <c r="G453" i="1"/>
  <c r="I453" i="1" s="1"/>
  <c r="G115" i="1"/>
  <c r="I115" i="1" s="1"/>
  <c r="G63" i="1"/>
  <c r="I63" i="1" s="1"/>
  <c r="G223" i="1"/>
  <c r="I223" i="1" s="1"/>
  <c r="G351" i="1"/>
  <c r="I351" i="1" s="1"/>
  <c r="G479" i="1"/>
  <c r="I479" i="1" s="1"/>
  <c r="G209" i="1"/>
  <c r="I209" i="1" s="1"/>
  <c r="G265" i="1"/>
  <c r="I265" i="1" s="1"/>
  <c r="G421" i="1"/>
  <c r="I421" i="1" s="1"/>
  <c r="G18" i="1"/>
  <c r="I18" i="1" s="1"/>
  <c r="G315" i="1"/>
  <c r="I315" i="1" s="1"/>
  <c r="G480" i="1"/>
  <c r="I480" i="1" s="1"/>
  <c r="G260" i="1"/>
  <c r="I260" i="1" s="1"/>
  <c r="G339" i="1"/>
  <c r="I339" i="1" s="1"/>
  <c r="G493" i="1"/>
  <c r="I493" i="1" s="1"/>
  <c r="G427" i="1"/>
  <c r="I427" i="1" s="1"/>
  <c r="G129" i="1"/>
  <c r="I129" i="1" s="1"/>
  <c r="G100" i="1"/>
  <c r="I100" i="1" s="1"/>
  <c r="G228" i="1"/>
  <c r="I228" i="1" s="1"/>
  <c r="G356" i="1"/>
  <c r="I356" i="1" s="1"/>
  <c r="G484" i="1"/>
  <c r="I484" i="1" s="1"/>
  <c r="G486" i="1"/>
  <c r="I486" i="1" s="1"/>
  <c r="G406" i="1"/>
  <c r="I406" i="1" s="1"/>
  <c r="G118" i="1"/>
  <c r="I118" i="1" s="1"/>
  <c r="G323" i="1"/>
  <c r="I323" i="1" s="1"/>
  <c r="G124" i="1"/>
  <c r="I124" i="1" s="1"/>
  <c r="G252" i="1"/>
  <c r="I252" i="1" s="1"/>
  <c r="G380" i="1"/>
  <c r="I380" i="1" s="1"/>
  <c r="G274" i="1"/>
  <c r="I274" i="1" s="1"/>
  <c r="G88" i="1"/>
  <c r="I88" i="1" s="1"/>
  <c r="G21" i="1"/>
  <c r="I21" i="1" s="1"/>
  <c r="G80" i="1"/>
  <c r="I80" i="1" s="1"/>
  <c r="G457" i="1"/>
  <c r="I457" i="1" s="1"/>
  <c r="G125" i="1"/>
  <c r="I125" i="1" s="1"/>
  <c r="G253" i="1"/>
  <c r="I253" i="1" s="1"/>
  <c r="G381" i="1"/>
  <c r="I381" i="1" s="1"/>
  <c r="G67" i="1"/>
  <c r="I67" i="1" s="1"/>
  <c r="G55" i="1"/>
  <c r="I55" i="1" s="1"/>
  <c r="G199" i="1"/>
  <c r="I199" i="1" s="1"/>
  <c r="G327" i="1"/>
  <c r="I327" i="1" s="1"/>
  <c r="G455" i="1"/>
  <c r="I455" i="1" s="1"/>
  <c r="G330" i="1"/>
  <c r="I330" i="1" s="1"/>
  <c r="G217" i="1"/>
  <c r="I217" i="1" s="1"/>
  <c r="G491" i="1"/>
  <c r="I491" i="1" s="1"/>
  <c r="G49" i="1"/>
  <c r="I49" i="1" s="1"/>
  <c r="G361" i="1"/>
  <c r="I361" i="1" s="1"/>
  <c r="G130" i="1"/>
  <c r="I130" i="1" s="1"/>
  <c r="G94" i="1"/>
  <c r="I94" i="1" s="1"/>
  <c r="G222" i="1"/>
  <c r="I222" i="1" s="1"/>
  <c r="G350" i="1"/>
  <c r="I350" i="1" s="1"/>
  <c r="G478" i="1"/>
  <c r="I478" i="1" s="1"/>
  <c r="G96" i="1"/>
  <c r="I96" i="1" s="1"/>
  <c r="G99" i="1"/>
  <c r="I99" i="1" s="1"/>
  <c r="G481" i="1"/>
  <c r="I481" i="1" s="1"/>
  <c r="G153" i="1"/>
  <c r="I153" i="1" s="1"/>
  <c r="G259" i="1"/>
  <c r="I259" i="1" s="1"/>
  <c r="G275" i="1"/>
  <c r="I275" i="1" s="1"/>
  <c r="G379" i="1"/>
  <c r="I379" i="1" s="1"/>
  <c r="G144" i="1"/>
  <c r="I144" i="1" s="1"/>
  <c r="G320" i="1"/>
  <c r="I320" i="1" s="1"/>
  <c r="G277" i="1"/>
  <c r="I277" i="1" s="1"/>
  <c r="G485" i="1"/>
  <c r="I485" i="1" s="1"/>
  <c r="G211" i="1"/>
  <c r="I211" i="1" s="1"/>
  <c r="G95" i="1"/>
  <c r="I95" i="1" s="1"/>
  <c r="G239" i="1"/>
  <c r="I239" i="1" s="1"/>
  <c r="G367" i="1"/>
  <c r="I367" i="1" s="1"/>
  <c r="G495" i="1"/>
  <c r="I495" i="1" s="1"/>
  <c r="G443" i="1"/>
  <c r="I443" i="1" s="1"/>
  <c r="G114" i="1"/>
  <c r="I114" i="1" s="1"/>
  <c r="G321" i="1"/>
  <c r="I321" i="1" s="1"/>
  <c r="G450" i="1"/>
  <c r="I450" i="1" s="1"/>
  <c r="G116" i="1"/>
  <c r="I116" i="1" s="1"/>
  <c r="G244" i="1"/>
  <c r="I244" i="1" s="1"/>
  <c r="G372" i="1"/>
  <c r="I372" i="1" s="1"/>
  <c r="G461" i="1"/>
  <c r="I461" i="1" s="1"/>
  <c r="G465" i="1"/>
  <c r="I465" i="1" s="1"/>
  <c r="G34" i="1"/>
  <c r="I34" i="1" s="1"/>
  <c r="G12" i="1"/>
  <c r="I12" i="1" s="1"/>
  <c r="G140" i="1"/>
  <c r="I140" i="1" s="1"/>
  <c r="G268" i="1"/>
  <c r="I268" i="1" s="1"/>
  <c r="G396" i="1"/>
  <c r="I396" i="1" s="1"/>
  <c r="G466" i="1"/>
  <c r="I466" i="1" s="1"/>
  <c r="G198" i="1"/>
  <c r="I198" i="1" s="1"/>
  <c r="G53" i="1"/>
  <c r="I53" i="1" s="1"/>
  <c r="G13" i="1"/>
  <c r="I13" i="1" s="1"/>
  <c r="G141" i="1"/>
  <c r="I141" i="1" s="1"/>
  <c r="G269" i="1"/>
  <c r="I269" i="1" s="1"/>
  <c r="G397" i="1"/>
  <c r="I397" i="1" s="1"/>
  <c r="G71" i="1"/>
  <c r="I71" i="1" s="1"/>
  <c r="G215" i="1"/>
  <c r="I215" i="1" s="1"/>
  <c r="G343" i="1"/>
  <c r="I343" i="1" s="1"/>
  <c r="G471" i="1"/>
  <c r="I471" i="1" s="1"/>
  <c r="G371" i="1"/>
  <c r="I371" i="1" s="1"/>
  <c r="G110" i="1"/>
  <c r="I110" i="1" s="1"/>
  <c r="G238" i="1"/>
  <c r="I238" i="1" s="1"/>
  <c r="G366" i="1"/>
  <c r="I366" i="1" s="1"/>
  <c r="G494" i="1"/>
  <c r="I494" i="1" s="1"/>
  <c r="G216" i="1"/>
  <c r="I216" i="1" s="1"/>
  <c r="G120" i="1"/>
  <c r="I120" i="1" s="1"/>
  <c r="G417" i="1"/>
  <c r="I417" i="1" s="1"/>
  <c r="G469" i="1"/>
  <c r="I469" i="1" s="1"/>
  <c r="G347" i="1"/>
  <c r="I347" i="1" s="1"/>
  <c r="G475" i="1"/>
  <c r="I475" i="1" s="1"/>
  <c r="G168" i="1"/>
  <c r="I168" i="1" s="1"/>
  <c r="G336" i="1"/>
  <c r="I336" i="1" s="1"/>
  <c r="G117" i="1"/>
  <c r="I117" i="1" s="1"/>
  <c r="G309" i="1"/>
  <c r="I309" i="1" s="1"/>
  <c r="G119" i="1"/>
  <c r="I119" i="1" s="1"/>
  <c r="G255" i="1"/>
  <c r="I255" i="1" s="1"/>
  <c r="G383" i="1"/>
  <c r="I383" i="1" s="1"/>
  <c r="G145" i="1"/>
  <c r="I145" i="1" s="1"/>
  <c r="G165" i="1"/>
  <c r="I165" i="1" s="1"/>
  <c r="G17" i="1"/>
  <c r="I17" i="1" s="1"/>
  <c r="G488" i="1"/>
  <c r="I488" i="1" s="1"/>
  <c r="G262" i="1"/>
  <c r="I262" i="1" s="1"/>
  <c r="G28" i="1"/>
  <c r="I28" i="1" s="1"/>
  <c r="G156" i="1"/>
  <c r="I156" i="1" s="1"/>
  <c r="G284" i="1"/>
  <c r="I284" i="1" s="1"/>
  <c r="G412" i="1"/>
  <c r="I412" i="1" s="1"/>
  <c r="G43" i="1"/>
  <c r="I43" i="1" s="1"/>
  <c r="G246" i="1"/>
  <c r="I246" i="1" s="1"/>
  <c r="G304" i="1"/>
  <c r="I304" i="1" s="1"/>
  <c r="G90" i="1"/>
  <c r="I90" i="1" s="1"/>
  <c r="G85" i="1"/>
  <c r="I85" i="1" s="1"/>
  <c r="G29" i="1"/>
  <c r="I29" i="1" s="1"/>
  <c r="G157" i="1"/>
  <c r="I157" i="1" s="1"/>
  <c r="G285" i="1"/>
  <c r="I285" i="1" s="1"/>
  <c r="G413" i="1"/>
  <c r="I413" i="1" s="1"/>
  <c r="G87" i="1"/>
  <c r="I87" i="1" s="1"/>
  <c r="G231" i="1"/>
  <c r="I231" i="1" s="1"/>
  <c r="G359" i="1"/>
  <c r="I359" i="1" s="1"/>
  <c r="G487" i="1"/>
  <c r="I487" i="1" s="1"/>
  <c r="G131" i="1"/>
  <c r="I131" i="1" s="1"/>
  <c r="G489" i="1"/>
  <c r="I489" i="1" s="1"/>
  <c r="G41" i="1"/>
  <c r="I41" i="1" s="1"/>
  <c r="G185" i="1"/>
  <c r="I185" i="1" s="1"/>
  <c r="G322" i="1"/>
  <c r="I322" i="1" s="1"/>
  <c r="G467" i="1"/>
  <c r="I467" i="1" s="1"/>
  <c r="G126" i="1"/>
  <c r="I126" i="1" s="1"/>
  <c r="G254" i="1"/>
  <c r="I254" i="1" s="1"/>
  <c r="G382" i="1"/>
  <c r="I382" i="1" s="1"/>
  <c r="G273" i="1"/>
  <c r="I273" i="1" s="1"/>
  <c r="G472" i="1"/>
  <c r="I472" i="1" s="1"/>
  <c r="G369" i="1"/>
  <c r="I369" i="1" s="1"/>
  <c r="G501" i="1"/>
  <c r="I501" i="1" s="1"/>
  <c r="G194" i="1"/>
  <c r="I194" i="1" s="1"/>
  <c r="G192" i="1"/>
  <c r="I192" i="1" s="1"/>
  <c r="G360" i="1"/>
  <c r="I360" i="1" s="1"/>
  <c r="G297" i="1"/>
  <c r="I297" i="1" s="1"/>
  <c r="G133" i="1"/>
  <c r="I133" i="1" s="1"/>
  <c r="G341" i="1"/>
  <c r="I341" i="1" s="1"/>
  <c r="G210" i="1"/>
  <c r="I210" i="1" s="1"/>
  <c r="G403" i="1"/>
  <c r="I403" i="1" s="1"/>
  <c r="G143" i="1"/>
  <c r="I143" i="1" s="1"/>
  <c r="G271" i="1"/>
  <c r="I271" i="1" s="1"/>
  <c r="G399" i="1"/>
  <c r="I399" i="1" s="1"/>
  <c r="G98" i="1"/>
  <c r="I98" i="1" s="1"/>
  <c r="G411" i="1"/>
  <c r="I411" i="1" s="1"/>
  <c r="G353" i="1"/>
  <c r="I353" i="1" s="1"/>
  <c r="G197" i="1"/>
  <c r="I197" i="1" s="1"/>
  <c r="G298" i="1"/>
  <c r="I298" i="1" s="1"/>
  <c r="G137" i="1"/>
  <c r="I137" i="1" s="1"/>
  <c r="G409" i="1"/>
  <c r="I409" i="1" s="1"/>
  <c r="G102" i="1"/>
  <c r="I102" i="1" s="1"/>
  <c r="G4" i="1"/>
  <c r="I4" i="1" s="1"/>
  <c r="P473" i="2"/>
  <c r="P326" i="2"/>
  <c r="P86" i="2"/>
  <c r="P349" i="2"/>
  <c r="P228" i="2"/>
  <c r="P39" i="2"/>
  <c r="P381" i="2"/>
  <c r="P114" i="2"/>
  <c r="P436" i="2"/>
  <c r="P312" i="2"/>
  <c r="P48" i="2"/>
  <c r="P391" i="2"/>
  <c r="P484" i="2"/>
  <c r="P366" i="2"/>
  <c r="P238" i="2"/>
  <c r="P450" i="2"/>
  <c r="P308" i="2"/>
  <c r="P357" i="2"/>
  <c r="P57" i="2"/>
  <c r="P360" i="2"/>
  <c r="P463" i="2"/>
  <c r="P351" i="2"/>
  <c r="P223" i="2"/>
  <c r="P55" i="2"/>
  <c r="P174" i="2"/>
  <c r="P83" i="2"/>
  <c r="P399" i="2"/>
  <c r="P395" i="2"/>
  <c r="P139" i="2"/>
  <c r="P36" i="2"/>
  <c r="P340" i="2"/>
  <c r="P276" i="2"/>
  <c r="P306" i="2"/>
  <c r="P26" i="2"/>
  <c r="P292" i="2"/>
  <c r="P175" i="2"/>
  <c r="P356" i="2"/>
  <c r="P194" i="2"/>
  <c r="P380" i="2"/>
  <c r="P304" i="2"/>
  <c r="P252" i="2"/>
  <c r="P294" i="2"/>
  <c r="P392" i="2"/>
  <c r="P398" i="2"/>
  <c r="P109" i="2"/>
  <c r="P378" i="2"/>
  <c r="P210" i="2"/>
  <c r="P476" i="2"/>
  <c r="P409" i="2"/>
  <c r="P184" i="2"/>
  <c r="P339" i="2"/>
  <c r="P291" i="2"/>
  <c r="P35" i="2"/>
  <c r="P20" i="2"/>
  <c r="P297" i="2"/>
  <c r="P389" i="2"/>
  <c r="P460" i="2"/>
  <c r="P433" i="2"/>
  <c r="P108" i="2"/>
  <c r="P208" i="2"/>
  <c r="P256" i="2"/>
  <c r="P134" i="2"/>
  <c r="P269" i="2"/>
  <c r="P323" i="2"/>
  <c r="P67" i="2"/>
  <c r="P353" i="2"/>
  <c r="P25" i="2"/>
  <c r="P376" i="2"/>
  <c r="P152" i="2"/>
  <c r="P495" i="2"/>
  <c r="P215" i="2"/>
  <c r="P63" i="2"/>
  <c r="P470" i="2"/>
  <c r="P337" i="2"/>
  <c r="P260" i="2"/>
  <c r="P214" i="2"/>
  <c r="P270" i="2"/>
  <c r="P300" i="2"/>
  <c r="P71" i="2"/>
  <c r="P430" i="2"/>
  <c r="P302" i="2"/>
  <c r="P126" i="2"/>
  <c r="P133" i="2"/>
  <c r="P493" i="2"/>
  <c r="P410" i="2"/>
  <c r="P178" i="2"/>
  <c r="P303" i="2"/>
  <c r="P166" i="2"/>
  <c r="P452" i="2"/>
  <c r="P364" i="2"/>
  <c r="P322" i="2"/>
  <c r="P66" i="2"/>
  <c r="P129" i="2"/>
  <c r="P191" i="2"/>
  <c r="P54" i="2"/>
  <c r="P324" i="2"/>
  <c r="P185" i="2"/>
  <c r="P110" i="2"/>
  <c r="P42" i="2"/>
  <c r="P98" i="2"/>
  <c r="P449" i="2"/>
  <c r="P196" i="2"/>
  <c r="P248" i="2"/>
  <c r="P72" i="2"/>
  <c r="P159" i="2"/>
  <c r="P22" i="2"/>
  <c r="P221" i="2"/>
  <c r="P281" i="2"/>
  <c r="P438" i="2"/>
  <c r="P317" i="2"/>
  <c r="P37" i="2"/>
  <c r="P243" i="2"/>
  <c r="P73" i="2"/>
  <c r="P488" i="2"/>
  <c r="P135" i="2"/>
  <c r="P116" i="2"/>
  <c r="P18" i="2"/>
  <c r="P293" i="2"/>
  <c r="P77" i="2"/>
  <c r="P411" i="2"/>
  <c r="P155" i="2"/>
  <c r="P458" i="2"/>
  <c r="P489" i="2"/>
  <c r="P113" i="2"/>
  <c r="P440" i="2"/>
  <c r="P112" i="2"/>
  <c r="P431" i="2"/>
  <c r="P494" i="2"/>
  <c r="P285" i="2"/>
  <c r="P209" i="2"/>
  <c r="P461" i="2"/>
  <c r="P501" i="2"/>
  <c r="P346" i="2"/>
  <c r="P418" i="2"/>
  <c r="P417" i="2"/>
  <c r="P151" i="2"/>
  <c r="P23" i="2"/>
  <c r="P206" i="2"/>
  <c r="P170" i="2"/>
  <c r="P245" i="2"/>
  <c r="P29" i="2"/>
  <c r="P299" i="2"/>
  <c r="P43" i="2"/>
  <c r="P362" i="2"/>
  <c r="P481" i="2"/>
  <c r="P44" i="2"/>
  <c r="P192" i="2"/>
  <c r="P471" i="2"/>
  <c r="P230" i="2"/>
  <c r="P234" i="2"/>
  <c r="P168" i="2"/>
  <c r="P261" i="2"/>
  <c r="P85" i="2"/>
  <c r="P379" i="2"/>
  <c r="P123" i="2"/>
  <c r="P466" i="2"/>
  <c r="P345" i="2"/>
  <c r="P17" i="2"/>
  <c r="P344" i="2"/>
  <c r="P144" i="2"/>
  <c r="P335" i="2"/>
  <c r="P15" i="2"/>
  <c r="P374" i="2"/>
  <c r="P403" i="2"/>
  <c r="P480" i="2"/>
  <c r="P16" i="2"/>
  <c r="P197" i="2"/>
  <c r="P45" i="2"/>
  <c r="P315" i="2"/>
  <c r="P59" i="2"/>
  <c r="P426" i="2"/>
  <c r="P457" i="2"/>
  <c r="P145" i="2"/>
  <c r="P296" i="2"/>
  <c r="P56" i="2"/>
  <c r="P271" i="2"/>
  <c r="P298" i="2"/>
  <c r="P280" i="2"/>
  <c r="P419" i="2"/>
  <c r="P163" i="2"/>
  <c r="P496" i="2"/>
  <c r="P32" i="2"/>
  <c r="P415" i="2"/>
  <c r="P287" i="2"/>
  <c r="P119" i="2"/>
  <c r="P350" i="2"/>
  <c r="P233" i="2"/>
  <c r="P61" i="2"/>
  <c r="P267" i="2"/>
  <c r="P11" i="2"/>
  <c r="P428" i="2"/>
  <c r="P390" i="2"/>
  <c r="P150" i="2"/>
  <c r="P477" i="2"/>
  <c r="P445" i="2"/>
  <c r="P138" i="2"/>
  <c r="P420" i="2"/>
  <c r="P336" i="2"/>
  <c r="P7" i="2"/>
  <c r="P406" i="2"/>
  <c r="P278" i="2"/>
  <c r="P62" i="2"/>
  <c r="P284" i="2"/>
  <c r="P421" i="2"/>
  <c r="P370" i="2"/>
  <c r="P90" i="2"/>
  <c r="P239" i="2"/>
  <c r="P368" i="2"/>
  <c r="P19" i="2"/>
  <c r="P41" i="2"/>
  <c r="P295" i="2"/>
  <c r="P188" i="2"/>
  <c r="P195" i="2"/>
  <c r="P132" i="2"/>
  <c r="P465" i="2"/>
  <c r="P217" i="2"/>
  <c r="P148" i="2"/>
  <c r="P64" i="2"/>
  <c r="P343" i="2"/>
  <c r="P127" i="2"/>
  <c r="P164" i="2"/>
  <c r="P382" i="2"/>
  <c r="P182" i="2"/>
  <c r="P14" i="2"/>
  <c r="P474" i="2"/>
  <c r="P328" i="2"/>
  <c r="P383" i="2"/>
  <c r="P444" i="2"/>
  <c r="P244" i="2"/>
  <c r="P231" i="2"/>
  <c r="P402" i="2"/>
  <c r="P274" i="2"/>
  <c r="P143" i="2"/>
  <c r="P172" i="2"/>
  <c r="P369" i="2"/>
  <c r="P423" i="2"/>
  <c r="P149" i="2"/>
  <c r="P355" i="2"/>
  <c r="P99" i="2"/>
  <c r="P361" i="2"/>
  <c r="P121" i="2"/>
  <c r="P408" i="2"/>
  <c r="P204" i="2"/>
  <c r="P375" i="2"/>
  <c r="P247" i="2"/>
  <c r="P95" i="2"/>
  <c r="P4" i="2"/>
  <c r="P286" i="2"/>
  <c r="P105" i="2"/>
  <c r="P277" i="2"/>
  <c r="P203" i="2"/>
  <c r="P180" i="2"/>
  <c r="P456" i="2"/>
  <c r="P310" i="2"/>
  <c r="P387" i="2"/>
  <c r="P131" i="2"/>
  <c r="P218" i="2"/>
  <c r="P441" i="2"/>
  <c r="P153" i="2"/>
  <c r="P464" i="2"/>
  <c r="P216" i="2"/>
  <c r="P279" i="2"/>
  <c r="P87" i="2"/>
  <c r="P5" i="2"/>
  <c r="P500" i="2"/>
  <c r="P462" i="2"/>
  <c r="P262" i="2"/>
  <c r="P412" i="2"/>
  <c r="P266" i="2"/>
  <c r="P74" i="2"/>
  <c r="P268" i="2"/>
  <c r="P313" i="2"/>
  <c r="P264" i="2"/>
  <c r="P372" i="2"/>
  <c r="P367" i="2"/>
  <c r="P342" i="2"/>
  <c r="P190" i="2"/>
  <c r="P413" i="2"/>
  <c r="P94" i="2"/>
  <c r="P242" i="2"/>
  <c r="P111" i="2"/>
  <c r="P130" i="2"/>
  <c r="P193" i="2"/>
  <c r="P255" i="2"/>
  <c r="P486" i="2"/>
  <c r="P6" i="2"/>
  <c r="P338" i="2"/>
  <c r="P146" i="2"/>
  <c r="P316" i="2"/>
  <c r="P301" i="2"/>
  <c r="P12" i="2"/>
  <c r="P227" i="2"/>
  <c r="P497" i="2"/>
  <c r="P332" i="2"/>
  <c r="P120" i="2"/>
  <c r="P439" i="2"/>
  <c r="P311" i="2"/>
  <c r="P183" i="2"/>
  <c r="P31" i="2"/>
  <c r="P414" i="2"/>
  <c r="P167" i="2"/>
  <c r="P405" i="2"/>
  <c r="P125" i="2"/>
  <c r="P331" i="2"/>
  <c r="P75" i="2"/>
  <c r="P354" i="2"/>
  <c r="P104" i="2"/>
  <c r="P205" i="2"/>
  <c r="P259" i="2"/>
  <c r="P241" i="2"/>
  <c r="P352" i="2"/>
  <c r="P88" i="2"/>
  <c r="P407" i="2"/>
  <c r="P446" i="2"/>
  <c r="P78" i="2"/>
  <c r="P106" i="2"/>
  <c r="P453" i="2"/>
  <c r="P314" i="2"/>
  <c r="P122" i="2"/>
  <c r="P468" i="2"/>
  <c r="P485" i="2"/>
  <c r="P246" i="2"/>
  <c r="P237" i="2"/>
  <c r="P442" i="2"/>
  <c r="P385" i="2"/>
  <c r="P161" i="2"/>
  <c r="P396" i="2"/>
  <c r="P46" i="2"/>
  <c r="P334" i="2"/>
  <c r="P341" i="2"/>
  <c r="P290" i="2"/>
  <c r="P34" i="2"/>
  <c r="P472" i="2"/>
  <c r="P224" i="2"/>
  <c r="P8" i="2"/>
  <c r="P321" i="2"/>
  <c r="P275" i="2"/>
  <c r="P100" i="2"/>
  <c r="P253" i="2"/>
  <c r="P92" i="2"/>
  <c r="P179" i="2"/>
  <c r="P482" i="2"/>
  <c r="P124" i="2"/>
  <c r="P289" i="2"/>
  <c r="P9" i="2"/>
  <c r="P424" i="2"/>
  <c r="P200" i="2"/>
  <c r="P327" i="2"/>
  <c r="P232" i="2"/>
  <c r="P229" i="2"/>
  <c r="P53" i="2"/>
  <c r="P347" i="2"/>
  <c r="P91" i="2"/>
  <c r="P377" i="2"/>
  <c r="P89" i="2"/>
  <c r="P400" i="2"/>
  <c r="P24" i="2"/>
  <c r="P47" i="2"/>
  <c r="P397" i="2"/>
  <c r="P282" i="2"/>
  <c r="P240" i="2"/>
  <c r="P257" i="2"/>
  <c r="P437" i="2"/>
  <c r="P181" i="2"/>
  <c r="P235" i="2"/>
  <c r="P393" i="2"/>
  <c r="P416" i="2"/>
  <c r="P128" i="2"/>
  <c r="P447" i="2"/>
  <c r="P422" i="2"/>
  <c r="P58" i="2"/>
  <c r="P81" i="2"/>
  <c r="P348" i="2"/>
  <c r="P198" i="2"/>
  <c r="P429" i="2"/>
  <c r="P186" i="2"/>
  <c r="P492" i="2"/>
  <c r="P158" i="2"/>
  <c r="P236" i="2"/>
  <c r="P226" i="2"/>
  <c r="P249" i="2"/>
  <c r="P448" i="2"/>
  <c r="P160" i="2"/>
  <c r="P147" i="2"/>
  <c r="P207" i="2"/>
  <c r="P189" i="2"/>
  <c r="P371" i="2"/>
  <c r="P115" i="2"/>
  <c r="P394" i="2"/>
  <c r="P10" i="2"/>
  <c r="P425" i="2"/>
  <c r="P201" i="2"/>
  <c r="P136" i="2"/>
  <c r="P479" i="2"/>
  <c r="P263" i="2"/>
  <c r="P359" i="2"/>
  <c r="P141" i="2"/>
  <c r="P13" i="2"/>
  <c r="P283" i="2"/>
  <c r="P27" i="2"/>
  <c r="P265" i="2"/>
  <c r="P49" i="2"/>
  <c r="P288" i="2"/>
  <c r="P165" i="2"/>
  <c r="P102" i="2"/>
  <c r="P250" i="2"/>
  <c r="P333" i="2"/>
  <c r="P498" i="2"/>
  <c r="P388" i="2"/>
  <c r="P212" i="2"/>
  <c r="P318" i="2"/>
  <c r="P142" i="2"/>
  <c r="P373" i="2"/>
  <c r="P157" i="2"/>
  <c r="P52" i="2"/>
  <c r="P171" i="2"/>
  <c r="P258" i="2"/>
  <c r="P220" i="2"/>
  <c r="P329" i="2"/>
  <c r="P65" i="2"/>
  <c r="P40" i="2"/>
  <c r="P358" i="2"/>
  <c r="P69" i="2"/>
  <c r="P173" i="2"/>
  <c r="P21" i="2"/>
  <c r="P251" i="2"/>
  <c r="P365" i="2"/>
  <c r="P404" i="2"/>
  <c r="P478" i="2"/>
  <c r="P469" i="2"/>
  <c r="P213" i="2"/>
  <c r="P162" i="2"/>
  <c r="P97" i="2"/>
  <c r="P384" i="2"/>
  <c r="P96" i="2"/>
  <c r="P28" i="2"/>
  <c r="P101" i="2"/>
  <c r="P307" i="2"/>
  <c r="P51" i="2"/>
  <c r="P330" i="2"/>
  <c r="P401" i="2"/>
  <c r="P137" i="2"/>
  <c r="P60" i="2"/>
  <c r="P199" i="2"/>
  <c r="P84" i="2"/>
  <c r="P117" i="2"/>
  <c r="P219" i="2"/>
  <c r="P177" i="2"/>
  <c r="P176" i="2"/>
  <c r="P156" i="2"/>
  <c r="P38" i="2"/>
  <c r="P82" i="2"/>
  <c r="P434" i="2"/>
  <c r="P154" i="2"/>
  <c r="P254" i="2"/>
  <c r="P118" i="2"/>
  <c r="P30" i="2"/>
  <c r="P309" i="2"/>
  <c r="P93" i="2"/>
  <c r="P363" i="2"/>
  <c r="P107" i="2"/>
  <c r="P386" i="2"/>
  <c r="P76" i="2"/>
  <c r="P305" i="2"/>
  <c r="P319" i="2"/>
  <c r="P68" i="2"/>
  <c r="P211" i="2"/>
  <c r="P325" i="2"/>
  <c r="P140" i="2"/>
  <c r="P187" i="2"/>
  <c r="P490" i="2"/>
  <c r="P33" i="2"/>
  <c r="P432" i="2"/>
  <c r="P487" i="2"/>
  <c r="P79" i="2"/>
  <c r="P70" i="2"/>
  <c r="P169" i="2"/>
  <c r="P103" i="2"/>
  <c r="O3" i="2"/>
  <c r="P3" i="2" s="1"/>
  <c r="K273" i="2" l="1"/>
  <c r="K242" i="2"/>
  <c r="K129" i="2"/>
  <c r="K390" i="2"/>
  <c r="K266" i="2"/>
  <c r="K144" i="2"/>
  <c r="K362" i="2"/>
  <c r="K353" i="2"/>
  <c r="K451" i="2"/>
  <c r="K67" i="2"/>
  <c r="K259" i="2"/>
  <c r="K391" i="2"/>
  <c r="K489" i="2"/>
  <c r="K58" i="2"/>
  <c r="K438" i="2"/>
  <c r="K54" i="2"/>
  <c r="K32" i="2"/>
  <c r="K95" i="2"/>
  <c r="K139" i="2"/>
  <c r="K295" i="2"/>
  <c r="K502" i="2"/>
  <c r="K10" i="2"/>
  <c r="K262" i="2"/>
  <c r="K195" i="2"/>
  <c r="K71" i="2"/>
  <c r="K254" i="2"/>
  <c r="K65" i="2"/>
  <c r="K24" i="2"/>
  <c r="K281" i="2"/>
  <c r="K383" i="2"/>
  <c r="K178" i="2"/>
  <c r="K80" i="2"/>
  <c r="K260" i="2"/>
  <c r="K289" i="2"/>
  <c r="K351" i="2"/>
  <c r="K127" i="2"/>
  <c r="K45" i="2"/>
  <c r="K13" i="2"/>
  <c r="K398" i="2"/>
  <c r="K485" i="2"/>
  <c r="K458" i="2"/>
  <c r="K30" i="2"/>
  <c r="K6" i="2"/>
  <c r="K97" i="2"/>
  <c r="K434" i="2"/>
  <c r="K276" i="2"/>
  <c r="K459" i="2"/>
  <c r="K202" i="2"/>
  <c r="K347" i="2"/>
  <c r="K50" i="2"/>
  <c r="K500" i="2"/>
  <c r="K91" i="2"/>
  <c r="K263" i="2"/>
  <c r="K169" i="2"/>
  <c r="K412" i="2"/>
  <c r="K326" i="2"/>
  <c r="K156" i="2"/>
  <c r="K334" i="2"/>
  <c r="K252" i="2"/>
  <c r="K101" i="2"/>
  <c r="K224" i="2"/>
  <c r="K304" i="2"/>
  <c r="K229" i="2"/>
  <c r="K212" i="2"/>
  <c r="K161" i="2"/>
  <c r="K421" i="2"/>
  <c r="K425" i="2"/>
  <c r="K475" i="2"/>
  <c r="K159" i="2"/>
  <c r="K378" i="2"/>
  <c r="K39" i="2"/>
  <c r="K250" i="2"/>
  <c r="K428" i="2"/>
  <c r="K492" i="2"/>
  <c r="K294" i="2"/>
  <c r="K109" i="2"/>
  <c r="K155" i="2"/>
  <c r="K233" i="2"/>
  <c r="K126" i="2"/>
  <c r="K256" i="2"/>
  <c r="K189" i="2"/>
  <c r="K358" i="2"/>
  <c r="K228" i="2"/>
  <c r="K253" i="2"/>
  <c r="K306" i="2"/>
  <c r="K16" i="2"/>
  <c r="K365" i="2"/>
  <c r="K318" i="2"/>
  <c r="K272" i="2"/>
  <c r="K387" i="2"/>
  <c r="K135" i="2"/>
  <c r="K89" i="2"/>
  <c r="K179" i="2"/>
  <c r="K203" i="2"/>
  <c r="K196" i="2"/>
  <c r="K243" i="2"/>
  <c r="K216" i="2"/>
  <c r="K361" i="2"/>
  <c r="K11" i="2"/>
  <c r="K442" i="2"/>
  <c r="K220" i="2"/>
  <c r="K25" i="2"/>
  <c r="K493" i="2"/>
  <c r="K476" i="2"/>
  <c r="K27" i="2"/>
  <c r="K445" i="2"/>
  <c r="K382" i="2"/>
  <c r="K94" i="2"/>
  <c r="K267" i="2"/>
  <c r="K3" i="2"/>
  <c r="K105" i="2"/>
  <c r="K415" i="2"/>
  <c r="K344" i="2"/>
  <c r="K370" i="2"/>
  <c r="K191" i="2"/>
  <c r="K92" i="2"/>
  <c r="K464" i="2"/>
  <c r="K331" i="2"/>
  <c r="K455" i="2"/>
  <c r="K301" i="2"/>
  <c r="K62" i="2"/>
  <c r="K327" i="2"/>
  <c r="K22" i="2"/>
  <c r="K120" i="2"/>
  <c r="K284" i="2"/>
  <c r="K90" i="2"/>
  <c r="K270" i="2"/>
  <c r="K231" i="2"/>
  <c r="K168" i="2"/>
  <c r="K369" i="2"/>
  <c r="K219" i="2"/>
  <c r="K77" i="2"/>
  <c r="K471" i="2"/>
  <c r="K268" i="2"/>
  <c r="K435" i="2"/>
  <c r="K206" i="2"/>
  <c r="K407" i="2"/>
  <c r="K153" i="2"/>
  <c r="K226" i="2"/>
  <c r="K213" i="2"/>
  <c r="K162" i="2"/>
  <c r="K470" i="2"/>
  <c r="K495" i="2"/>
  <c r="K217" i="2"/>
  <c r="K290" i="2"/>
  <c r="K277" i="2"/>
  <c r="K418" i="2"/>
  <c r="K166" i="2"/>
  <c r="K175" i="2"/>
  <c r="K288" i="2"/>
  <c r="K164" i="2"/>
  <c r="K291" i="2"/>
  <c r="K192" i="2"/>
  <c r="K51" i="2"/>
  <c r="K454" i="2"/>
  <c r="K136" i="2"/>
  <c r="K137" i="2"/>
  <c r="K106" i="2"/>
  <c r="K460" i="2"/>
  <c r="K140" i="2"/>
  <c r="K360" i="2"/>
  <c r="K211" i="2"/>
  <c r="K183" i="2"/>
  <c r="K184" i="2"/>
  <c r="K497" i="2"/>
  <c r="K474" i="2"/>
  <c r="K427" i="2"/>
  <c r="K309" i="2"/>
  <c r="K450" i="2"/>
  <c r="K110" i="2"/>
  <c r="K15" i="2"/>
  <c r="K104" i="2"/>
  <c r="K145" i="2"/>
  <c r="K132" i="2"/>
  <c r="K397" i="2"/>
  <c r="K102" i="2"/>
  <c r="K73" i="2"/>
  <c r="K119" i="2"/>
  <c r="K56" i="2"/>
  <c r="K23" i="2"/>
  <c r="K388" i="2"/>
  <c r="K241" i="2"/>
  <c r="K354" i="2"/>
  <c r="K341" i="2"/>
  <c r="K371" i="2"/>
  <c r="K278" i="2"/>
  <c r="K239" i="2"/>
  <c r="K488" i="2"/>
  <c r="K146" i="2"/>
  <c r="K355" i="2"/>
  <c r="K328" i="2"/>
  <c r="K116" i="2"/>
  <c r="K200" i="2"/>
  <c r="K201" i="2"/>
  <c r="K170" i="2"/>
  <c r="K59" i="2"/>
  <c r="K197" i="2"/>
  <c r="K57" i="2"/>
  <c r="K69" i="2"/>
  <c r="K46" i="2"/>
  <c r="K247" i="2"/>
  <c r="K296" i="2"/>
  <c r="K76" i="2"/>
  <c r="K364" i="2"/>
  <c r="K52" i="2"/>
  <c r="K373" i="2"/>
  <c r="K19" i="2"/>
  <c r="K222" i="2"/>
  <c r="K79" i="2"/>
  <c r="K232" i="2"/>
  <c r="K209" i="2"/>
  <c r="K501" i="2"/>
  <c r="K461" i="2"/>
  <c r="K313" i="2"/>
  <c r="K482" i="2"/>
  <c r="K42" i="2"/>
  <c r="K363" i="2"/>
  <c r="K133" i="2"/>
  <c r="K410" i="2"/>
  <c r="K31" i="2"/>
  <c r="K297" i="2"/>
  <c r="K131" i="2"/>
  <c r="K293" i="2"/>
  <c r="K417" i="2"/>
  <c r="K280" i="2"/>
  <c r="K186" i="2"/>
  <c r="K63" i="2"/>
  <c r="K20" i="2"/>
  <c r="K182" i="2"/>
  <c r="K7" i="2"/>
  <c r="K225" i="2"/>
  <c r="K478" i="2"/>
  <c r="K248" i="2"/>
  <c r="K481" i="2"/>
  <c r="K491" i="2"/>
  <c r="K486" i="2"/>
  <c r="K423" i="2"/>
  <c r="K480" i="2"/>
  <c r="K138" i="2"/>
  <c r="K411" i="2"/>
  <c r="K44" i="2"/>
  <c r="K330" i="2"/>
  <c r="K317" i="2"/>
  <c r="K87" i="2"/>
  <c r="K112" i="2"/>
  <c r="K377" i="2"/>
  <c r="K36" i="2"/>
  <c r="K405" i="2"/>
  <c r="K416" i="2"/>
  <c r="K342" i="2"/>
  <c r="K303" i="2"/>
  <c r="K292" i="2"/>
  <c r="K466" i="2"/>
  <c r="K419" i="2"/>
  <c r="K329" i="2"/>
  <c r="K484" i="2"/>
  <c r="K312" i="2"/>
  <c r="K249" i="2"/>
  <c r="K210" i="2"/>
  <c r="K123" i="2"/>
  <c r="K261" i="2"/>
  <c r="K121" i="2"/>
  <c r="K221" i="2"/>
  <c r="K174" i="2"/>
  <c r="K311" i="2"/>
  <c r="K320" i="2"/>
  <c r="K372" i="2"/>
  <c r="K43" i="2"/>
  <c r="K452" i="2"/>
  <c r="K437" i="2"/>
  <c r="K384" i="2"/>
  <c r="K83" i="2"/>
  <c r="K286" i="2"/>
  <c r="K143" i="2"/>
  <c r="K368" i="2"/>
  <c r="K433" i="2"/>
  <c r="K188" i="2"/>
  <c r="K227" i="2"/>
  <c r="K96" i="2"/>
  <c r="K147" i="2"/>
  <c r="K386" i="2"/>
  <c r="K151" i="2"/>
  <c r="K240" i="2"/>
  <c r="K441" i="2"/>
  <c r="K180" i="2"/>
  <c r="K469" i="2"/>
  <c r="K380" i="2"/>
  <c r="K406" i="2"/>
  <c r="K367" i="2"/>
  <c r="K49" i="2"/>
  <c r="K324" i="2"/>
  <c r="K483" i="2"/>
  <c r="K393" i="2"/>
  <c r="K214" i="2"/>
  <c r="K479" i="2"/>
  <c r="K424" i="2"/>
  <c r="K337" i="2"/>
  <c r="K274" i="2"/>
  <c r="K187" i="2"/>
  <c r="K325" i="2"/>
  <c r="K321" i="2"/>
  <c r="K285" i="2"/>
  <c r="K350" i="2"/>
  <c r="K375" i="2"/>
  <c r="K496" i="2"/>
  <c r="K154" i="2"/>
  <c r="K107" i="2"/>
  <c r="K29" i="2"/>
  <c r="K448" i="2"/>
  <c r="K275" i="2"/>
  <c r="K70" i="2"/>
  <c r="K207" i="2"/>
  <c r="K432" i="2"/>
  <c r="K457" i="2"/>
  <c r="K53" i="2"/>
  <c r="K298" i="2"/>
  <c r="K352" i="2"/>
  <c r="K465" i="2"/>
  <c r="K236" i="2"/>
  <c r="K193" i="2"/>
  <c r="K494" i="2"/>
  <c r="K431" i="2"/>
  <c r="K113" i="2"/>
  <c r="K35" i="2"/>
  <c r="K12" i="2"/>
  <c r="K422" i="2"/>
  <c r="K124" i="2"/>
  <c r="K238" i="2"/>
  <c r="K300" i="2"/>
  <c r="K60" i="2"/>
  <c r="K401" i="2"/>
  <c r="K338" i="2"/>
  <c r="K251" i="2"/>
  <c r="K389" i="2"/>
  <c r="K26" i="2"/>
  <c r="K349" i="2"/>
  <c r="K414" i="2"/>
  <c r="K439" i="2"/>
  <c r="K332" i="2"/>
  <c r="K194" i="2"/>
  <c r="K171" i="2"/>
  <c r="K93" i="2"/>
  <c r="K185" i="2"/>
  <c r="K339" i="2"/>
  <c r="K134" i="2"/>
  <c r="K271" i="2"/>
  <c r="K456" i="2"/>
  <c r="K218" i="2"/>
  <c r="K117" i="2"/>
  <c r="K149" i="2"/>
  <c r="K430" i="2"/>
  <c r="K245" i="2"/>
  <c r="K172" i="2"/>
  <c r="K333" i="2"/>
  <c r="K78" i="2"/>
  <c r="K279" i="2"/>
  <c r="K376" i="2"/>
  <c r="K18" i="2"/>
  <c r="K61" i="2"/>
  <c r="K436" i="2"/>
  <c r="K356" i="2"/>
  <c r="K48" i="2"/>
  <c r="K177" i="2"/>
  <c r="K99" i="2"/>
  <c r="K21" i="2"/>
  <c r="K68" i="2"/>
  <c r="K34" i="2"/>
  <c r="K302" i="2"/>
  <c r="K8" i="2"/>
  <c r="K420" i="2"/>
  <c r="K449" i="2"/>
  <c r="K402" i="2"/>
  <c r="K315" i="2"/>
  <c r="K453" i="2"/>
  <c r="K66" i="2"/>
  <c r="K413" i="2"/>
  <c r="K396" i="2"/>
  <c r="K463" i="2"/>
  <c r="K345" i="2"/>
  <c r="K258" i="2"/>
  <c r="K235" i="2"/>
  <c r="K157" i="2"/>
  <c r="K473" i="2"/>
  <c r="K403" i="2"/>
  <c r="K198" i="2"/>
  <c r="K335" i="2"/>
  <c r="K108" i="2"/>
  <c r="K282" i="2"/>
  <c r="K205" i="2"/>
  <c r="K111" i="2"/>
  <c r="K490" i="2"/>
  <c r="K487" i="2"/>
  <c r="K142" i="2"/>
  <c r="K343" i="2"/>
  <c r="K440" i="2"/>
  <c r="K82" i="2"/>
  <c r="K125" i="2"/>
  <c r="K98" i="2"/>
  <c r="K38" i="2"/>
  <c r="K47" i="2"/>
  <c r="K176" i="2"/>
  <c r="K265" i="2"/>
  <c r="K163" i="2"/>
  <c r="K85" i="2"/>
  <c r="K444" i="2"/>
  <c r="K394" i="2"/>
  <c r="K366" i="2"/>
  <c r="K72" i="2"/>
  <c r="K9" i="2"/>
  <c r="K316" i="2"/>
  <c r="K426" i="2"/>
  <c r="K379" i="2"/>
  <c r="K234" i="2"/>
  <c r="K477" i="2"/>
  <c r="K55" i="2"/>
  <c r="K204" i="2"/>
  <c r="K385" i="2"/>
  <c r="K322" i="2"/>
  <c r="K299" i="2"/>
  <c r="K181" i="2"/>
  <c r="K130" i="2"/>
  <c r="K467" i="2"/>
  <c r="K462" i="2"/>
  <c r="K399" i="2"/>
  <c r="K17" i="2"/>
  <c r="K346" i="2"/>
  <c r="K269" i="2"/>
  <c r="K264" i="2"/>
  <c r="K64" i="2"/>
  <c r="K443" i="2"/>
  <c r="K409" i="2"/>
  <c r="K81" i="2"/>
  <c r="K255" i="2"/>
  <c r="K86" i="2"/>
  <c r="K283" i="2"/>
  <c r="K408" i="2"/>
  <c r="K118" i="2"/>
  <c r="K359" i="2"/>
  <c r="K395" i="2"/>
  <c r="K468" i="2"/>
  <c r="K323" i="2"/>
  <c r="K84" i="2"/>
  <c r="K88" i="2"/>
  <c r="K308" i="2"/>
  <c r="K115" i="2"/>
  <c r="K122" i="2"/>
  <c r="K28" i="2"/>
  <c r="K499" i="2"/>
  <c r="K14" i="2"/>
  <c r="K223" i="2"/>
  <c r="K404" i="2"/>
  <c r="K103" i="2"/>
  <c r="K152" i="2"/>
  <c r="K158" i="2"/>
  <c r="K305" i="2"/>
  <c r="K4" i="2"/>
  <c r="K37" i="2"/>
  <c r="K160" i="2"/>
  <c r="K141" i="2"/>
  <c r="K498" i="2"/>
  <c r="K190" i="2"/>
  <c r="K392" i="2"/>
  <c r="K173" i="2"/>
  <c r="K246" i="2"/>
  <c r="K340" i="2"/>
  <c r="K374" i="2"/>
  <c r="K314" i="2"/>
  <c r="K100" i="2"/>
  <c r="K381" i="2"/>
  <c r="K446" i="2"/>
  <c r="K472" i="2"/>
  <c r="K215" i="2"/>
  <c r="K348" i="2"/>
  <c r="K319" i="2"/>
  <c r="K40" i="2"/>
  <c r="K287" i="2"/>
  <c r="K237" i="2"/>
  <c r="K167" i="2"/>
  <c r="K307" i="2"/>
  <c r="K148" i="2"/>
  <c r="K150" i="2"/>
  <c r="K165" i="2"/>
  <c r="K336" i="2"/>
  <c r="K74" i="2"/>
  <c r="K429" i="2"/>
  <c r="K33" i="2"/>
  <c r="K357" i="2"/>
  <c r="K400" i="2"/>
  <c r="K310" i="2"/>
  <c r="K230" i="2"/>
  <c r="K244" i="2"/>
  <c r="K75" i="2"/>
  <c r="K114" i="2"/>
  <c r="K41" i="2"/>
  <c r="K199" i="2"/>
  <c r="K257" i="2"/>
  <c r="K208" i="2"/>
  <c r="K447" i="2"/>
  <c r="K128" i="2"/>
  <c r="K5" i="2"/>
  <c r="BT115" i="1"/>
  <c r="BT105" i="1"/>
  <c r="BT104" i="1"/>
  <c r="BT103" i="1"/>
  <c r="BT112" i="1"/>
  <c r="BT102" i="1"/>
  <c r="BT111" i="1"/>
  <c r="BT9" i="1"/>
  <c r="BT109" i="1"/>
  <c r="BT101" i="1"/>
  <c r="BT110" i="1"/>
  <c r="BT107" i="1"/>
  <c r="BT113" i="1"/>
  <c r="BT108" i="1"/>
  <c r="BT116" i="1"/>
  <c r="BT106" i="1"/>
  <c r="BT114" i="1"/>
  <c r="BT7" i="1" l="1"/>
  <c r="BT13" i="1"/>
  <c r="BT8" i="1"/>
  <c r="BT27" i="1"/>
  <c r="BT16" i="1"/>
  <c r="BT11" i="1"/>
  <c r="BT15" i="1"/>
  <c r="BT14" i="1"/>
  <c r="BT25" i="1"/>
  <c r="BT26" i="1"/>
  <c r="BT12" i="1"/>
  <c r="BT6" i="1"/>
  <c r="BT4" i="1"/>
  <c r="L3" i="2" s="1"/>
  <c r="BT10" i="1"/>
  <c r="BT5" i="1"/>
  <c r="BT39" i="1"/>
  <c r="BT29" i="1"/>
  <c r="BT32" i="1"/>
  <c r="BT33" i="1"/>
  <c r="BT31" i="1"/>
  <c r="BT36" i="1"/>
  <c r="BT35" i="1"/>
  <c r="BT37" i="1"/>
  <c r="BT28" i="1"/>
  <c r="BT34" i="1"/>
  <c r="BT38" i="1"/>
  <c r="BT40" i="1"/>
  <c r="BT30" i="1"/>
  <c r="BT24" i="1"/>
  <c r="BT17" i="1"/>
  <c r="BT23" i="1"/>
  <c r="BT22" i="1"/>
  <c r="BT18" i="1"/>
  <c r="BT20" i="1"/>
  <c r="BT21" i="1"/>
  <c r="BT19" i="1"/>
  <c r="L6" i="2" l="1"/>
  <c r="L4" i="2"/>
  <c r="L5" i="2"/>
  <c r="L7" i="2"/>
  <c r="L8" i="2"/>
  <c r="L9" i="2"/>
  <c r="L502" i="2"/>
  <c r="L494" i="2"/>
  <c r="L486" i="2"/>
  <c r="L478" i="2"/>
  <c r="L470" i="2"/>
  <c r="L462" i="2"/>
  <c r="L454" i="2"/>
  <c r="L446" i="2"/>
  <c r="L438" i="2"/>
  <c r="L430" i="2"/>
  <c r="L422" i="2"/>
  <c r="L414" i="2"/>
  <c r="L406" i="2"/>
  <c r="L398" i="2"/>
  <c r="L390" i="2"/>
  <c r="L382" i="2"/>
  <c r="L374" i="2"/>
  <c r="L366" i="2"/>
  <c r="L358" i="2"/>
  <c r="L350" i="2"/>
  <c r="L342" i="2"/>
  <c r="L334" i="2"/>
  <c r="L326" i="2"/>
  <c r="L318" i="2"/>
  <c r="L310" i="2"/>
  <c r="L302" i="2"/>
  <c r="L294" i="2"/>
  <c r="L286" i="2"/>
  <c r="L278" i="2"/>
  <c r="L270" i="2"/>
  <c r="L262" i="2"/>
  <c r="L254" i="2"/>
  <c r="L246" i="2"/>
  <c r="L238" i="2"/>
  <c r="L230" i="2"/>
  <c r="L222" i="2"/>
  <c r="L214" i="2"/>
  <c r="L206" i="2"/>
  <c r="L198" i="2"/>
  <c r="L190" i="2"/>
  <c r="L182" i="2"/>
  <c r="L174" i="2"/>
  <c r="L166" i="2"/>
  <c r="L158" i="2"/>
  <c r="L150" i="2"/>
  <c r="L142" i="2"/>
  <c r="L134" i="2"/>
  <c r="L126" i="2"/>
  <c r="L118" i="2"/>
  <c r="L110" i="2"/>
  <c r="L102" i="2"/>
  <c r="L94" i="2"/>
  <c r="L86" i="2"/>
  <c r="L78" i="2"/>
  <c r="L70" i="2"/>
  <c r="L62" i="2"/>
  <c r="L54" i="2"/>
  <c r="L46" i="2"/>
  <c r="L38" i="2"/>
  <c r="L30" i="2"/>
  <c r="L22" i="2"/>
  <c r="L14" i="2"/>
  <c r="L488" i="2"/>
  <c r="L432" i="2"/>
  <c r="L400" i="2"/>
  <c r="L360" i="2"/>
  <c r="L320" i="2"/>
  <c r="L280" i="2"/>
  <c r="L240" i="2"/>
  <c r="L192" i="2"/>
  <c r="L152" i="2"/>
  <c r="L112" i="2"/>
  <c r="L80" i="2"/>
  <c r="L40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496" i="2"/>
  <c r="L344" i="2"/>
  <c r="L500" i="2"/>
  <c r="L492" i="2"/>
  <c r="L484" i="2"/>
  <c r="L476" i="2"/>
  <c r="L468" i="2"/>
  <c r="L460" i="2"/>
  <c r="L452" i="2"/>
  <c r="L444" i="2"/>
  <c r="L436" i="2"/>
  <c r="L428" i="2"/>
  <c r="L420" i="2"/>
  <c r="L412" i="2"/>
  <c r="L404" i="2"/>
  <c r="L396" i="2"/>
  <c r="L388" i="2"/>
  <c r="L380" i="2"/>
  <c r="L372" i="2"/>
  <c r="L364" i="2"/>
  <c r="L356" i="2"/>
  <c r="L348" i="2"/>
  <c r="L340" i="2"/>
  <c r="L332" i="2"/>
  <c r="L324" i="2"/>
  <c r="L316" i="2"/>
  <c r="L308" i="2"/>
  <c r="L300" i="2"/>
  <c r="L292" i="2"/>
  <c r="L284" i="2"/>
  <c r="L276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464" i="2"/>
  <c r="L448" i="2"/>
  <c r="L416" i="2"/>
  <c r="L384" i="2"/>
  <c r="L336" i="2"/>
  <c r="L288" i="2"/>
  <c r="L248" i="2"/>
  <c r="L208" i="2"/>
  <c r="L176" i="2"/>
  <c r="L136" i="2"/>
  <c r="L96" i="2"/>
  <c r="L56" i="2"/>
  <c r="L16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472" i="2"/>
  <c r="L368" i="2"/>
  <c r="L304" i="2"/>
  <c r="L264" i="2"/>
  <c r="L224" i="2"/>
  <c r="L184" i="2"/>
  <c r="L144" i="2"/>
  <c r="L104" i="2"/>
  <c r="L64" i="2"/>
  <c r="L24" i="2"/>
  <c r="L498" i="2"/>
  <c r="L490" i="2"/>
  <c r="L482" i="2"/>
  <c r="L474" i="2"/>
  <c r="L466" i="2"/>
  <c r="L458" i="2"/>
  <c r="L450" i="2"/>
  <c r="L442" i="2"/>
  <c r="L434" i="2"/>
  <c r="L426" i="2"/>
  <c r="L418" i="2"/>
  <c r="L410" i="2"/>
  <c r="L402" i="2"/>
  <c r="L394" i="2"/>
  <c r="L386" i="2"/>
  <c r="L378" i="2"/>
  <c r="L370" i="2"/>
  <c r="L362" i="2"/>
  <c r="L354" i="2"/>
  <c r="L346" i="2"/>
  <c r="L338" i="2"/>
  <c r="L330" i="2"/>
  <c r="L322" i="2"/>
  <c r="L314" i="2"/>
  <c r="L306" i="2"/>
  <c r="L298" i="2"/>
  <c r="L290" i="2"/>
  <c r="L282" i="2"/>
  <c r="L274" i="2"/>
  <c r="L266" i="2"/>
  <c r="L258" i="2"/>
  <c r="L250" i="2"/>
  <c r="L242" i="2"/>
  <c r="L234" i="2"/>
  <c r="L226" i="2"/>
  <c r="L218" i="2"/>
  <c r="L210" i="2"/>
  <c r="L202" i="2"/>
  <c r="L194" i="2"/>
  <c r="L186" i="2"/>
  <c r="L178" i="2"/>
  <c r="L170" i="2"/>
  <c r="L162" i="2"/>
  <c r="L154" i="2"/>
  <c r="L146" i="2"/>
  <c r="L138" i="2"/>
  <c r="L130" i="2"/>
  <c r="L122" i="2"/>
  <c r="L114" i="2"/>
  <c r="L106" i="2"/>
  <c r="L98" i="2"/>
  <c r="L90" i="2"/>
  <c r="L82" i="2"/>
  <c r="L74" i="2"/>
  <c r="L66" i="2"/>
  <c r="L58" i="2"/>
  <c r="L50" i="2"/>
  <c r="L42" i="2"/>
  <c r="L34" i="2"/>
  <c r="L26" i="2"/>
  <c r="L18" i="2"/>
  <c r="L10" i="2"/>
  <c r="L480" i="2"/>
  <c r="L424" i="2"/>
  <c r="L392" i="2"/>
  <c r="L352" i="2"/>
  <c r="L312" i="2"/>
  <c r="L272" i="2"/>
  <c r="L232" i="2"/>
  <c r="L200" i="2"/>
  <c r="L160" i="2"/>
  <c r="L120" i="2"/>
  <c r="L72" i="2"/>
  <c r="L32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456" i="2"/>
  <c r="L440" i="2"/>
  <c r="L408" i="2"/>
  <c r="L376" i="2"/>
  <c r="L328" i="2"/>
  <c r="L296" i="2"/>
  <c r="L256" i="2"/>
  <c r="L216" i="2"/>
  <c r="L168" i="2"/>
  <c r="L128" i="2"/>
  <c r="L88" i="2"/>
  <c r="L48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BT72" i="1"/>
  <c r="BT98" i="1"/>
  <c r="BT77" i="1"/>
  <c r="BT61" i="1"/>
  <c r="BT86" i="1"/>
  <c r="BT67" i="1"/>
  <c r="BT51" i="1"/>
  <c r="BT57" i="1"/>
  <c r="BT63" i="1"/>
  <c r="BT90" i="1"/>
  <c r="BT58" i="1"/>
  <c r="BT96" i="1"/>
  <c r="BT50" i="1"/>
  <c r="BT53" i="1"/>
  <c r="BT89" i="1"/>
  <c r="BT82" i="1"/>
  <c r="BT70" i="1"/>
  <c r="BT83" i="1"/>
  <c r="BT92" i="1"/>
  <c r="BT91" i="1"/>
  <c r="BT64" i="1"/>
  <c r="BT87" i="1"/>
  <c r="BT49" i="1"/>
  <c r="BT75" i="1"/>
  <c r="BT65" i="1"/>
  <c r="BT84" i="1"/>
  <c r="BT69" i="1"/>
  <c r="BT94" i="1"/>
  <c r="BT78" i="1"/>
  <c r="BT59" i="1"/>
  <c r="BT62" i="1"/>
  <c r="BT52" i="1"/>
  <c r="BT55" i="1"/>
  <c r="BT60" i="1"/>
  <c r="BT54" i="1"/>
  <c r="BT99" i="1"/>
  <c r="BT76" i="1"/>
  <c r="BT71" i="1"/>
  <c r="BT66" i="1"/>
  <c r="BT97" i="1"/>
  <c r="BT56" i="1"/>
  <c r="BT81" i="1"/>
  <c r="BT95" i="1"/>
  <c r="BT74" i="1"/>
  <c r="BT73" i="1"/>
  <c r="BT68" i="1"/>
  <c r="BT85" i="1"/>
  <c r="BT80" i="1"/>
  <c r="BT88" i="1"/>
  <c r="BT100" i="1"/>
  <c r="BT79" i="1"/>
  <c r="BT93" i="1"/>
  <c r="BT46" i="1" l="1"/>
  <c r="BT48" i="1"/>
  <c r="BT42" i="1"/>
  <c r="BT41" i="1"/>
  <c r="BT44" i="1"/>
  <c r="BT43" i="1"/>
  <c r="BT47" i="1"/>
  <c r="BT45" i="1"/>
</calcChain>
</file>

<file path=xl/sharedStrings.xml><?xml version="1.0" encoding="utf-8"?>
<sst xmlns="http://schemas.openxmlformats.org/spreadsheetml/2006/main" count="159" uniqueCount="103">
  <si>
    <t>INICIO DEL PLAN</t>
  </si>
  <si>
    <t>DURACIÓN DEL PLAN</t>
  </si>
  <si>
    <t>INICIO REAL</t>
  </si>
  <si>
    <t>DURACIÓN REAL</t>
  </si>
  <si>
    <t>PORCENTAJE COMPLETADO</t>
  </si>
  <si>
    <t>Duración del plan</t>
  </si>
  <si>
    <t>CAMPAÑA</t>
  </si>
  <si>
    <t>SOLICITUD</t>
  </si>
  <si>
    <t>FECHA SOLICITUD</t>
  </si>
  <si>
    <t>FECHA REAL RESPUESTA</t>
  </si>
  <si>
    <t>FECHA ESTIMADA RESPUESTA</t>
  </si>
  <si>
    <t>ENTIDAD</t>
  </si>
  <si>
    <t># SOLICITUDES</t>
  </si>
  <si>
    <t>DIAS DE CUMPLIMIENTO</t>
  </si>
  <si>
    <t>ASIGNACION</t>
  </si>
  <si>
    <t>POSITIVO</t>
  </si>
  <si>
    <t>EFECTIVIDAD</t>
  </si>
  <si>
    <t>BANCO DE BOGOTA</t>
  </si>
  <si>
    <t>COFACE</t>
  </si>
  <si>
    <t>COOPCENTRAL</t>
  </si>
  <si>
    <t>FINANCIERA DANN</t>
  </si>
  <si>
    <t>FINANDINA</t>
  </si>
  <si>
    <t>AB MAURICIO ALDANA</t>
  </si>
  <si>
    <t>BANCO POPULAR</t>
  </si>
  <si>
    <t>BBVA</t>
  </si>
  <si>
    <t>COASMEDAS</t>
  </si>
  <si>
    <t>FINCOMERCIO</t>
  </si>
  <si>
    <t>GSC PROPIA</t>
  </si>
  <si>
    <t>HOTELES ESTELAR</t>
  </si>
  <si>
    <t>LA MUELA</t>
  </si>
  <si>
    <t>PROTECSA</t>
  </si>
  <si>
    <t>PROTELA</t>
  </si>
  <si>
    <t>SIMONIZ</t>
  </si>
  <si>
    <t>SOLIDARIA DE SEGUROS</t>
  </si>
  <si>
    <t>% Completado</t>
  </si>
  <si>
    <t>% Completado (fuera del plan)</t>
  </si>
  <si>
    <t>LLAVE</t>
  </si>
  <si>
    <t>FINANCIAR</t>
  </si>
  <si>
    <t>COOPERATIVA SANITAS</t>
  </si>
  <si>
    <t>AB FRANKLIN HERNANDEZ</t>
  </si>
  <si>
    <t>EFICIENCIA</t>
  </si>
  <si>
    <t>CUMPLIDO</t>
  </si>
  <si>
    <t>Total general</t>
  </si>
  <si>
    <t>% EFICIENCIA</t>
  </si>
  <si>
    <t>DIAS RESPUESTA</t>
  </si>
  <si>
    <t>NEGATIVO</t>
  </si>
  <si>
    <t>AB CARLOS CABRERA</t>
  </si>
  <si>
    <t>AB GIOVANNI LIZARAZO</t>
  </si>
  <si>
    <t>JASS ASESORES</t>
  </si>
  <si>
    <t>CONJUNTO LOS CIRUELOS</t>
  </si>
  <si>
    <t>COMERCIALIZADORA WINTER´S S.A.S.</t>
  </si>
  <si>
    <t>ARCO- GRUPO BANCOLDEX</t>
  </si>
  <si>
    <t>BIOMAX 20</t>
  </si>
  <si>
    <t>BIOMAX 50</t>
  </si>
  <si>
    <t>BIOMAX &gt;50</t>
  </si>
  <si>
    <t>TARIFA A CALCULAR</t>
  </si>
  <si>
    <t>FACTURA POSITIVO</t>
  </si>
  <si>
    <t>FACTURA NEGATIVO</t>
  </si>
  <si>
    <t>TOTAL FACTURA</t>
  </si>
  <si>
    <t xml:space="preserve">FACTURA POSITIVO </t>
  </si>
  <si>
    <t xml:space="preserve">FACTURA NEGATIVO </t>
  </si>
  <si>
    <t xml:space="preserve">TOTAL FACTURA </t>
  </si>
  <si>
    <t>PROYECCION FACTURA INV. BIENES</t>
  </si>
  <si>
    <t>INDICADORES DE GESTION INV. BIENES</t>
  </si>
  <si>
    <t>SOLICITUDES</t>
  </si>
  <si>
    <t xml:space="preserve">ASIGNACION </t>
  </si>
  <si>
    <t>POSITIVOS</t>
  </si>
  <si>
    <t xml:space="preserve">% EFEC </t>
  </si>
  <si>
    <t>GANNT EJECUCION INVESTIGACION DE BIENES</t>
  </si>
  <si>
    <t>INICIO</t>
  </si>
  <si>
    <t>FINANCIERA DANN 20</t>
  </si>
  <si>
    <t>FINANCIERA DANN 50</t>
  </si>
  <si>
    <t>FINANCIERA DANN &gt;50</t>
  </si>
  <si>
    <t>BANCO POPULAR 100</t>
  </si>
  <si>
    <t>BANCO POPULAR 200</t>
  </si>
  <si>
    <t>BANCO POPULAR 300</t>
  </si>
  <si>
    <t>BANCO POPULAR 400</t>
  </si>
  <si>
    <t>BANCO POPULAR 600</t>
  </si>
  <si>
    <t>BANCO POPULAR 800</t>
  </si>
  <si>
    <t>BANCO POPULAR 1000</t>
  </si>
  <si>
    <t>BANCO POPULAR &gt; 1000</t>
  </si>
  <si>
    <t>ALINEAMIENTO</t>
  </si>
  <si>
    <t>DAMIS SAS</t>
  </si>
  <si>
    <t>AB STELLA BOTIA</t>
  </si>
  <si>
    <t>BANCO PULAR 100</t>
  </si>
  <si>
    <t>MES</t>
  </si>
  <si>
    <t>Asignacion</t>
  </si>
  <si>
    <t>Positivo</t>
  </si>
  <si>
    <t>% Efectividad</t>
  </si>
  <si>
    <t>Valor Factura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</si>
  <si>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</si>
  <si>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</si>
  <si>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</si>
  <si>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</si>
  <si>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</si>
  <si>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</si>
  <si>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</si>
  <si>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</si>
  <si>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COMPARATIVO ASIGNACION / FACTURACION</t>
  </si>
  <si>
    <t>AB JOHANNA SAENZ</t>
  </si>
  <si>
    <t>SEPTIEMBRE</t>
  </si>
  <si>
    <t>INCUMPLIDO</t>
  </si>
  <si>
    <t>DIAS FESTIVOS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</si>
</sst>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240A]\ #,##0"/>
    <numFmt numFmtId="165" formatCode="&quot;$&quot;\ #,##0"/>
    <numFmt numFmtId="166" formatCode="0.0%"/>
    <numFmt numFmtId="167" formatCode="&quot;$&quot;\ \ 0\.000\.000"/>
    <numFmt numFmtId="168" formatCode="dd/mm/yyyy"/>
  </numFmts>
  <fonts count="31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 tint="0.24994659260841701"/>
      <name val="Arial Narrow"/>
      <family val="2"/>
    </font>
    <font>
      <b/>
      <sz val="10"/>
      <color theme="1" tint="0.24994659260841701"/>
      <name val="Arial Narrow"/>
      <family val="2"/>
    </font>
    <font>
      <b/>
      <sz val="10"/>
      <color theme="1" tint="0.34998626667073579"/>
      <name val="Arial Narrow"/>
      <family val="2"/>
    </font>
    <font>
      <b/>
      <sz val="10"/>
      <color theme="7"/>
      <name val="Arial Narrow"/>
      <family val="2"/>
    </font>
    <font>
      <sz val="11"/>
      <name val="Corbel"/>
      <family val="2"/>
      <scheme val="major"/>
    </font>
    <font>
      <sz val="10"/>
      <color theme="0"/>
      <name val="Arial Narrow"/>
      <family val="2"/>
    </font>
    <font>
      <sz val="11"/>
      <color theme="1" tint="0.24994659260841701"/>
      <name val="Arial Narrow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 tint="0.24994659260841701"/>
      <name val="Arial Narrow"/>
      <family val="2"/>
    </font>
    <font>
      <b/>
      <sz val="24"/>
      <color theme="1"/>
      <name val="Arial Narrow"/>
      <family val="2"/>
    </font>
    <font>
      <u/>
      <sz val="11"/>
      <color theme="10"/>
      <name val="Corbel"/>
      <family val="2"/>
      <scheme val="major"/>
    </font>
    <font>
      <b/>
      <sz val="12"/>
      <name val="Arial Narrow"/>
      <family val="2"/>
    </font>
    <font>
      <sz val="11"/>
      <color theme="1" tint="0.24994659260841701"/>
      <name val="Arial Narrow"/>
      <family val="2"/>
    </font>
    <font>
      <b/>
      <sz val="22"/>
      <color theme="1" tint="0.24994659260841701"/>
      <name val="Arial Narrow"/>
      <family val="2"/>
    </font>
    <font>
      <sz val="11"/>
      <color theme="1" tint="0.24994659260841701"/>
      <name val="Arial Narrow"/>
    </font>
    <font>
      <sz val="8"/>
      <name val="Corbel"/>
      <family val="2"/>
      <scheme val="maj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0DE00"/>
        <bgColor indexed="64"/>
      </patternFill>
    </fill>
    <fill>
      <patternFill patternType="mediumGray">
        <fgColor auto="1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4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3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  <xf numFmtId="0" fontId="12" fillId="0" borderId="0"/>
    <xf numFmtId="9" fontId="1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5" fillId="0" borderId="0" applyNumberFormat="0" applyFill="0" applyBorder="0" applyAlignment="0" applyProtection="0">
      <alignment horizontal="center" vertical="center"/>
    </xf>
    <xf numFmtId="9" fontId="9" fillId="0" borderId="0" applyFont="0" applyFill="0" applyBorder="0" applyAlignment="0" applyProtection="0"/>
  </cellStyleXfs>
  <cellXfs count="83">
    <xf numFmtId="0" fontId="0" fillId="0" borderId="0" xfId="0">
      <alignment horizontal="center" vertical="center"/>
    </xf>
    <xf numFmtId="0" fontId="12" fillId="0" borderId="0" xfId="19"/>
    <xf numFmtId="0" fontId="12" fillId="0" borderId="0" xfId="19" applyAlignment="1">
      <alignment vertical="center"/>
    </xf>
    <xf numFmtId="0" fontId="13" fillId="0" borderId="10" xfId="19" applyFont="1" applyBorder="1" applyAlignment="1">
      <alignment horizontal="center" vertical="center"/>
    </xf>
    <xf numFmtId="0" fontId="13" fillId="0" borderId="10" xfId="19" applyFont="1" applyBorder="1" applyAlignment="1">
      <alignment horizontal="center" vertical="center" wrapText="1"/>
    </xf>
    <xf numFmtId="0" fontId="14" fillId="0" borderId="0" xfId="0" applyFont="1">
      <alignment horizontal="center" vertical="center"/>
    </xf>
    <xf numFmtId="0" fontId="14" fillId="0" borderId="0" xfId="0" applyFont="1" applyBorder="1">
      <alignment horizontal="center" vertical="center"/>
    </xf>
    <xf numFmtId="0" fontId="16" fillId="0" borderId="0" xfId="4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vertical="center" wrapText="1"/>
    </xf>
    <xf numFmtId="3" fontId="16" fillId="0" borderId="2" xfId="3" applyFont="1">
      <alignment horizontal="center"/>
    </xf>
    <xf numFmtId="0" fontId="15" fillId="0" borderId="0" xfId="2" applyFont="1">
      <alignment horizontal="left" wrapText="1"/>
    </xf>
    <xf numFmtId="0" fontId="14" fillId="0" borderId="0" xfId="0" applyFont="1" applyAlignment="1">
      <alignment horizontal="center"/>
    </xf>
    <xf numFmtId="9" fontId="17" fillId="0" borderId="0" xfId="6" applyFont="1">
      <alignment horizontal="center" vertical="center"/>
    </xf>
    <xf numFmtId="0" fontId="15" fillId="0" borderId="0" xfId="2" applyFont="1" applyAlignment="1">
      <alignment horizontal="center"/>
    </xf>
    <xf numFmtId="14" fontId="15" fillId="0" borderId="0" xfId="2" applyNumberFormat="1" applyFont="1" applyAlignment="1">
      <alignment horizontal="center" wrapText="1"/>
    </xf>
    <xf numFmtId="0" fontId="18" fillId="0" borderId="0" xfId="0" applyFont="1" applyFill="1">
      <alignment horizontal="center" vertical="center"/>
    </xf>
    <xf numFmtId="0" fontId="19" fillId="0" borderId="0" xfId="0" applyFont="1">
      <alignment horizontal="center" vertical="center"/>
    </xf>
    <xf numFmtId="0" fontId="19" fillId="0" borderId="0" xfId="0" applyFont="1" applyAlignment="1">
      <alignment vertical="center" wrapText="1"/>
    </xf>
    <xf numFmtId="0" fontId="20" fillId="0" borderId="0" xfId="0" applyFont="1">
      <alignment horizontal="center" vertical="center"/>
    </xf>
    <xf numFmtId="14" fontId="0" fillId="0" borderId="0" xfId="0" applyNumberFormat="1">
      <alignment horizontal="center" vertical="center"/>
    </xf>
    <xf numFmtId="0" fontId="14" fillId="9" borderId="3" xfId="16" applyFont="1" applyFill="1" applyAlignment="1">
      <alignment horizontal="center"/>
    </xf>
    <xf numFmtId="0" fontId="14" fillId="8" borderId="3" xfId="18" applyFont="1" applyFill="1" applyAlignment="1">
      <alignment horizontal="center"/>
    </xf>
    <xf numFmtId="0" fontId="14" fillId="10" borderId="4" xfId="14" applyFont="1" applyFill="1" applyAlignment="1">
      <alignment horizontal="center"/>
    </xf>
    <xf numFmtId="0" fontId="21" fillId="11" borderId="10" xfId="19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8" fillId="0" borderId="13" xfId="0" applyFont="1" applyFill="1" applyBorder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18" fillId="0" borderId="11" xfId="0" applyFont="1" applyFill="1" applyBorder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8" fillId="0" borderId="0" xfId="0" applyFont="1" applyFill="1" applyBorder="1">
      <alignment horizontal="center" vertical="center"/>
    </xf>
    <xf numFmtId="0" fontId="21" fillId="11" borderId="15" xfId="19" applyFont="1" applyFill="1" applyBorder="1" applyAlignment="1">
      <alignment horizontal="center" vertical="center"/>
    </xf>
    <xf numFmtId="0" fontId="22" fillId="11" borderId="12" xfId="19" applyNumberFormat="1" applyFont="1" applyFill="1" applyBorder="1" applyAlignment="1">
      <alignment horizontal="center"/>
    </xf>
    <xf numFmtId="164" fontId="22" fillId="11" borderId="12" xfId="19" applyNumberFormat="1" applyFont="1" applyFill="1" applyBorder="1" applyAlignment="1">
      <alignment horizontal="center"/>
    </xf>
    <xf numFmtId="164" fontId="22" fillId="11" borderId="8" xfId="19" applyNumberFormat="1" applyFont="1" applyFill="1" applyBorder="1" applyAlignment="1">
      <alignment horizontal="center"/>
    </xf>
    <xf numFmtId="0" fontId="2" fillId="0" borderId="0" xfId="21" applyAlignment="1">
      <alignment horizontal="center"/>
    </xf>
    <xf numFmtId="9" fontId="0" fillId="0" borderId="0" xfId="22" applyFont="1" applyAlignment="1">
      <alignment horizontal="center"/>
    </xf>
    <xf numFmtId="0" fontId="24" fillId="0" borderId="0" xfId="21" applyFont="1" applyAlignment="1">
      <alignment wrapText="1"/>
    </xf>
    <xf numFmtId="0" fontId="24" fillId="0" borderId="0" xfId="21" applyFont="1"/>
    <xf numFmtId="0" fontId="2" fillId="0" borderId="0" xfId="21"/>
    <xf numFmtId="49" fontId="18" fillId="0" borderId="16" xfId="0" applyNumberFormat="1" applyFont="1" applyFill="1" applyBorder="1" applyAlignment="1">
      <alignment horizontal="center"/>
    </xf>
    <xf numFmtId="0" fontId="0" fillId="0" borderId="0" xfId="0" applyBorder="1">
      <alignment horizontal="center" vertical="center"/>
    </xf>
    <xf numFmtId="9" fontId="12" fillId="0" borderId="12" xfId="19" applyNumberFormat="1" applyFill="1" applyBorder="1" applyAlignment="1">
      <alignment horizontal="center"/>
    </xf>
    <xf numFmtId="0" fontId="12" fillId="0" borderId="17" xfId="19" applyNumberFormat="1" applyFill="1" applyBorder="1" applyAlignment="1">
      <alignment horizontal="center"/>
    </xf>
    <xf numFmtId="0" fontId="18" fillId="0" borderId="16" xfId="0" applyFont="1" applyFill="1" applyBorder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0" fillId="12" borderId="0" xfId="0" applyFill="1">
      <alignment horizontal="center" vertical="center"/>
    </xf>
    <xf numFmtId="0" fontId="20" fillId="0" borderId="0" xfId="0" applyFont="1" applyAlignment="1"/>
    <xf numFmtId="166" fontId="20" fillId="0" borderId="0" xfId="24" applyNumberFormat="1" applyFont="1" applyAlignment="1"/>
    <xf numFmtId="167" fontId="20" fillId="0" borderId="0" xfId="0" applyNumberFormat="1" applyFont="1" applyAlignment="1"/>
    <xf numFmtId="168" fontId="12" fillId="0" borderId="12" xfId="19" applyNumberFormat="1" applyBorder="1" applyAlignment="1">
      <alignment horizontal="center"/>
    </xf>
    <xf numFmtId="0" fontId="29" fillId="0" borderId="12" xfId="0" pivotButton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2" xfId="0" applyNumberFormat="1" applyFont="1" applyBorder="1" applyAlignment="1">
      <alignment horizontal="center" vertical="center"/>
    </xf>
    <xf numFmtId="10" fontId="29" fillId="0" borderId="12" xfId="0" applyNumberFormat="1" applyFont="1" applyBorder="1" applyAlignment="1">
      <alignment horizontal="center" vertical="center"/>
    </xf>
    <xf numFmtId="166" fontId="29" fillId="0" borderId="12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5" fontId="29" fillId="0" borderId="12" xfId="0" applyNumberFormat="1" applyFont="1" applyBorder="1" applyAlignment="1">
      <alignment horizontal="center" vertical="center"/>
    </xf>
    <xf numFmtId="0" fontId="15" fillId="0" borderId="0" xfId="2" applyNumberFormat="1" applyFont="1" applyAlignment="1">
      <alignment horizontal="left"/>
    </xf>
    <xf numFmtId="0" fontId="12" fillId="0" borderId="12" xfId="19" applyNumberFormat="1" applyBorder="1" applyAlignment="1">
      <alignment horizontal="center"/>
    </xf>
    <xf numFmtId="0" fontId="26" fillId="0" borderId="0" xfId="23" applyNumberFormat="1" applyFont="1" applyAlignment="1">
      <alignment horizontal="center"/>
    </xf>
    <xf numFmtId="0" fontId="21" fillId="11" borderId="14" xfId="19" applyNumberFormat="1" applyFont="1" applyFill="1" applyBorder="1" applyAlignment="1">
      <alignment horizontal="center" vertical="center"/>
    </xf>
    <xf numFmtId="0" fontId="22" fillId="11" borderId="9" xfId="19" applyNumberFormat="1" applyFont="1" applyFill="1" applyBorder="1" applyAlignment="1">
      <alignment horizontal="center"/>
    </xf>
    <xf numFmtId="0" fontId="12" fillId="0" borderId="0" xfId="19" applyNumberFormat="1"/>
    <xf numFmtId="0" fontId="1" fillId="0" borderId="12" xfId="19" applyFont="1" applyBorder="1" applyAlignment="1">
      <alignment horizontal="center"/>
    </xf>
    <xf numFmtId="0" fontId="13" fillId="0" borderId="10" xfId="19" applyNumberFormat="1" applyFont="1" applyBorder="1" applyAlignment="1">
      <alignment horizontal="center" vertical="center"/>
    </xf>
    <xf numFmtId="0" fontId="18" fillId="0" borderId="12" xfId="0" applyNumberFormat="1" applyFont="1" applyFill="1" applyBorder="1" applyAlignment="1">
      <alignment horizontal="center"/>
    </xf>
    <xf numFmtId="0" fontId="24" fillId="0" borderId="0" xfId="21" applyFont="1" applyAlignment="1">
      <alignment horizontal="left" wrapText="1"/>
    </xf>
    <xf numFmtId="0" fontId="14" fillId="0" borderId="5" xfId="5" applyFont="1" applyBorder="1" applyAlignment="1">
      <alignment horizontal="left" vertical="center"/>
    </xf>
    <xf numFmtId="0" fontId="14" fillId="0" borderId="0" xfId="5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6" fillId="0" borderId="0" xfId="10" applyFont="1">
      <alignment horizontal="center" vertical="center" wrapText="1"/>
    </xf>
    <xf numFmtId="0" fontId="16" fillId="0" borderId="2" xfId="10" applyFont="1" applyBorder="1">
      <alignment horizontal="center" vertical="center" wrapText="1"/>
    </xf>
    <xf numFmtId="0" fontId="16" fillId="0" borderId="0" xfId="10" applyFont="1" applyBorder="1">
      <alignment horizontal="center" vertical="center" wrapText="1"/>
    </xf>
    <xf numFmtId="0" fontId="14" fillId="0" borderId="5" xfId="5" applyFont="1" applyBorder="1" applyAlignment="1">
      <alignment vertical="center"/>
    </xf>
    <xf numFmtId="0" fontId="14" fillId="0" borderId="0" xfId="5" applyFont="1" applyBorder="1" applyAlignment="1">
      <alignment vertical="center"/>
    </xf>
    <xf numFmtId="0" fontId="14" fillId="0" borderId="6" xfId="5" applyFont="1" applyBorder="1" applyAlignment="1">
      <alignment vertical="center"/>
    </xf>
    <xf numFmtId="0" fontId="14" fillId="0" borderId="6" xfId="5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8" fillId="12" borderId="0" xfId="0" applyFont="1" applyFill="1" applyAlignment="1">
      <alignment horizontal="left" vertical="center"/>
    </xf>
  </cellXfs>
  <cellStyles count="25">
    <cellStyle name="% Completado" xfId="16" xr:uid="{00000000-0005-0000-0000-000000000000}"/>
    <cellStyle name="Actividad" xfId="2" xr:uid="{00000000-0005-0000-0000-000001000000}"/>
    <cellStyle name="Control del periodo resaltado" xfId="7" xr:uid="{00000000-0005-0000-0000-000002000000}"/>
    <cellStyle name="Encabezado 1" xfId="1" builtinId="16" customBuiltin="1"/>
    <cellStyle name="Encabezado 4" xfId="11" builtinId="19" customBuiltin="1"/>
    <cellStyle name="Encabezados de los periodos" xfId="3" xr:uid="{00000000-0005-0000-0000-000005000000}"/>
    <cellStyle name="Encabezados del proyecto" xfId="4" xr:uid="{00000000-0005-0000-0000-000006000000}"/>
    <cellStyle name="Etiqueta" xfId="5" xr:uid="{00000000-0005-0000-0000-000007000000}"/>
    <cellStyle name="Hipervínculo" xfId="23" builtinId="8"/>
    <cellStyle name="Leyenda de la duración real" xfId="15" xr:uid="{00000000-0005-0000-0000-000008000000}"/>
    <cellStyle name="Leyenda de la duración real (fuera del plan)" xfId="17" xr:uid="{00000000-0005-0000-0000-000009000000}"/>
    <cellStyle name="Leyenda del % completado (fuera del plan)" xfId="18" xr:uid="{00000000-0005-0000-0000-00000A000000}"/>
    <cellStyle name="Leyenda del plan" xfId="14" xr:uid="{00000000-0005-0000-0000-00000B000000}"/>
    <cellStyle name="Normal" xfId="0" builtinId="0" customBuiltin="1"/>
    <cellStyle name="Normal 2" xfId="19" xr:uid="{2DDD37C5-6EB6-43F9-9448-9D10039B74EA}"/>
    <cellStyle name="Normal 3" xfId="21" xr:uid="{E8455562-8C4D-42D0-9D14-A602904EBB2E}"/>
    <cellStyle name="Porcentaje" xfId="24" builtinId="5"/>
    <cellStyle name="Porcentaje 2" xfId="20" xr:uid="{3742C465-26AD-4738-9E8C-705A3EFC76C1}"/>
    <cellStyle name="Porcentaje 3" xfId="22" xr:uid="{6EFFC855-434D-4605-9F56-FCADD0FC4176}"/>
    <cellStyle name="Porcentaje completado" xfId="6" xr:uid="{00000000-0005-0000-0000-00000D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12000000}"/>
  </cellStyles>
  <dxfs count="113">
    <dxf>
      <font>
        <strike val="0"/>
        <outline val="0"/>
        <shadow val="0"/>
        <u val="none"/>
        <vertAlign val="baseline"/>
        <sz val="11"/>
        <color theme="1" tint="0.24994659260841701"/>
        <name val="Arial Narrow"/>
        <family val="2"/>
        <scheme val="none"/>
      </font>
      <numFmt numFmtId="167" formatCode="&quot;$&quot;\ \ 0\.000\.000"/>
    </dxf>
    <dxf>
      <font>
        <strike val="0"/>
        <outline val="0"/>
        <shadow val="0"/>
        <u val="none"/>
        <vertAlign val="baseline"/>
        <sz val="11"/>
        <color theme="1" tint="0.24994659260841701"/>
        <name val="Arial Narrow"/>
        <family val="2"/>
        <scheme val="none"/>
      </font>
      <numFmt numFmtId="166" formatCode="0.0%"/>
    </dxf>
    <dxf>
      <font>
        <strike val="0"/>
        <outline val="0"/>
        <shadow val="0"/>
        <u val="none"/>
        <vertAlign val="baseline"/>
        <sz val="11"/>
        <color theme="1" tint="0.24994659260841701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Arial Narrow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Arial Narrow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Arial Narrow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$-240A]\ #,##0"/>
    </dxf>
    <dxf>
      <numFmt numFmtId="165" formatCode="&quot;$&quot;\ #,##0"/>
    </dxf>
    <dxf>
      <numFmt numFmtId="164" formatCode="[$$-240A]\ 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numFmt numFmtId="164" formatCode="[$$-240A]\ 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b/>
        <i val="0"/>
        <color rgb="FFFF00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theme="8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numFmt numFmtId="166" formatCode="0.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[$$-240A]\ #,##0"/>
      <fill>
        <patternFill patternType="solid">
          <fgColor indexed="64"/>
          <bgColor rgb="FFFFFF0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[$$-240A]\ #,##0"/>
      <fill>
        <patternFill patternType="solid">
          <fgColor indexed="64"/>
          <bgColor rgb="FFFFFF00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[$$-240A]\ #,##0"/>
      <fill>
        <patternFill patternType="solid">
          <fgColor indexed="64"/>
          <bgColor rgb="FFFFFF0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d/mm/yyyy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d/mm/yyyy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dd/mm/yyyy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aj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yyyy/mm/dd"/>
    </dxf>
    <dxf>
      <font>
        <color theme="0"/>
      </font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mediumGray">
          <fgColor auto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FF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30DE00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mediumGray">
          <fgColor auto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FF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30DE00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000000"/>
      <color rgb="FF30D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[Formato Gantt.xlsx]INDICADORES!TablaDinámica2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>
                  <a:tint val="77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INDICADORES!$C$4</c:f>
              <c:strCache>
                <c:ptCount val="1"/>
                <c:pt idx="0">
                  <c:v>SOLICITUDES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INDICADORES!$B$5:$B$7</c:f>
              <c:strCache>
                <c:ptCount val="2"/>
                <c:pt idx="0">
                  <c:v>CUMPLIDO</c:v>
                </c:pt>
                <c:pt idx="1">
                  <c:v>INCUMPLIDO</c:v>
                </c:pt>
              </c:strCache>
            </c:strRef>
          </c:cat>
          <c:val>
            <c:numRef>
              <c:f>INDICADORES!$C$5:$C$7</c:f>
              <c:numCache>
                <c:formatCode>General</c:formatCode>
                <c:ptCount val="2"/>
                <c:pt idx="0">
                  <c:v>30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9-4B6F-A208-87F972269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312546704"/>
        <c:axId val="1133108976"/>
      </c:barChart>
      <c:lineChart>
        <c:grouping val="standard"/>
        <c:varyColors val="0"/>
        <c:ser>
          <c:idx val="1"/>
          <c:order val="1"/>
          <c:tx>
            <c:strRef>
              <c:f>INDICADORES!$D$4</c:f>
              <c:strCache>
                <c:ptCount val="1"/>
                <c:pt idx="0">
                  <c:v>% EFICIENCIA</c:v>
                </c:pt>
              </c:strCache>
            </c:strRef>
          </c:tx>
          <c:spPr>
            <a:ln w="2222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tint val="77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INDICADORES!$B$5:$B$7</c:f>
              <c:strCache>
                <c:ptCount val="2"/>
                <c:pt idx="0">
                  <c:v>CUMPLIDO</c:v>
                </c:pt>
                <c:pt idx="1">
                  <c:v>INCUMPLIDO</c:v>
                </c:pt>
              </c:strCache>
            </c:strRef>
          </c:cat>
          <c:val>
            <c:numRef>
              <c:f>INDICADORES!$D$5:$D$7</c:f>
              <c:numCache>
                <c:formatCode>0.00%</c:formatCode>
                <c:ptCount val="2"/>
                <c:pt idx="0">
                  <c:v>0.9375</c:v>
                </c:pt>
                <c:pt idx="1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9-4B6F-A208-87F972269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735664"/>
        <c:axId val="1309787008"/>
      </c:lineChart>
      <c:catAx>
        <c:axId val="131254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1133108976"/>
        <c:crosses val="autoZero"/>
        <c:auto val="1"/>
        <c:lblAlgn val="ctr"/>
        <c:lblOffset val="100"/>
        <c:noMultiLvlLbl val="0"/>
      </c:catAx>
      <c:valAx>
        <c:axId val="11331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1312546704"/>
        <c:crosses val="autoZero"/>
        <c:crossBetween val="between"/>
      </c:valAx>
      <c:valAx>
        <c:axId val="130978700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1221735664"/>
        <c:crosses val="max"/>
        <c:crossBetween val="between"/>
      </c:valAx>
      <c:catAx>
        <c:axId val="122173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978700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Arial Narrow" panose="020B060602020203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[Formato Gantt.xlsx]FACTURA!TablaDinámica4</c:name>
    <c:fmtId val="1"/>
  </c:pivotSource>
  <c:chart>
    <c:autoTitleDeleted val="1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368866470457996E-2"/>
          <c:y val="3.0334364166104636E-2"/>
          <c:w val="0.97315698158314712"/>
          <c:h val="0.85581605825807883"/>
        </c:manualLayout>
      </c:layout>
      <c:lineChart>
        <c:grouping val="standard"/>
        <c:varyColors val="0"/>
        <c:ser>
          <c:idx val="0"/>
          <c:order val="0"/>
          <c:tx>
            <c:strRef>
              <c:f>FACTURA!$H$4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FACTURA!$G$5:$G$21</c:f>
              <c:strCache>
                <c:ptCount val="16"/>
                <c:pt idx="0">
                  <c:v>AB MAURICIO ALDANA</c:v>
                </c:pt>
                <c:pt idx="1">
                  <c:v>BANCO DE BOGOTA</c:v>
                </c:pt>
                <c:pt idx="2">
                  <c:v>BBVA</c:v>
                </c:pt>
                <c:pt idx="3">
                  <c:v>COASMEDAS</c:v>
                </c:pt>
                <c:pt idx="4">
                  <c:v>COFACE</c:v>
                </c:pt>
                <c:pt idx="5">
                  <c:v>FINANDINA</c:v>
                </c:pt>
                <c:pt idx="6">
                  <c:v>FINCOMERCIO</c:v>
                </c:pt>
                <c:pt idx="7">
                  <c:v>GSC PROPIA</c:v>
                </c:pt>
                <c:pt idx="8">
                  <c:v>PROTECSA</c:v>
                </c:pt>
                <c:pt idx="9">
                  <c:v>SOLIDARIA DE SEGUROS</c:v>
                </c:pt>
                <c:pt idx="10">
                  <c:v>FINANCIERA DANN 20</c:v>
                </c:pt>
                <c:pt idx="11">
                  <c:v>BANCO PULAR 100</c:v>
                </c:pt>
                <c:pt idx="12">
                  <c:v>FINANCIAR</c:v>
                </c:pt>
                <c:pt idx="13">
                  <c:v>BANCO POPULAR 600</c:v>
                </c:pt>
                <c:pt idx="14">
                  <c:v>AB FRANKLIN HERNANDEZ</c:v>
                </c:pt>
                <c:pt idx="15">
                  <c:v>AB JOHANNA SAENZ</c:v>
                </c:pt>
              </c:strCache>
            </c:strRef>
          </c:cat>
          <c:val>
            <c:numRef>
              <c:f>FACTURA!$H$5:$H$21</c:f>
              <c:numCache>
                <c:formatCode>[$$-240A]\ #,##0</c:formatCode>
                <c:ptCount val="16"/>
                <c:pt idx="0">
                  <c:v>97008</c:v>
                </c:pt>
                <c:pt idx="1">
                  <c:v>8203574.4000000004</c:v>
                </c:pt>
                <c:pt idx="2">
                  <c:v>10272665</c:v>
                </c:pt>
                <c:pt idx="3">
                  <c:v>6710000</c:v>
                </c:pt>
                <c:pt idx="4">
                  <c:v>1355944.8</c:v>
                </c:pt>
                <c:pt idx="5">
                  <c:v>3036900</c:v>
                </c:pt>
                <c:pt idx="6">
                  <c:v>1496476.6515935999</c:v>
                </c:pt>
                <c:pt idx="7">
                  <c:v>0</c:v>
                </c:pt>
                <c:pt idx="8">
                  <c:v>2437068</c:v>
                </c:pt>
                <c:pt idx="9">
                  <c:v>388471.21919999999</c:v>
                </c:pt>
                <c:pt idx="10">
                  <c:v>185760</c:v>
                </c:pt>
                <c:pt idx="11">
                  <c:v>0</c:v>
                </c:pt>
                <c:pt idx="12">
                  <c:v>148608</c:v>
                </c:pt>
                <c:pt idx="13">
                  <c:v>16226000</c:v>
                </c:pt>
                <c:pt idx="14">
                  <c:v>904032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7-4D50-AAC8-03FE58837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709008"/>
        <c:axId val="1463347616"/>
      </c:lineChart>
      <c:catAx>
        <c:axId val="12777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1463347616"/>
        <c:crosses val="autoZero"/>
        <c:auto val="1"/>
        <c:lblAlgn val="ctr"/>
        <c:lblOffset val="100"/>
        <c:noMultiLvlLbl val="0"/>
      </c:catAx>
      <c:valAx>
        <c:axId val="14633476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[$$-240A]\ #,##0" sourceLinked="1"/>
        <c:majorTickMark val="none"/>
        <c:minorTickMark val="none"/>
        <c:tickLblPos val="nextTo"/>
        <c:crossAx val="12777090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Comparativo</a:t>
            </a:r>
            <a:r>
              <a:rPr lang="es-CO" baseline="0"/>
              <a:t> Mensual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COMPARATIVO!$C$5</c:f>
              <c:strCache>
                <c:ptCount val="1"/>
                <c:pt idx="0">
                  <c:v>Asignacion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COMPARATIVO!$B$6:$B$14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COMPARATIVO!$C$6:$C$14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3F36-463B-8E1A-2CB4E159139A}"/>
            </c:ext>
          </c:extLst>
        </c:ser>
        <c:ser>
          <c:idx val="1"/>
          <c:order val="1"/>
          <c:tx>
            <c:strRef>
              <c:f>COMPARATIVO!$D$5</c:f>
              <c:strCache>
                <c:ptCount val="1"/>
                <c:pt idx="0">
                  <c:v>Positivo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COMPARATIVO!$B$6:$B$14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COMPARATIVO!$D$6:$D$14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3F36-463B-8E1A-2CB4E159139A}"/>
            </c:ext>
          </c:extLst>
        </c:ser>
        <c:ser>
          <c:idx val="3"/>
          <c:order val="3"/>
          <c:tx>
            <c:strRef>
              <c:f>COMPARATIVO!$F$5</c:f>
              <c:strCache>
                <c:ptCount val="1"/>
                <c:pt idx="0">
                  <c:v>Valor Factura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COMPARATIVO!$B$6:$B$14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COMPARATIVO!$F$6:$F$14</c:f>
              <c:numCache>
                <c:formatCode>"$"\ \ 0\.000\.000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3F36-463B-8E1A-2CB4E1591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246239"/>
        <c:axId val="567194672"/>
      </c:barChart>
      <c:lineChart>
        <c:grouping val="standard"/>
        <c:varyColors val="0"/>
        <c:ser>
          <c:idx val="2"/>
          <c:order val="2"/>
          <c:tx>
            <c:strRef>
              <c:f>COMPARATIVO!$E$5</c:f>
              <c:strCache>
                <c:ptCount val="1"/>
                <c:pt idx="0">
                  <c:v>% Efectividad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1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COMPARATIVO!$B$6:$B$14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COMPARATIVO!$E$6:$E$14</c:f>
              <c:numCache>
                <c:formatCode>0.0%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6-463B-8E1A-2CB4E1591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147984"/>
        <c:axId val="106170271"/>
      </c:lineChart>
      <c:catAx>
        <c:axId val="56024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194672"/>
        <c:crosses val="autoZero"/>
        <c:auto val="1"/>
        <c:lblAlgn val="ctr"/>
        <c:lblOffset val="100"/>
        <c:noMultiLvlLbl val="0"/>
      </c:catAx>
      <c:valAx>
        <c:axId val="5671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0246239"/>
        <c:crosses val="autoZero"/>
        <c:crossBetween val="between"/>
      </c:valAx>
      <c:valAx>
        <c:axId val="106170271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0147984"/>
        <c:crosses val="max"/>
        <c:crossBetween val="between"/>
      </c:valAx>
      <c:catAx>
        <c:axId val="133014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702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4.png"/><Relationship Id="rId18" Type="http://schemas.microsoft.com/office/2007/relationships/hdphoto" Target="../media/hdphoto4.wdp"/><Relationship Id="rId3" Type="http://schemas.openxmlformats.org/officeDocument/2006/relationships/image" Target="../media/image1.png"/><Relationship Id="rId7" Type="http://schemas.openxmlformats.org/officeDocument/2006/relationships/hyperlink" Target="#RESUMEN!A1"/><Relationship Id="rId12" Type="http://schemas.microsoft.com/office/2007/relationships/hdphoto" Target="../media/hdphoto3.wdp"/><Relationship Id="rId17" Type="http://schemas.openxmlformats.org/officeDocument/2006/relationships/image" Target="../media/image7.png"/><Relationship Id="rId2" Type="http://schemas.openxmlformats.org/officeDocument/2006/relationships/hyperlink" Target="#'BASES A LOCALIZAR'!A1"/><Relationship Id="rId16" Type="http://schemas.openxmlformats.org/officeDocument/2006/relationships/hyperlink" Target="#INDICADORES!A1"/><Relationship Id="rId1" Type="http://schemas.openxmlformats.org/officeDocument/2006/relationships/hyperlink" Target="#BASE_VISITA!A1"/><Relationship Id="rId6" Type="http://schemas.openxmlformats.org/officeDocument/2006/relationships/hyperlink" Target="#GANNT!A1"/><Relationship Id="rId11" Type="http://schemas.openxmlformats.org/officeDocument/2006/relationships/image" Target="../media/image3.png"/><Relationship Id="rId5" Type="http://schemas.openxmlformats.org/officeDocument/2006/relationships/hyperlink" Target="#BASE!A1"/><Relationship Id="rId15" Type="http://schemas.openxmlformats.org/officeDocument/2006/relationships/image" Target="../media/image6.tiff"/><Relationship Id="rId10" Type="http://schemas.openxmlformats.org/officeDocument/2006/relationships/hyperlink" Target="#FACTURA!A1"/><Relationship Id="rId4" Type="http://schemas.microsoft.com/office/2007/relationships/hdphoto" Target="../media/hdphoto1.wdp"/><Relationship Id="rId9" Type="http://schemas.microsoft.com/office/2007/relationships/hdphoto" Target="../media/hdphoto2.wdp"/><Relationship Id="rId14" Type="http://schemas.openxmlformats.org/officeDocument/2006/relationships/image" Target="../media/image5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tiff"/><Relationship Id="rId2" Type="http://schemas.openxmlformats.org/officeDocument/2006/relationships/image" Target="../media/image8.png"/><Relationship Id="rId1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chart" Target="../charts/chart1.xml"/><Relationship Id="rId4" Type="http://schemas.openxmlformats.org/officeDocument/2006/relationships/image" Target="../media/image6.tif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chart" Target="../charts/chart2.xml"/><Relationship Id="rId4" Type="http://schemas.openxmlformats.org/officeDocument/2006/relationships/image" Target="../media/image6.tif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tiff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</xdr:col>
      <xdr:colOff>828675</xdr:colOff>
      <xdr:row>7</xdr:row>
      <xdr:rowOff>152400</xdr:rowOff>
    </xdr:to>
    <xdr:grpSp>
      <xdr:nvGrpSpPr>
        <xdr:cNvPr id="2" name="Grup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6CB395-4F60-47F0-A81D-D3F576C96F52}"/>
            </a:ext>
          </a:extLst>
        </xdr:cNvPr>
        <xdr:cNvGrpSpPr/>
      </xdr:nvGrpSpPr>
      <xdr:grpSpPr>
        <a:xfrm>
          <a:off x="114300" y="876300"/>
          <a:ext cx="2752725" cy="781050"/>
          <a:chOff x="4381500" y="2305050"/>
          <a:chExt cx="2752725" cy="781050"/>
        </a:xfrm>
      </xdr:grpSpPr>
      <xdr:pic>
        <xdr:nvPicPr>
          <xdr:cNvPr id="3" name="Imagen 2" descr="Resultado de imagen para informe png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2E79ADDC-2F73-498B-8D7D-3D9115C5EA08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33481" t="9436" r="33702" b="12280"/>
          <a:stretch/>
        </xdr:blipFill>
        <xdr:spPr bwMode="auto">
          <a:xfrm>
            <a:off x="6477000" y="2390774"/>
            <a:ext cx="542926" cy="6301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ángulo: esquinas redondeadas 3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624198F7-D061-4318-A572-45248FF91719}"/>
              </a:ext>
            </a:extLst>
          </xdr:cNvPr>
          <xdr:cNvSpPr/>
        </xdr:nvSpPr>
        <xdr:spPr>
          <a:xfrm>
            <a:off x="4381500" y="2305050"/>
            <a:ext cx="2752725" cy="781050"/>
          </a:xfrm>
          <a:prstGeom prst="roundRect">
            <a:avLst/>
          </a:prstGeom>
          <a:noFill/>
          <a:ln w="28575">
            <a:solidFill>
              <a:srgbClr val="8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s-CO" sz="20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BASES</a:t>
            </a:r>
          </a:p>
          <a:p>
            <a:pPr algn="l"/>
            <a:r>
              <a:rPr lang="es-CO" sz="20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A TRABAJAR</a:t>
            </a:r>
          </a:p>
        </xdr:txBody>
      </xdr:sp>
    </xdr:grpSp>
    <xdr:clientData/>
  </xdr:twoCellAnchor>
  <xdr:twoCellAnchor>
    <xdr:from>
      <xdr:col>2</xdr:col>
      <xdr:colOff>942975</xdr:colOff>
      <xdr:row>4</xdr:row>
      <xdr:rowOff>9525</xdr:rowOff>
    </xdr:from>
    <xdr:to>
      <xdr:col>7</xdr:col>
      <xdr:colOff>133350</xdr:colOff>
      <xdr:row>7</xdr:row>
      <xdr:rowOff>171449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8FF79E92-C94A-4BCD-AA8F-69BA9A3E4CCA}"/>
            </a:ext>
          </a:extLst>
        </xdr:cNvPr>
        <xdr:cNvGrpSpPr/>
      </xdr:nvGrpSpPr>
      <xdr:grpSpPr>
        <a:xfrm>
          <a:off x="2981325" y="885825"/>
          <a:ext cx="2752725" cy="790574"/>
          <a:chOff x="2981325" y="885825"/>
          <a:chExt cx="2752725" cy="790574"/>
        </a:xfrm>
      </xdr:grpSpPr>
      <xdr:sp macro="" textlink="">
        <xdr:nvSpPr>
          <xdr:cNvPr id="6" name="Rectángulo: esquinas redondeadas 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593F764A-9472-402E-BBB1-5230FDA21CE0}"/>
              </a:ext>
            </a:extLst>
          </xdr:cNvPr>
          <xdr:cNvSpPr/>
        </xdr:nvSpPr>
        <xdr:spPr>
          <a:xfrm>
            <a:off x="2981325" y="885825"/>
            <a:ext cx="2752725" cy="781050"/>
          </a:xfrm>
          <a:prstGeom prst="roundRect">
            <a:avLst/>
          </a:prstGeom>
          <a:noFill/>
          <a:ln w="28575">
            <a:solidFill>
              <a:srgbClr val="8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s-CO" sz="20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GANNT</a:t>
            </a:r>
          </a:p>
        </xdr:txBody>
      </xdr:sp>
      <xdr:pic>
        <xdr:nvPicPr>
          <xdr:cNvPr id="7" name="Imagen 6" descr="Resultado de imagen para consolidado.png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FD5D339-610F-492F-86BC-4186A3E9630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67274" y="904874"/>
            <a:ext cx="771525" cy="7715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0</xdr:colOff>
      <xdr:row>8</xdr:row>
      <xdr:rowOff>47625</xdr:rowOff>
    </xdr:from>
    <xdr:to>
      <xdr:col>2</xdr:col>
      <xdr:colOff>828675</xdr:colOff>
      <xdr:row>11</xdr:row>
      <xdr:rowOff>200025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id="{3EB1EBE9-6324-4358-9DF1-B0E9F15DFCDF}"/>
            </a:ext>
          </a:extLst>
        </xdr:cNvPr>
        <xdr:cNvGrpSpPr/>
      </xdr:nvGrpSpPr>
      <xdr:grpSpPr>
        <a:xfrm>
          <a:off x="114300" y="1762125"/>
          <a:ext cx="2752725" cy="781050"/>
          <a:chOff x="114300" y="1752600"/>
          <a:chExt cx="2752725" cy="781050"/>
        </a:xfrm>
      </xdr:grpSpPr>
      <xdr:pic>
        <xdr:nvPicPr>
          <xdr:cNvPr id="9" name="Imagen 8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E462FE02-C6D7-4743-A366-BFD618C4CD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BEBA8EAE-BF5A-486C-A8C5-ECC9F3942E4B}">
                <a14:imgProps xmlns:a14="http://schemas.microsoft.com/office/drawing/2010/main">
                  <a14:imgLayer r:embed="rId12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00251" y="1828800"/>
            <a:ext cx="771524" cy="647274"/>
          </a:xfrm>
          <a:prstGeom prst="rect">
            <a:avLst/>
          </a:prstGeom>
        </xdr:spPr>
      </xdr:pic>
      <xdr:sp macro="" textlink="">
        <xdr:nvSpPr>
          <xdr:cNvPr id="10" name="Rectángulo: esquinas redondeadas 9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FA6F1571-B2E3-4915-9653-44F378E84E88}"/>
              </a:ext>
            </a:extLst>
          </xdr:cNvPr>
          <xdr:cNvSpPr/>
        </xdr:nvSpPr>
        <xdr:spPr>
          <a:xfrm>
            <a:off x="114300" y="1762125"/>
            <a:ext cx="2752725" cy="781050"/>
          </a:xfrm>
          <a:prstGeom prst="roundRect">
            <a:avLst/>
          </a:prstGeom>
          <a:noFill/>
          <a:ln w="28575">
            <a:solidFill>
              <a:srgbClr val="8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s-CO" sz="20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FACTURA</a:t>
            </a:r>
          </a:p>
          <a:p>
            <a:pPr algn="l"/>
            <a:r>
              <a:rPr lang="es-CO" sz="20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PROYECTADA</a:t>
            </a:r>
          </a:p>
        </xdr:txBody>
      </xdr:sp>
    </xdr:grpSp>
    <xdr:clientData/>
  </xdr:twoCellAnchor>
  <xdr:twoCellAnchor>
    <xdr:from>
      <xdr:col>1</xdr:col>
      <xdr:colOff>800100</xdr:colOff>
      <xdr:row>12</xdr:row>
      <xdr:rowOff>171450</xdr:rowOff>
    </xdr:from>
    <xdr:to>
      <xdr:col>2</xdr:col>
      <xdr:colOff>1728050</xdr:colOff>
      <xdr:row>29</xdr:row>
      <xdr:rowOff>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C78A4333-E068-4A9A-B011-7BB0CE8F3BB5}"/>
            </a:ext>
          </a:extLst>
        </xdr:cNvPr>
        <xdr:cNvGrpSpPr/>
      </xdr:nvGrpSpPr>
      <xdr:grpSpPr>
        <a:xfrm>
          <a:off x="914400" y="2724150"/>
          <a:ext cx="2852000" cy="3390900"/>
          <a:chOff x="5600700" y="2552700"/>
          <a:chExt cx="2852000" cy="3402011"/>
        </a:xfrm>
      </xdr:grpSpPr>
      <xdr:sp macro="" textlink="">
        <xdr:nvSpPr>
          <xdr:cNvPr id="12" name="Rectángulo 11">
            <a:extLst>
              <a:ext uri="{FF2B5EF4-FFF2-40B4-BE49-F238E27FC236}">
                <a16:creationId xmlns:a16="http://schemas.microsoft.com/office/drawing/2014/main" id="{7DCBB322-B630-4E82-ABFC-6EEFDC48CD89}"/>
              </a:ext>
            </a:extLst>
          </xdr:cNvPr>
          <xdr:cNvSpPr/>
        </xdr:nvSpPr>
        <xdr:spPr>
          <a:xfrm>
            <a:off x="5837913" y="5568002"/>
            <a:ext cx="2377574" cy="386709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O" sz="20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SARASVATI</a:t>
            </a:r>
            <a:endParaRPr lang="es-CO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xdr:txBody>
      </xdr:sp>
      <xdr:pic>
        <xdr:nvPicPr>
          <xdr:cNvPr id="13" name="Gráfico 6">
            <a:extLst>
              <a:ext uri="{FF2B5EF4-FFF2-40B4-BE49-F238E27FC236}">
                <a16:creationId xmlns:a16="http://schemas.microsoft.com/office/drawing/2014/main" id="{B4D73C3A-86BB-4285-9A5D-C1BF98C3A5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5600700" y="2552700"/>
            <a:ext cx="2852000" cy="2852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1638300</xdr:colOff>
      <xdr:row>26</xdr:row>
      <xdr:rowOff>101096</xdr:rowOff>
    </xdr:from>
    <xdr:to>
      <xdr:col>8</xdr:col>
      <xdr:colOff>0</xdr:colOff>
      <xdr:row>29</xdr:row>
      <xdr:rowOff>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C485373-A729-4019-BA30-3AC17010F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676650" y="5587496"/>
          <a:ext cx="2686050" cy="527554"/>
        </a:xfrm>
        <a:prstGeom prst="rect">
          <a:avLst/>
        </a:prstGeom>
      </xdr:spPr>
    </xdr:pic>
    <xdr:clientData/>
  </xdr:twoCellAnchor>
  <xdr:twoCellAnchor>
    <xdr:from>
      <xdr:col>2</xdr:col>
      <xdr:colOff>942975</xdr:colOff>
      <xdr:row>8</xdr:row>
      <xdr:rowOff>47625</xdr:rowOff>
    </xdr:from>
    <xdr:to>
      <xdr:col>7</xdr:col>
      <xdr:colOff>133350</xdr:colOff>
      <xdr:row>11</xdr:row>
      <xdr:rowOff>200025</xdr:rowOff>
    </xdr:to>
    <xdr:grpSp>
      <xdr:nvGrpSpPr>
        <xdr:cNvPr id="24" name="Grupo 23">
          <a:extLst>
            <a:ext uri="{FF2B5EF4-FFF2-40B4-BE49-F238E27FC236}">
              <a16:creationId xmlns:a16="http://schemas.microsoft.com/office/drawing/2014/main" id="{2C502ECF-9774-4FF4-9767-31192687A16D}"/>
            </a:ext>
          </a:extLst>
        </xdr:cNvPr>
        <xdr:cNvGrpSpPr/>
      </xdr:nvGrpSpPr>
      <xdr:grpSpPr>
        <a:xfrm>
          <a:off x="2981325" y="1762125"/>
          <a:ext cx="2752725" cy="781050"/>
          <a:chOff x="2981325" y="1762125"/>
          <a:chExt cx="2752725" cy="781050"/>
        </a:xfrm>
      </xdr:grpSpPr>
      <xdr:sp macro="" textlink="">
        <xdr:nvSpPr>
          <xdr:cNvPr id="15" name="Rectángulo: esquinas redondeadas 14">
            <a:hlinkClick xmlns:r="http://schemas.openxmlformats.org/officeDocument/2006/relationships" r:id="rId16"/>
            <a:extLst>
              <a:ext uri="{FF2B5EF4-FFF2-40B4-BE49-F238E27FC236}">
                <a16:creationId xmlns:a16="http://schemas.microsoft.com/office/drawing/2014/main" id="{4D3E6FB3-958B-4AE9-BFF2-49CD47D6520C}"/>
              </a:ext>
            </a:extLst>
          </xdr:cNvPr>
          <xdr:cNvSpPr/>
        </xdr:nvSpPr>
        <xdr:spPr>
          <a:xfrm>
            <a:off x="2981325" y="1762125"/>
            <a:ext cx="2752725" cy="781050"/>
          </a:xfrm>
          <a:prstGeom prst="roundRect">
            <a:avLst/>
          </a:prstGeom>
          <a:noFill/>
          <a:ln w="28575">
            <a:solidFill>
              <a:srgbClr val="8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s-CO" sz="20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INDICADORES</a:t>
            </a:r>
          </a:p>
        </xdr:txBody>
      </xdr:sp>
      <xdr:pic>
        <xdr:nvPicPr>
          <xdr:cNvPr id="23" name="Imagen 22">
            <a:hlinkClick xmlns:r="http://schemas.openxmlformats.org/officeDocument/2006/relationships" r:id="rId16"/>
            <a:extLst>
              <a:ext uri="{FF2B5EF4-FFF2-40B4-BE49-F238E27FC236}">
                <a16:creationId xmlns:a16="http://schemas.microsoft.com/office/drawing/2014/main" id="{04D07E72-BAE5-4782-85EA-7B8756B9C7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BEBA8EAE-BF5A-486C-A8C5-ECC9F3942E4B}">
                <a14:imgProps xmlns:a14="http://schemas.microsoft.com/office/drawing/2010/main">
                  <a14:imgLayer r:embed="rId18">
                    <a14:imgEffect>
                      <a14:saturation sat="33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55555" y="1838326"/>
            <a:ext cx="892769" cy="6096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0</xdr:row>
      <xdr:rowOff>47624</xdr:rowOff>
    </xdr:from>
    <xdr:to>
      <xdr:col>1</xdr:col>
      <xdr:colOff>333374</xdr:colOff>
      <xdr:row>2</xdr:row>
      <xdr:rowOff>161924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3DCB96-0B09-4DFA-AC49-560EE2C4C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4" y="47624"/>
          <a:ext cx="466725" cy="466725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0</xdr:row>
      <xdr:rowOff>19050</xdr:rowOff>
    </xdr:from>
    <xdr:to>
      <xdr:col>51</xdr:col>
      <xdr:colOff>66675</xdr:colOff>
      <xdr:row>2</xdr:row>
      <xdr:rowOff>33294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4E2B592-67C5-4077-BF14-35271E5F0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92400" y="19050"/>
          <a:ext cx="1866900" cy="3666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8</xdr:row>
      <xdr:rowOff>185737</xdr:rowOff>
    </xdr:from>
    <xdr:to>
      <xdr:col>5</xdr:col>
      <xdr:colOff>762000</xdr:colOff>
      <xdr:row>21</xdr:row>
      <xdr:rowOff>204787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847E93-6DB4-43B8-AEC4-0F185FC3A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1152525</xdr:colOff>
      <xdr:row>0</xdr:row>
      <xdr:rowOff>57150</xdr:rowOff>
    </xdr:from>
    <xdr:to>
      <xdr:col>12</xdr:col>
      <xdr:colOff>0</xdr:colOff>
      <xdr:row>1</xdr:row>
      <xdr:rowOff>314325</xdr:rowOff>
    </xdr:to>
    <xdr:pic>
      <xdr:nvPicPr>
        <xdr:cNvPr id="3" name="Imagen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0673E96-C0B2-40C5-8CD2-BC4465876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96550" y="57150"/>
          <a:ext cx="466725" cy="466725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381000</xdr:colOff>
      <xdr:row>0</xdr:row>
      <xdr:rowOff>28576</xdr:rowOff>
    </xdr:from>
    <xdr:to>
      <xdr:col>10</xdr:col>
      <xdr:colOff>76200</xdr:colOff>
      <xdr:row>2</xdr:row>
      <xdr:rowOff>22730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4DAD6FE-E44F-49FF-98DC-EB873B050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34175" y="28576"/>
          <a:ext cx="2686050" cy="5275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33335</xdr:colOff>
      <xdr:row>3</xdr:row>
      <xdr:rowOff>4762</xdr:rowOff>
    </xdr:from>
    <xdr:to>
      <xdr:col>17</xdr:col>
      <xdr:colOff>695325</xdr:colOff>
      <xdr:row>28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E42A93-524B-47AD-BA23-313E86517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371475</xdr:colOff>
      <xdr:row>0</xdr:row>
      <xdr:rowOff>47625</xdr:rowOff>
    </xdr:from>
    <xdr:to>
      <xdr:col>18</xdr:col>
      <xdr:colOff>0</xdr:colOff>
      <xdr:row>1</xdr:row>
      <xdr:rowOff>304800</xdr:rowOff>
    </xdr:to>
    <xdr:pic>
      <xdr:nvPicPr>
        <xdr:cNvPr id="3" name="Imagen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A9466D-DC50-4369-A2F2-C5DB919E9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87800" y="47625"/>
          <a:ext cx="466725" cy="466725"/>
        </a:xfrm>
        <a:prstGeom prst="rect">
          <a:avLst/>
        </a:prstGeom>
      </xdr:spPr>
    </xdr:pic>
    <xdr:clientData/>
  </xdr:twoCellAnchor>
  <xdr:twoCellAnchor editAs="oneCell">
    <xdr:from>
      <xdr:col>12</xdr:col>
      <xdr:colOff>619125</xdr:colOff>
      <xdr:row>0</xdr:row>
      <xdr:rowOff>19050</xdr:rowOff>
    </xdr:from>
    <xdr:to>
      <xdr:col>15</xdr:col>
      <xdr:colOff>790575</xdr:colOff>
      <xdr:row>2</xdr:row>
      <xdr:rowOff>13204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FAC47F-A6C7-4AE8-B57D-BC7AF03E5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44450" y="19050"/>
          <a:ext cx="2686050" cy="5275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242886</xdr:colOff>
      <xdr:row>4</xdr:row>
      <xdr:rowOff>4762</xdr:rowOff>
    </xdr:from>
    <xdr:to>
      <xdr:col>19</xdr:col>
      <xdr:colOff>104775</xdr:colOff>
      <xdr:row>27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D48688-FA6C-454A-84F1-23E8C9B18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266700</xdr:colOff>
      <xdr:row>1</xdr:row>
      <xdr:rowOff>114300</xdr:rowOff>
    </xdr:from>
    <xdr:to>
      <xdr:col>18</xdr:col>
      <xdr:colOff>438150</xdr:colOff>
      <xdr:row>3</xdr:row>
      <xdr:rowOff>108454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2415CB-171D-4A09-99F5-BF5B32C5A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53975" y="304800"/>
          <a:ext cx="2686050" cy="5275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ato%20Tabl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es"/>
      <sheetName val="Controles"/>
      <sheetName val="Festivos"/>
    </sheetNames>
    <sheetDataSet>
      <sheetData sheetId="0">
        <row r="2">
          <cell r="A2" t="str">
            <v>BANCO POPULAR</v>
          </cell>
          <cell r="B2">
            <v>5</v>
          </cell>
        </row>
        <row r="3">
          <cell r="A3" t="str">
            <v>BANCO FINANDINA</v>
          </cell>
          <cell r="B3">
            <v>4</v>
          </cell>
        </row>
        <row r="4">
          <cell r="A4" t="str">
            <v>COOMEVA</v>
          </cell>
          <cell r="B4">
            <v>6</v>
          </cell>
        </row>
        <row r="5">
          <cell r="A5" t="str">
            <v>DAVIVIENDA</v>
          </cell>
          <cell r="B5">
            <v>9</v>
          </cell>
        </row>
        <row r="6">
          <cell r="A6" t="str">
            <v>SERFINANZA</v>
          </cell>
          <cell r="B6">
            <v>3</v>
          </cell>
        </row>
        <row r="7">
          <cell r="A7" t="str">
            <v>PICHINCHA</v>
          </cell>
          <cell r="B7">
            <v>2</v>
          </cell>
        </row>
        <row r="8">
          <cell r="A8" t="str">
            <v>FINANDINA</v>
          </cell>
          <cell r="B8">
            <v>4</v>
          </cell>
        </row>
      </sheetData>
      <sheetData sheetId="1">
        <row r="2">
          <cell r="A2" t="str">
            <v>BANCO POPULAR</v>
          </cell>
          <cell r="B2" t="str">
            <v>SOLB1117</v>
          </cell>
          <cell r="C2" t="str">
            <v>2021-11-17</v>
          </cell>
          <cell r="D2" t="str">
            <v>2021-11-20</v>
          </cell>
          <cell r="E2" t="str">
            <v>2021-11-24</v>
          </cell>
          <cell r="F2">
            <v>7</v>
          </cell>
          <cell r="G2">
            <v>0</v>
          </cell>
        </row>
        <row r="3">
          <cell r="A3" t="str">
            <v>BANCO POPULAR</v>
          </cell>
          <cell r="B3" t="str">
            <v>SOLB1122</v>
          </cell>
          <cell r="C3" t="str">
            <v>2021-11-22</v>
          </cell>
          <cell r="D3" t="str">
            <v>2021-11-29</v>
          </cell>
          <cell r="E3" t="str">
            <v>2021-11-24</v>
          </cell>
          <cell r="F3">
            <v>9</v>
          </cell>
          <cell r="G3">
            <v>0</v>
          </cell>
        </row>
        <row r="4">
          <cell r="A4" t="str">
            <v>BANCO POPULAR</v>
          </cell>
          <cell r="B4" t="str">
            <v>SOLB78564</v>
          </cell>
          <cell r="C4" t="str">
            <v>2021-11-22</v>
          </cell>
          <cell r="D4" t="str">
            <v>2021-11-29</v>
          </cell>
          <cell r="E4" t="str">
            <v>2021-11-24</v>
          </cell>
          <cell r="F4">
            <v>9</v>
          </cell>
          <cell r="G4">
            <v>0</v>
          </cell>
        </row>
        <row r="5">
          <cell r="A5" t="str">
            <v>BANCO POPULAR</v>
          </cell>
          <cell r="B5" t="str">
            <v>SOLB78566</v>
          </cell>
          <cell r="C5" t="str">
            <v>2021-11-22</v>
          </cell>
          <cell r="D5" t="str">
            <v>2021-11-29</v>
          </cell>
          <cell r="E5" t="str">
            <v>2021-11-24</v>
          </cell>
          <cell r="F5">
            <v>17</v>
          </cell>
          <cell r="G5">
            <v>0</v>
          </cell>
        </row>
      </sheetData>
      <sheetData sheetId="2">
        <row r="2">
          <cell r="A2" t="str">
            <v>2000-01-01</v>
          </cell>
        </row>
        <row r="3">
          <cell r="A3" t="str">
            <v>2000-01-01</v>
          </cell>
        </row>
        <row r="4">
          <cell r="A4" t="str">
            <v>2000-01-01</v>
          </cell>
        </row>
        <row r="5">
          <cell r="A5" t="str">
            <v>2000-01-01</v>
          </cell>
        </row>
        <row r="6">
          <cell r="A6" t="str">
            <v>2000-01-01</v>
          </cell>
        </row>
        <row r="7">
          <cell r="A7" t="str">
            <v>2000-01-01</v>
          </cell>
        </row>
        <row r="8">
          <cell r="A8" t="str">
            <v>2000-01-01</v>
          </cell>
        </row>
        <row r="9">
          <cell r="A9" t="str">
            <v>2000-01-01</v>
          </cell>
        </row>
        <row r="10">
          <cell r="A10" t="str">
            <v>2000-01-01</v>
          </cell>
        </row>
        <row r="11">
          <cell r="A11" t="str">
            <v>2000-01-01</v>
          </cell>
        </row>
        <row r="12">
          <cell r="A12" t="str">
            <v>2000-01-01</v>
          </cell>
        </row>
        <row r="13">
          <cell r="A13" t="str">
            <v>2000-01-01</v>
          </cell>
        </row>
        <row r="14">
          <cell r="A14" t="str">
            <v>2000-01-01</v>
          </cell>
        </row>
        <row r="15">
          <cell r="A15" t="str">
            <v>2000-01-01</v>
          </cell>
        </row>
        <row r="16">
          <cell r="A16" t="str">
            <v>2000-01-01</v>
          </cell>
        </row>
        <row r="17">
          <cell r="A17" t="str">
            <v>2000-01-01</v>
          </cell>
        </row>
        <row r="18">
          <cell r="A18" t="str">
            <v>2000-01-01</v>
          </cell>
        </row>
        <row r="19">
          <cell r="A19" t="str">
            <v>2000-01-01</v>
          </cell>
        </row>
        <row r="20">
          <cell r="A20" t="str">
            <v>2000-01-01</v>
          </cell>
        </row>
        <row r="21">
          <cell r="A21" t="str">
            <v>2000-01-01</v>
          </cell>
        </row>
        <row r="22">
          <cell r="A22" t="str">
            <v>2000-01-01</v>
          </cell>
        </row>
        <row r="23">
          <cell r="A23" t="str">
            <v>2000-01-01</v>
          </cell>
        </row>
        <row r="24">
          <cell r="A24" t="str">
            <v>2000-01-01</v>
          </cell>
        </row>
        <row r="25">
          <cell r="A25" t="str">
            <v>2000-01-01</v>
          </cell>
        </row>
        <row r="26">
          <cell r="A26" t="str">
            <v>2000-01-01</v>
          </cell>
        </row>
        <row r="27">
          <cell r="A27" t="str">
            <v>2000-01-01</v>
          </cell>
        </row>
        <row r="28">
          <cell r="A28" t="str">
            <v>2000-01-01</v>
          </cell>
        </row>
        <row r="29">
          <cell r="A29" t="str">
            <v>2000-01-01</v>
          </cell>
        </row>
        <row r="30">
          <cell r="A30" t="str">
            <v>2000-01-01</v>
          </cell>
        </row>
        <row r="31">
          <cell r="A31" t="str">
            <v>2000-01-01</v>
          </cell>
        </row>
        <row r="32">
          <cell r="A32" t="str">
            <v>2000-01-01</v>
          </cell>
        </row>
        <row r="33">
          <cell r="A33" t="str">
            <v>2000-01-01</v>
          </cell>
        </row>
        <row r="34">
          <cell r="A34" t="str">
            <v>2000-01-01</v>
          </cell>
        </row>
        <row r="35">
          <cell r="A35" t="str">
            <v>2000-01-01</v>
          </cell>
        </row>
        <row r="36">
          <cell r="A36" t="str">
            <v>2000-01-01</v>
          </cell>
        </row>
        <row r="37">
          <cell r="A37" t="str">
            <v>2000-01-01</v>
          </cell>
        </row>
        <row r="38">
          <cell r="A38" t="str">
            <v>2000-01-01</v>
          </cell>
        </row>
        <row r="39">
          <cell r="A39" t="str">
            <v>2000-01-01</v>
          </cell>
        </row>
        <row r="40">
          <cell r="A40" t="str">
            <v>2000-01-01</v>
          </cell>
        </row>
        <row r="41">
          <cell r="A41" t="str">
            <v>2000-01-01</v>
          </cell>
        </row>
        <row r="42">
          <cell r="A42" t="str">
            <v>2000-01-01</v>
          </cell>
        </row>
        <row r="43">
          <cell r="A43" t="str">
            <v>2000-01-01</v>
          </cell>
        </row>
        <row r="44">
          <cell r="A44" t="str">
            <v>2000-01-01</v>
          </cell>
        </row>
        <row r="45">
          <cell r="A45" t="str">
            <v>2000-01-01</v>
          </cell>
        </row>
        <row r="46">
          <cell r="A46" t="str">
            <v>2000-01-01</v>
          </cell>
        </row>
        <row r="47">
          <cell r="A47" t="str">
            <v>2000-01-01</v>
          </cell>
        </row>
        <row r="48">
          <cell r="A48" t="str">
            <v>2000-01-01</v>
          </cell>
        </row>
        <row r="49">
          <cell r="A49" t="str">
            <v>2000-01-01</v>
          </cell>
        </row>
        <row r="50">
          <cell r="A50" t="str">
            <v>2000-01-01</v>
          </cell>
        </row>
        <row r="51">
          <cell r="A51" t="str">
            <v>2000-01-01</v>
          </cell>
        </row>
        <row r="52">
          <cell r="A52" t="str">
            <v>2000-01-01</v>
          </cell>
        </row>
        <row r="53">
          <cell r="A53" t="str">
            <v>2000-01-01</v>
          </cell>
        </row>
        <row r="54">
          <cell r="A54" t="str">
            <v>2000-01-01</v>
          </cell>
        </row>
        <row r="55">
          <cell r="A55" t="str">
            <v>2000-01-01</v>
          </cell>
        </row>
        <row r="56">
          <cell r="A56" t="str">
            <v>2000-01-01</v>
          </cell>
        </row>
        <row r="57">
          <cell r="A57" t="str">
            <v>2000-01-01</v>
          </cell>
        </row>
        <row r="58">
          <cell r="A58" t="str">
            <v>2000-01-01</v>
          </cell>
        </row>
        <row r="59">
          <cell r="A59" t="str">
            <v>2000-01-01</v>
          </cell>
        </row>
        <row r="60">
          <cell r="A60" t="str">
            <v>2000-01-01</v>
          </cell>
        </row>
        <row r="61">
          <cell r="A61" t="str">
            <v>2000-01-01</v>
          </cell>
        </row>
        <row r="62">
          <cell r="A62" t="str">
            <v>2000-01-01</v>
          </cell>
        </row>
        <row r="63">
          <cell r="A63" t="str">
            <v>2000-01-01</v>
          </cell>
        </row>
        <row r="64">
          <cell r="A64" t="str">
            <v>2000-01-01</v>
          </cell>
        </row>
        <row r="65">
          <cell r="A65" t="str">
            <v>2000-01-01</v>
          </cell>
        </row>
        <row r="66">
          <cell r="A66" t="str">
            <v>2000-01-01</v>
          </cell>
        </row>
        <row r="67">
          <cell r="A67" t="str">
            <v>2000-01-01</v>
          </cell>
        </row>
        <row r="68">
          <cell r="A68" t="str">
            <v>2000-01-01</v>
          </cell>
        </row>
        <row r="69">
          <cell r="A69" t="str">
            <v>2000-01-01</v>
          </cell>
        </row>
        <row r="70">
          <cell r="A70" t="str">
            <v>2000-01-01</v>
          </cell>
        </row>
        <row r="71">
          <cell r="A71" t="str">
            <v>2000-01-01</v>
          </cell>
        </row>
        <row r="72">
          <cell r="A72" t="str">
            <v>2000-01-01</v>
          </cell>
        </row>
        <row r="73">
          <cell r="A73" t="str">
            <v>2000-01-01</v>
          </cell>
        </row>
        <row r="74">
          <cell r="A74" t="str">
            <v>2000-01-01</v>
          </cell>
        </row>
        <row r="75">
          <cell r="A75" t="str">
            <v>2000-01-01</v>
          </cell>
        </row>
        <row r="76">
          <cell r="A76" t="str">
            <v>2000-01-01</v>
          </cell>
        </row>
        <row r="77">
          <cell r="A77" t="str">
            <v>2000-01-01</v>
          </cell>
        </row>
        <row r="78">
          <cell r="A78" t="str">
            <v>2000-01-01</v>
          </cell>
        </row>
        <row r="79">
          <cell r="A79" t="str">
            <v>2000-01-01</v>
          </cell>
        </row>
        <row r="80">
          <cell r="A80" t="str">
            <v>2000-01-01</v>
          </cell>
        </row>
        <row r="81">
          <cell r="A81" t="str">
            <v>2000-01-01</v>
          </cell>
        </row>
        <row r="82">
          <cell r="A82" t="str">
            <v>2000-01-01</v>
          </cell>
        </row>
        <row r="83">
          <cell r="A83" t="str">
            <v>2000-01-01</v>
          </cell>
        </row>
        <row r="84">
          <cell r="A84" t="str">
            <v>2000-01-01</v>
          </cell>
        </row>
        <row r="85">
          <cell r="A85" t="str">
            <v>2000-01-01</v>
          </cell>
        </row>
        <row r="86">
          <cell r="A86" t="str">
            <v>2000-01-01</v>
          </cell>
        </row>
        <row r="87">
          <cell r="A87" t="str">
            <v>2000-01-01</v>
          </cell>
        </row>
        <row r="88">
          <cell r="A88" t="str">
            <v>2000-01-01</v>
          </cell>
        </row>
        <row r="89">
          <cell r="A89" t="str">
            <v>2000-01-01</v>
          </cell>
        </row>
        <row r="90">
          <cell r="A90" t="str">
            <v>2000-01-01</v>
          </cell>
        </row>
        <row r="91">
          <cell r="A91" t="str">
            <v>2000-01-01</v>
          </cell>
        </row>
        <row r="92">
          <cell r="A92" t="str">
            <v>2000-01-01</v>
          </cell>
        </row>
        <row r="93">
          <cell r="A93" t="str">
            <v>2000-01-01</v>
          </cell>
        </row>
        <row r="94">
          <cell r="A94" t="str">
            <v>2000-01-01</v>
          </cell>
        </row>
        <row r="95">
          <cell r="A95" t="str">
            <v>2000-01-01</v>
          </cell>
        </row>
        <row r="96">
          <cell r="A96" t="str">
            <v>2000-01-01</v>
          </cell>
        </row>
        <row r="97">
          <cell r="A97" t="str">
            <v>2000-01-01</v>
          </cell>
        </row>
        <row r="98">
          <cell r="A98" t="str">
            <v>2000-01-01</v>
          </cell>
        </row>
        <row r="99">
          <cell r="A99" t="str">
            <v>2000-01-01</v>
          </cell>
        </row>
        <row r="100">
          <cell r="A100" t="str">
            <v>2000-01-01</v>
          </cell>
        </row>
        <row r="101">
          <cell r="A101" t="str">
            <v>2000-01-01</v>
          </cell>
        </row>
        <row r="102">
          <cell r="A102" t="str">
            <v>2000-01-01</v>
          </cell>
        </row>
        <row r="103">
          <cell r="A103" t="str">
            <v>2000-01-01</v>
          </cell>
        </row>
        <row r="104">
          <cell r="A104" t="str">
            <v>2000-01-01</v>
          </cell>
        </row>
        <row r="105">
          <cell r="A105" t="str">
            <v>2000-01-01</v>
          </cell>
        </row>
        <row r="106">
          <cell r="A106" t="str">
            <v>2000-01-01</v>
          </cell>
        </row>
        <row r="107">
          <cell r="A107" t="str">
            <v>2000-01-01</v>
          </cell>
        </row>
        <row r="108">
          <cell r="A108" t="str">
            <v>2000-01-01</v>
          </cell>
        </row>
        <row r="109">
          <cell r="A109" t="str">
            <v>2000-01-01</v>
          </cell>
        </row>
        <row r="110">
          <cell r="A110" t="str">
            <v>2000-01-01</v>
          </cell>
        </row>
        <row r="111">
          <cell r="A111" t="str">
            <v>2000-01-01</v>
          </cell>
        </row>
        <row r="112">
          <cell r="A112" t="str">
            <v>2000-01-01</v>
          </cell>
        </row>
        <row r="113">
          <cell r="A113" t="str">
            <v>2000-01-01</v>
          </cell>
        </row>
        <row r="114">
          <cell r="A114" t="str">
            <v>2000-01-01</v>
          </cell>
        </row>
        <row r="115">
          <cell r="A115" t="str">
            <v>2000-01-01</v>
          </cell>
        </row>
        <row r="116">
          <cell r="A116" t="str">
            <v>2000-01-01</v>
          </cell>
        </row>
        <row r="117">
          <cell r="A117" t="str">
            <v>2000-01-01</v>
          </cell>
        </row>
        <row r="118">
          <cell r="A118" t="str">
            <v>2000-01-01</v>
          </cell>
        </row>
        <row r="119">
          <cell r="A119" t="str">
            <v>2000-01-01</v>
          </cell>
        </row>
        <row r="120">
          <cell r="A120" t="str">
            <v>2000-01-01</v>
          </cell>
        </row>
        <row r="121">
          <cell r="A121" t="str">
            <v>2000-01-01</v>
          </cell>
        </row>
        <row r="122">
          <cell r="A122" t="str">
            <v>2000-01-01</v>
          </cell>
        </row>
        <row r="123">
          <cell r="A123" t="str">
            <v>2000-01-01</v>
          </cell>
        </row>
        <row r="124">
          <cell r="A124" t="str">
            <v>2000-01-01</v>
          </cell>
        </row>
        <row r="125">
          <cell r="A125" t="str">
            <v>2000-01-01</v>
          </cell>
        </row>
        <row r="126">
          <cell r="A126" t="str">
            <v>2000-01-01</v>
          </cell>
        </row>
        <row r="127">
          <cell r="A127" t="str">
            <v>2000-01-01</v>
          </cell>
        </row>
        <row r="128">
          <cell r="A128" t="str">
            <v>2000-01-01</v>
          </cell>
        </row>
        <row r="129">
          <cell r="A129" t="str">
            <v>2000-01-01</v>
          </cell>
        </row>
        <row r="130">
          <cell r="A130" t="str">
            <v>2000-01-01</v>
          </cell>
        </row>
        <row r="131">
          <cell r="A131" t="str">
            <v>2000-01-01</v>
          </cell>
        </row>
        <row r="132">
          <cell r="A132" t="str">
            <v>2000-01-01</v>
          </cell>
        </row>
        <row r="133">
          <cell r="A133" t="str">
            <v>2000-01-01</v>
          </cell>
        </row>
        <row r="134">
          <cell r="A134" t="str">
            <v>2000-01-01</v>
          </cell>
        </row>
        <row r="135">
          <cell r="A135" t="str">
            <v>2000-01-01</v>
          </cell>
        </row>
        <row r="136">
          <cell r="A136" t="str">
            <v>2000-01-01</v>
          </cell>
        </row>
        <row r="137">
          <cell r="A137" t="str">
            <v>2000-01-01</v>
          </cell>
        </row>
        <row r="138">
          <cell r="A138" t="str">
            <v>2000-01-01</v>
          </cell>
        </row>
        <row r="139">
          <cell r="A139" t="str">
            <v>2000-01-01</v>
          </cell>
        </row>
        <row r="140">
          <cell r="A140" t="str">
            <v>2000-01-01</v>
          </cell>
        </row>
        <row r="141">
          <cell r="A141" t="str">
            <v>2000-01-01</v>
          </cell>
        </row>
        <row r="142">
          <cell r="A142" t="str">
            <v>2000-01-01</v>
          </cell>
        </row>
        <row r="143">
          <cell r="A143" t="str">
            <v>2000-01-01</v>
          </cell>
        </row>
        <row r="144">
          <cell r="A144" t="str">
            <v>2000-01-01</v>
          </cell>
        </row>
        <row r="145">
          <cell r="A145" t="str">
            <v>2000-01-01</v>
          </cell>
        </row>
        <row r="146">
          <cell r="A146" t="str">
            <v>2000-01-01</v>
          </cell>
        </row>
        <row r="147">
          <cell r="A147" t="str">
            <v>2000-01-01</v>
          </cell>
        </row>
        <row r="148">
          <cell r="A148" t="str">
            <v>2000-01-01</v>
          </cell>
        </row>
        <row r="149">
          <cell r="A149" t="str">
            <v>2000-01-01</v>
          </cell>
        </row>
        <row r="150">
          <cell r="A150" t="str">
            <v>2000-01-01</v>
          </cell>
        </row>
        <row r="151">
          <cell r="A151" t="str">
            <v>2000-01-01</v>
          </cell>
        </row>
        <row r="152">
          <cell r="A152" t="str">
            <v>2000-01-01</v>
          </cell>
        </row>
        <row r="153">
          <cell r="A153" t="str">
            <v>2000-01-01</v>
          </cell>
        </row>
        <row r="154">
          <cell r="A154" t="str">
            <v>2000-01-01</v>
          </cell>
        </row>
        <row r="155">
          <cell r="A155" t="str">
            <v>2000-01-01</v>
          </cell>
        </row>
        <row r="156">
          <cell r="A156" t="str">
            <v>2000-01-01</v>
          </cell>
        </row>
        <row r="157">
          <cell r="A157" t="str">
            <v>2000-01-01</v>
          </cell>
        </row>
        <row r="158">
          <cell r="A158" t="str">
            <v>2000-01-01</v>
          </cell>
        </row>
        <row r="159">
          <cell r="A159" t="str">
            <v>2000-01-01</v>
          </cell>
        </row>
        <row r="160">
          <cell r="A160" t="str">
            <v>2000-01-01</v>
          </cell>
        </row>
        <row r="161">
          <cell r="A161" t="str">
            <v>2000-01-01</v>
          </cell>
        </row>
        <row r="162">
          <cell r="A162" t="str">
            <v>2000-01-01</v>
          </cell>
        </row>
        <row r="163">
          <cell r="A163" t="str">
            <v>2000-01-01</v>
          </cell>
        </row>
        <row r="164">
          <cell r="A164" t="str">
            <v>2000-01-01</v>
          </cell>
        </row>
        <row r="165">
          <cell r="A165" t="str">
            <v>2000-01-01</v>
          </cell>
        </row>
        <row r="166">
          <cell r="A166" t="str">
            <v>2000-01-01</v>
          </cell>
        </row>
        <row r="167">
          <cell r="A167" t="str">
            <v>2000-01-01</v>
          </cell>
        </row>
        <row r="168">
          <cell r="A168" t="str">
            <v>2000-01-01</v>
          </cell>
        </row>
        <row r="169">
          <cell r="A169" t="str">
            <v>2000-01-01</v>
          </cell>
        </row>
        <row r="170">
          <cell r="A170" t="str">
            <v>2000-01-01</v>
          </cell>
        </row>
        <row r="171">
          <cell r="A171" t="str">
            <v>2000-01-01</v>
          </cell>
        </row>
        <row r="172">
          <cell r="A172" t="str">
            <v>2000-01-01</v>
          </cell>
        </row>
        <row r="173">
          <cell r="A173" t="str">
            <v>2000-01-01</v>
          </cell>
        </row>
        <row r="174">
          <cell r="A174" t="str">
            <v>2000-01-01</v>
          </cell>
        </row>
        <row r="175">
          <cell r="A175" t="str">
            <v>2000-01-01</v>
          </cell>
        </row>
        <row r="176">
          <cell r="A176" t="str">
            <v>2000-01-01</v>
          </cell>
        </row>
        <row r="177">
          <cell r="A177" t="str">
            <v>2000-01-01</v>
          </cell>
        </row>
        <row r="178">
          <cell r="A178" t="str">
            <v>2000-01-01</v>
          </cell>
        </row>
        <row r="179">
          <cell r="A179" t="str">
            <v>2000-01-01</v>
          </cell>
        </row>
        <row r="180">
          <cell r="A180" t="str">
            <v>2000-01-01</v>
          </cell>
        </row>
        <row r="181">
          <cell r="A181" t="str">
            <v>2000-01-01</v>
          </cell>
        </row>
        <row r="182">
          <cell r="A182" t="str">
            <v>2000-01-01</v>
          </cell>
        </row>
        <row r="183">
          <cell r="A183" t="str">
            <v>2000-01-01</v>
          </cell>
        </row>
        <row r="184">
          <cell r="A184" t="str">
            <v>2000-01-01</v>
          </cell>
        </row>
        <row r="185">
          <cell r="A185" t="str">
            <v>2000-01-01</v>
          </cell>
        </row>
        <row r="186">
          <cell r="A186" t="str">
            <v>2000-01-01</v>
          </cell>
        </row>
        <row r="187">
          <cell r="A187" t="str">
            <v>2000-01-01</v>
          </cell>
        </row>
        <row r="188">
          <cell r="A188" t="str">
            <v>2000-01-01</v>
          </cell>
        </row>
        <row r="189">
          <cell r="A189" t="str">
            <v>2000-01-01</v>
          </cell>
        </row>
        <row r="190">
          <cell r="A190" t="str">
            <v>2000-01-01</v>
          </cell>
        </row>
        <row r="191">
          <cell r="A191" t="str">
            <v>2000-01-01</v>
          </cell>
        </row>
        <row r="192">
          <cell r="A192" t="str">
            <v>2000-01-01</v>
          </cell>
        </row>
        <row r="193">
          <cell r="A193" t="str">
            <v>2000-01-01</v>
          </cell>
        </row>
        <row r="194">
          <cell r="A194" t="str">
            <v>2000-01-01</v>
          </cell>
        </row>
        <row r="195">
          <cell r="A195" t="str">
            <v>2000-01-01</v>
          </cell>
        </row>
        <row r="196">
          <cell r="A196" t="str">
            <v>2000-01-01</v>
          </cell>
        </row>
        <row r="197">
          <cell r="A197" t="str">
            <v>2000-01-01</v>
          </cell>
        </row>
        <row r="198">
          <cell r="A198" t="str">
            <v>2000-01-01</v>
          </cell>
        </row>
        <row r="199">
          <cell r="A199" t="str">
            <v>2000-01-01</v>
          </cell>
        </row>
        <row r="200">
          <cell r="A200" t="str">
            <v>2000-01-01</v>
          </cell>
        </row>
        <row r="201">
          <cell r="A201" t="str">
            <v>2000-01-01</v>
          </cell>
        </row>
        <row r="202">
          <cell r="A202" t="str">
            <v>2000-01-01</v>
          </cell>
        </row>
        <row r="203">
          <cell r="A203" t="str">
            <v>2000-01-01</v>
          </cell>
        </row>
        <row r="204">
          <cell r="A204" t="str">
            <v>2000-01-01</v>
          </cell>
        </row>
        <row r="205">
          <cell r="A205" t="str">
            <v>2000-01-01</v>
          </cell>
        </row>
        <row r="206">
          <cell r="A206" t="str">
            <v>2000-01-01</v>
          </cell>
        </row>
        <row r="207">
          <cell r="A207" t="str">
            <v>2000-01-01</v>
          </cell>
        </row>
        <row r="208">
          <cell r="A208" t="str">
            <v>2000-01-01</v>
          </cell>
        </row>
        <row r="209">
          <cell r="A209" t="str">
            <v>2000-01-01</v>
          </cell>
        </row>
        <row r="210">
          <cell r="A210" t="str">
            <v>2000-01-01</v>
          </cell>
        </row>
        <row r="211">
          <cell r="A211" t="str">
            <v>2000-01-01</v>
          </cell>
        </row>
        <row r="212">
          <cell r="A212" t="str">
            <v>2000-01-01</v>
          </cell>
        </row>
        <row r="213">
          <cell r="A213" t="str">
            <v>2000-01-01</v>
          </cell>
        </row>
        <row r="214">
          <cell r="A214" t="str">
            <v>2000-01-01</v>
          </cell>
        </row>
        <row r="215">
          <cell r="A215" t="str">
            <v>2000-01-01</v>
          </cell>
        </row>
        <row r="216">
          <cell r="A216" t="str">
            <v>2000-01-01</v>
          </cell>
        </row>
        <row r="217">
          <cell r="A217" t="str">
            <v>2000-01-01</v>
          </cell>
        </row>
        <row r="218">
          <cell r="A218" t="str">
            <v>2000-01-01</v>
          </cell>
        </row>
        <row r="219">
          <cell r="A219" t="str">
            <v>2000-01-01</v>
          </cell>
        </row>
        <row r="220">
          <cell r="A220" t="str">
            <v>2000-01-01</v>
          </cell>
        </row>
        <row r="221">
          <cell r="A221" t="str">
            <v>2000-01-01</v>
          </cell>
        </row>
        <row r="222">
          <cell r="A222" t="str">
            <v>2000-01-01</v>
          </cell>
        </row>
        <row r="223">
          <cell r="A223" t="str">
            <v>2000-01-01</v>
          </cell>
        </row>
        <row r="224">
          <cell r="A224" t="str">
            <v>2000-01-01</v>
          </cell>
        </row>
        <row r="225">
          <cell r="A225" t="str">
            <v>2000-01-01</v>
          </cell>
        </row>
        <row r="226">
          <cell r="A226" t="str">
            <v>2000-01-01</v>
          </cell>
        </row>
        <row r="227">
          <cell r="A227" t="str">
            <v>2000-01-01</v>
          </cell>
        </row>
        <row r="228">
          <cell r="A228" t="str">
            <v>2000-01-01</v>
          </cell>
        </row>
        <row r="229">
          <cell r="A229" t="str">
            <v>2000-01-01</v>
          </cell>
        </row>
        <row r="230">
          <cell r="A230" t="str">
            <v>2000-01-01</v>
          </cell>
        </row>
        <row r="231">
          <cell r="A231" t="str">
            <v>2000-01-01</v>
          </cell>
        </row>
        <row r="232">
          <cell r="A232" t="str">
            <v>2000-01-01</v>
          </cell>
        </row>
        <row r="233">
          <cell r="A233" t="str">
            <v>2000-01-01</v>
          </cell>
        </row>
        <row r="234">
          <cell r="A234" t="str">
            <v>2000-01-01</v>
          </cell>
        </row>
        <row r="235">
          <cell r="A235" t="str">
            <v>2000-01-01</v>
          </cell>
        </row>
        <row r="236">
          <cell r="A236" t="str">
            <v>2000-01-01</v>
          </cell>
        </row>
        <row r="237">
          <cell r="A237" t="str">
            <v>2000-01-01</v>
          </cell>
        </row>
        <row r="238">
          <cell r="A238" t="str">
            <v>2000-01-01</v>
          </cell>
        </row>
        <row r="239">
          <cell r="A239" t="str">
            <v>2000-01-01</v>
          </cell>
        </row>
        <row r="240">
          <cell r="A240" t="str">
            <v>2000-01-01</v>
          </cell>
        </row>
        <row r="241">
          <cell r="A241" t="str">
            <v>2000-01-01</v>
          </cell>
        </row>
        <row r="242">
          <cell r="A242" t="str">
            <v>2000-01-01</v>
          </cell>
        </row>
        <row r="243">
          <cell r="A243" t="str">
            <v>2000-01-01</v>
          </cell>
        </row>
        <row r="244">
          <cell r="A244" t="str">
            <v>2000-01-01</v>
          </cell>
        </row>
        <row r="245">
          <cell r="A245" t="str">
            <v>2000-01-01</v>
          </cell>
        </row>
        <row r="246">
          <cell r="A246" t="str">
            <v>2000-01-01</v>
          </cell>
        </row>
        <row r="247">
          <cell r="A247" t="str">
            <v>2000-01-01</v>
          </cell>
        </row>
        <row r="248">
          <cell r="A248" t="str">
            <v>2000-01-01</v>
          </cell>
        </row>
        <row r="249">
          <cell r="A249" t="str">
            <v>2000-01-01</v>
          </cell>
        </row>
        <row r="250">
          <cell r="A250" t="str">
            <v>2000-01-01</v>
          </cell>
        </row>
        <row r="251">
          <cell r="A251" t="str">
            <v>2000-01-01</v>
          </cell>
        </row>
        <row r="252">
          <cell r="A252" t="str">
            <v>2000-01-01</v>
          </cell>
        </row>
        <row r="253">
          <cell r="A253" t="str">
            <v>2000-01-01</v>
          </cell>
        </row>
        <row r="254">
          <cell r="A254" t="str">
            <v>2000-01-01</v>
          </cell>
        </row>
        <row r="255">
          <cell r="A255" t="str">
            <v>2000-01-01</v>
          </cell>
        </row>
        <row r="256">
          <cell r="A256" t="str">
            <v>2000-01-01</v>
          </cell>
        </row>
        <row r="257">
          <cell r="A257" t="str">
            <v>2000-01-01</v>
          </cell>
        </row>
        <row r="258">
          <cell r="A258" t="str">
            <v>2000-01-01</v>
          </cell>
        </row>
        <row r="259">
          <cell r="A259" t="str">
            <v>2000-01-01</v>
          </cell>
        </row>
        <row r="260">
          <cell r="A260" t="str">
            <v>2000-01-01</v>
          </cell>
        </row>
        <row r="261">
          <cell r="A261" t="str">
            <v>2000-01-01</v>
          </cell>
        </row>
        <row r="262">
          <cell r="A262" t="str">
            <v>2000-01-01</v>
          </cell>
        </row>
        <row r="263">
          <cell r="A263" t="str">
            <v>2000-01-01</v>
          </cell>
        </row>
        <row r="264">
          <cell r="A264" t="str">
            <v>2000-01-01</v>
          </cell>
        </row>
        <row r="265">
          <cell r="A265" t="str">
            <v>2000-01-01</v>
          </cell>
        </row>
        <row r="266">
          <cell r="A266" t="str">
            <v>2000-01-01</v>
          </cell>
        </row>
        <row r="267">
          <cell r="A267" t="str">
            <v>2000-01-01</v>
          </cell>
        </row>
        <row r="268">
          <cell r="A268" t="str">
            <v>2000-01-01</v>
          </cell>
        </row>
        <row r="269">
          <cell r="A269" t="str">
            <v>2000-01-01</v>
          </cell>
        </row>
        <row r="270">
          <cell r="A270" t="str">
            <v>2000-01-01</v>
          </cell>
        </row>
        <row r="271">
          <cell r="A271" t="str">
            <v>2000-01-01</v>
          </cell>
        </row>
        <row r="272">
          <cell r="A272" t="str">
            <v>2000-01-01</v>
          </cell>
        </row>
        <row r="273">
          <cell r="A273" t="str">
            <v>2000-01-01</v>
          </cell>
        </row>
        <row r="274">
          <cell r="A274" t="str">
            <v>2000-01-01</v>
          </cell>
        </row>
        <row r="275">
          <cell r="A275" t="str">
            <v>2000-01-01</v>
          </cell>
        </row>
        <row r="276">
          <cell r="A276" t="str">
            <v>2000-01-01</v>
          </cell>
        </row>
        <row r="277">
          <cell r="A277" t="str">
            <v>2000-01-01</v>
          </cell>
        </row>
        <row r="278">
          <cell r="A278" t="str">
            <v>2000-01-01</v>
          </cell>
        </row>
        <row r="279">
          <cell r="A279" t="str">
            <v>2000-01-01</v>
          </cell>
        </row>
        <row r="280">
          <cell r="A280" t="str">
            <v>2000-01-01</v>
          </cell>
        </row>
        <row r="281">
          <cell r="A281" t="str">
            <v>2000-01-01</v>
          </cell>
        </row>
        <row r="282">
          <cell r="A282" t="str">
            <v>2000-01-01</v>
          </cell>
        </row>
        <row r="283">
          <cell r="A283" t="str">
            <v>2000-01-01</v>
          </cell>
        </row>
        <row r="284">
          <cell r="A284" t="str">
            <v>2000-01-01</v>
          </cell>
        </row>
        <row r="285">
          <cell r="A285" t="str">
            <v>2000-01-01</v>
          </cell>
        </row>
        <row r="286">
          <cell r="A286" t="str">
            <v>2000-01-01</v>
          </cell>
        </row>
        <row r="287">
          <cell r="A287" t="str">
            <v>2000-01-01</v>
          </cell>
        </row>
        <row r="288">
          <cell r="A288" t="str">
            <v>2000-01-01</v>
          </cell>
        </row>
        <row r="289">
          <cell r="A289" t="str">
            <v>2000-01-01</v>
          </cell>
        </row>
        <row r="290">
          <cell r="A290" t="str">
            <v>2000-01-01</v>
          </cell>
        </row>
        <row r="291">
          <cell r="A291" t="str">
            <v>2000-01-01</v>
          </cell>
        </row>
        <row r="292">
          <cell r="A292" t="str">
            <v>2000-01-01</v>
          </cell>
        </row>
        <row r="293">
          <cell r="A293" t="str">
            <v>2000-01-01</v>
          </cell>
        </row>
        <row r="294">
          <cell r="A294" t="str">
            <v>2000-01-01</v>
          </cell>
        </row>
        <row r="295">
          <cell r="A295" t="str">
            <v>2000-01-01</v>
          </cell>
        </row>
        <row r="296">
          <cell r="A296" t="str">
            <v>2000-01-01</v>
          </cell>
        </row>
        <row r="297">
          <cell r="A297" t="str">
            <v>2000-01-01</v>
          </cell>
        </row>
        <row r="298">
          <cell r="A298" t="str">
            <v>2000-01-01</v>
          </cell>
        </row>
        <row r="299">
          <cell r="A299" t="str">
            <v>2000-01-01</v>
          </cell>
        </row>
        <row r="300">
          <cell r="A300" t="str">
            <v>2000-01-01</v>
          </cell>
        </row>
        <row r="301">
          <cell r="A301" t="str">
            <v>2000-01-01</v>
          </cell>
        </row>
        <row r="302">
          <cell r="A302" t="str">
            <v>2000-01-01</v>
          </cell>
        </row>
        <row r="303">
          <cell r="A303" t="str">
            <v>2000-01-01</v>
          </cell>
        </row>
        <row r="304">
          <cell r="A304" t="str">
            <v>2000-01-01</v>
          </cell>
        </row>
        <row r="305">
          <cell r="A305" t="str">
            <v>2000-01-01</v>
          </cell>
        </row>
        <row r="306">
          <cell r="A306" t="str">
            <v>2000-01-01</v>
          </cell>
        </row>
        <row r="307">
          <cell r="A307" t="str">
            <v>2000-01-01</v>
          </cell>
        </row>
        <row r="308">
          <cell r="A308" t="str">
            <v>2000-01-01</v>
          </cell>
        </row>
        <row r="309">
          <cell r="A309" t="str">
            <v>2000-01-01</v>
          </cell>
        </row>
        <row r="310">
          <cell r="A310" t="str">
            <v>2000-01-01</v>
          </cell>
        </row>
        <row r="311">
          <cell r="A311" t="str">
            <v>2000-01-01</v>
          </cell>
        </row>
        <row r="312">
          <cell r="A312" t="str">
            <v>2000-01-01</v>
          </cell>
        </row>
        <row r="313">
          <cell r="A313" t="str">
            <v>2000-01-01</v>
          </cell>
        </row>
        <row r="314">
          <cell r="A314" t="str">
            <v>2000-01-01</v>
          </cell>
        </row>
        <row r="315">
          <cell r="A315" t="str">
            <v>2000-01-01</v>
          </cell>
        </row>
        <row r="316">
          <cell r="A316" t="str">
            <v>2000-01-01</v>
          </cell>
        </row>
        <row r="317">
          <cell r="A317" t="str">
            <v>2000-01-01</v>
          </cell>
        </row>
        <row r="318">
          <cell r="A318" t="str">
            <v>2000-01-01</v>
          </cell>
        </row>
        <row r="319">
          <cell r="A319" t="str">
            <v>2000-01-01</v>
          </cell>
        </row>
        <row r="320">
          <cell r="A320" t="str">
            <v>2000-01-01</v>
          </cell>
        </row>
        <row r="321">
          <cell r="A321" t="str">
            <v>2000-01-01</v>
          </cell>
        </row>
        <row r="322">
          <cell r="A322" t="str">
            <v>2000-01-01</v>
          </cell>
        </row>
        <row r="323">
          <cell r="A323" t="str">
            <v>2000-01-01</v>
          </cell>
        </row>
        <row r="324">
          <cell r="A324" t="str">
            <v>2000-01-01</v>
          </cell>
        </row>
        <row r="325">
          <cell r="A325" t="str">
            <v>2000-01-01</v>
          </cell>
        </row>
        <row r="326">
          <cell r="A326" t="str">
            <v>2000-01-01</v>
          </cell>
        </row>
        <row r="327">
          <cell r="A327" t="str">
            <v>2000-01-01</v>
          </cell>
        </row>
        <row r="328">
          <cell r="A328" t="str">
            <v>2000-01-01</v>
          </cell>
        </row>
        <row r="329">
          <cell r="A329" t="str">
            <v>2000-01-01</v>
          </cell>
        </row>
        <row r="330">
          <cell r="A330" t="str">
            <v>2000-01-01</v>
          </cell>
        </row>
        <row r="331">
          <cell r="A331" t="str">
            <v>2000-01-01</v>
          </cell>
        </row>
        <row r="332">
          <cell r="A332" t="str">
            <v>2000-01-01</v>
          </cell>
        </row>
        <row r="333">
          <cell r="A333" t="str">
            <v>2000-01-01</v>
          </cell>
        </row>
        <row r="334">
          <cell r="A334" t="str">
            <v>2000-01-01</v>
          </cell>
        </row>
        <row r="335">
          <cell r="A335" t="str">
            <v>2000-01-01</v>
          </cell>
        </row>
        <row r="336">
          <cell r="A336" t="str">
            <v>2000-01-01</v>
          </cell>
        </row>
        <row r="337">
          <cell r="A337" t="str">
            <v>2000-01-01</v>
          </cell>
        </row>
        <row r="338">
          <cell r="A338" t="str">
            <v>2000-01-01</v>
          </cell>
        </row>
        <row r="339">
          <cell r="A339" t="str">
            <v>2000-01-01</v>
          </cell>
        </row>
        <row r="340">
          <cell r="A340" t="str">
            <v>2000-01-01</v>
          </cell>
        </row>
        <row r="341">
          <cell r="A341" t="str">
            <v>2000-01-01</v>
          </cell>
        </row>
        <row r="342">
          <cell r="A342" t="str">
            <v>2000-01-01</v>
          </cell>
        </row>
        <row r="343">
          <cell r="A343" t="str">
            <v>2000-01-01</v>
          </cell>
        </row>
        <row r="344">
          <cell r="A344" t="str">
            <v>2000-01-01</v>
          </cell>
        </row>
        <row r="345">
          <cell r="A345" t="str">
            <v>2000-01-01</v>
          </cell>
        </row>
        <row r="346">
          <cell r="A346" t="str">
            <v>2000-01-01</v>
          </cell>
        </row>
        <row r="347">
          <cell r="A347" t="str">
            <v>2000-01-01</v>
          </cell>
        </row>
        <row r="348">
          <cell r="A348" t="str">
            <v>2000-01-01</v>
          </cell>
        </row>
        <row r="349">
          <cell r="A349" t="str">
            <v>2000-01-01</v>
          </cell>
        </row>
        <row r="350">
          <cell r="A350" t="str">
            <v>2000-01-01</v>
          </cell>
        </row>
        <row r="351">
          <cell r="A351" t="str">
            <v>2000-01-01</v>
          </cell>
        </row>
        <row r="352">
          <cell r="A352" t="str">
            <v>2000-01-01</v>
          </cell>
        </row>
        <row r="353">
          <cell r="A353" t="str">
            <v>2000-01-01</v>
          </cell>
        </row>
        <row r="354">
          <cell r="A354" t="str">
            <v>2000-01-01</v>
          </cell>
        </row>
        <row r="355">
          <cell r="A355" t="str">
            <v>2000-01-01</v>
          </cell>
        </row>
        <row r="356">
          <cell r="A356" t="str">
            <v>2000-01-01</v>
          </cell>
        </row>
        <row r="357">
          <cell r="A357" t="str">
            <v>2000-01-01</v>
          </cell>
        </row>
        <row r="358">
          <cell r="A358" t="str">
            <v>2000-01-01</v>
          </cell>
        </row>
        <row r="359">
          <cell r="A359" t="str">
            <v>2000-01-01</v>
          </cell>
        </row>
        <row r="360">
          <cell r="A360" t="str">
            <v>2000-01-01</v>
          </cell>
        </row>
        <row r="361">
          <cell r="A361" t="str">
            <v>2000-01-01</v>
          </cell>
        </row>
        <row r="362">
          <cell r="A362" t="str">
            <v>2000-01-01</v>
          </cell>
        </row>
        <row r="363">
          <cell r="A363" t="str">
            <v>2000-01-01</v>
          </cell>
        </row>
        <row r="364">
          <cell r="A364" t="str">
            <v>2000-01-01</v>
          </cell>
        </row>
        <row r="365">
          <cell r="A365" t="str">
            <v>2000-01-01</v>
          </cell>
        </row>
        <row r="366">
          <cell r="A366" t="str">
            <v>2000-01-01</v>
          </cell>
        </row>
        <row r="367">
          <cell r="A367" t="str">
            <v>2000-01-01</v>
          </cell>
        </row>
        <row r="368">
          <cell r="A368" t="str">
            <v>2000-01-01</v>
          </cell>
        </row>
        <row r="369">
          <cell r="A369" t="str">
            <v>2000-01-01</v>
          </cell>
        </row>
        <row r="370">
          <cell r="A370" t="str">
            <v>2000-01-01</v>
          </cell>
        </row>
        <row r="371">
          <cell r="A371" t="str">
            <v>2000-01-01</v>
          </cell>
        </row>
        <row r="372">
          <cell r="A372" t="str">
            <v>2000-01-01</v>
          </cell>
        </row>
        <row r="373">
          <cell r="A373" t="str">
            <v>2000-01-01</v>
          </cell>
        </row>
        <row r="374">
          <cell r="A374" t="str">
            <v>2000-01-01</v>
          </cell>
        </row>
        <row r="375">
          <cell r="A375" t="str">
            <v>2000-01-01</v>
          </cell>
        </row>
        <row r="376">
          <cell r="A376" t="str">
            <v>2000-01-01</v>
          </cell>
        </row>
        <row r="377">
          <cell r="A377" t="str">
            <v>2000-01-01</v>
          </cell>
        </row>
        <row r="378">
          <cell r="A378" t="str">
            <v>2000-01-01</v>
          </cell>
        </row>
        <row r="379">
          <cell r="A379" t="str">
            <v>2000-01-01</v>
          </cell>
        </row>
        <row r="380">
          <cell r="A380" t="str">
            <v>2000-01-01</v>
          </cell>
        </row>
        <row r="381">
          <cell r="A381" t="str">
            <v>2000-01-01</v>
          </cell>
        </row>
        <row r="382">
          <cell r="A382" t="str">
            <v>2000-01-01</v>
          </cell>
        </row>
        <row r="383">
          <cell r="A383" t="str">
            <v>2000-01-01</v>
          </cell>
        </row>
        <row r="384">
          <cell r="A384" t="str">
            <v>2000-01-01</v>
          </cell>
        </row>
        <row r="385">
          <cell r="A385" t="str">
            <v>2000-01-01</v>
          </cell>
        </row>
        <row r="386">
          <cell r="A386" t="str">
            <v>2000-01-01</v>
          </cell>
        </row>
        <row r="387">
          <cell r="A387" t="str">
            <v>2000-01-01</v>
          </cell>
        </row>
        <row r="388">
          <cell r="A388" t="str">
            <v>2000-01-01</v>
          </cell>
        </row>
        <row r="389">
          <cell r="A389" t="str">
            <v>2000-01-01</v>
          </cell>
        </row>
        <row r="390">
          <cell r="A390" t="str">
            <v>2000-01-01</v>
          </cell>
        </row>
        <row r="391">
          <cell r="A391" t="str">
            <v>2000-01-01</v>
          </cell>
        </row>
        <row r="392">
          <cell r="A392" t="str">
            <v>2000-01-01</v>
          </cell>
        </row>
        <row r="393">
          <cell r="A393" t="str">
            <v>2000-01-01</v>
          </cell>
        </row>
        <row r="394">
          <cell r="A394" t="str">
            <v>2000-01-01</v>
          </cell>
        </row>
        <row r="395">
          <cell r="A395" t="str">
            <v>2000-01-01</v>
          </cell>
        </row>
        <row r="396">
          <cell r="A396" t="str">
            <v>2000-01-01</v>
          </cell>
        </row>
        <row r="397">
          <cell r="A397" t="str">
            <v>2000-01-01</v>
          </cell>
        </row>
        <row r="398">
          <cell r="A398" t="str">
            <v>2000-01-01</v>
          </cell>
        </row>
        <row r="399">
          <cell r="A399" t="str">
            <v>2000-01-01</v>
          </cell>
        </row>
        <row r="400">
          <cell r="A400" t="str">
            <v>2000-01-01</v>
          </cell>
        </row>
        <row r="401">
          <cell r="A401" t="str">
            <v>2000-01-01</v>
          </cell>
        </row>
        <row r="402">
          <cell r="A402" t="str">
            <v>2000-01-01</v>
          </cell>
        </row>
        <row r="403">
          <cell r="A403" t="str">
            <v>2000-01-01</v>
          </cell>
        </row>
        <row r="404">
          <cell r="A404" t="str">
            <v>2000-01-01</v>
          </cell>
        </row>
        <row r="405">
          <cell r="A405" t="str">
            <v>2000-01-01</v>
          </cell>
        </row>
        <row r="406">
          <cell r="A406" t="str">
            <v>2000-01-01</v>
          </cell>
        </row>
        <row r="407">
          <cell r="A407" t="str">
            <v>2000-01-01</v>
          </cell>
        </row>
        <row r="408">
          <cell r="A408" t="str">
            <v>2000-01-01</v>
          </cell>
        </row>
        <row r="409">
          <cell r="A409" t="str">
            <v>2000-01-01</v>
          </cell>
        </row>
        <row r="410">
          <cell r="A410" t="str">
            <v>2000-01-01</v>
          </cell>
        </row>
        <row r="411">
          <cell r="A411" t="str">
            <v>2000-01-01</v>
          </cell>
        </row>
        <row r="412">
          <cell r="A412" t="str">
            <v>2000-01-01</v>
          </cell>
        </row>
        <row r="413">
          <cell r="A413" t="str">
            <v>2000-01-01</v>
          </cell>
        </row>
        <row r="414">
          <cell r="A414" t="str">
            <v>2000-01-01</v>
          </cell>
        </row>
        <row r="415">
          <cell r="A415" t="str">
            <v>2000-01-01</v>
          </cell>
        </row>
        <row r="416">
          <cell r="A416" t="str">
            <v>2000-01-01</v>
          </cell>
        </row>
        <row r="417">
          <cell r="A417" t="str">
            <v>2000-01-01</v>
          </cell>
        </row>
        <row r="418">
          <cell r="A418" t="str">
            <v>2000-01-01</v>
          </cell>
        </row>
        <row r="419">
          <cell r="A419" t="str">
            <v>2000-01-01</v>
          </cell>
        </row>
        <row r="420">
          <cell r="A420" t="str">
            <v>2000-01-01</v>
          </cell>
        </row>
        <row r="421">
          <cell r="A421" t="str">
            <v>2000-01-01</v>
          </cell>
        </row>
        <row r="422">
          <cell r="A422" t="str">
            <v>2000-01-01</v>
          </cell>
        </row>
        <row r="423">
          <cell r="A423" t="str">
            <v>2000-01-01</v>
          </cell>
        </row>
        <row r="424">
          <cell r="A424" t="str">
            <v>2000-01-01</v>
          </cell>
        </row>
        <row r="425">
          <cell r="A425" t="str">
            <v>2000-01-01</v>
          </cell>
        </row>
        <row r="426">
          <cell r="A426" t="str">
            <v>2000-01-01</v>
          </cell>
        </row>
        <row r="427">
          <cell r="A427" t="str">
            <v>2000-01-01</v>
          </cell>
        </row>
        <row r="428">
          <cell r="A428" t="str">
            <v>2000-01-01</v>
          </cell>
        </row>
        <row r="429">
          <cell r="A429" t="str">
            <v>2000-01-01</v>
          </cell>
        </row>
        <row r="430">
          <cell r="A430" t="str">
            <v>2000-01-01</v>
          </cell>
        </row>
        <row r="431">
          <cell r="A431" t="str">
            <v>2000-01-01</v>
          </cell>
        </row>
        <row r="432">
          <cell r="A432" t="str">
            <v>2000-01-01</v>
          </cell>
        </row>
        <row r="433">
          <cell r="A433" t="str">
            <v>2000-01-01</v>
          </cell>
        </row>
        <row r="434">
          <cell r="A434" t="str">
            <v>2000-01-01</v>
          </cell>
        </row>
        <row r="435">
          <cell r="A435" t="str">
            <v>2000-01-01</v>
          </cell>
        </row>
        <row r="436">
          <cell r="A436" t="str">
            <v>2000-01-01</v>
          </cell>
        </row>
        <row r="437">
          <cell r="A437" t="str">
            <v>2000-01-01</v>
          </cell>
        </row>
        <row r="438">
          <cell r="A438" t="str">
            <v>2000-01-01</v>
          </cell>
        </row>
        <row r="439">
          <cell r="A439" t="str">
            <v>2000-01-01</v>
          </cell>
        </row>
        <row r="440">
          <cell r="A440" t="str">
            <v>2000-01-01</v>
          </cell>
        </row>
        <row r="441">
          <cell r="A441" t="str">
            <v>2000-01-01</v>
          </cell>
        </row>
        <row r="442">
          <cell r="A442" t="str">
            <v>2000-01-01</v>
          </cell>
        </row>
        <row r="443">
          <cell r="A443" t="str">
            <v>2000-01-01</v>
          </cell>
        </row>
        <row r="444">
          <cell r="A444" t="str">
            <v>2000-01-01</v>
          </cell>
        </row>
        <row r="445">
          <cell r="A445" t="str">
            <v>2000-01-01</v>
          </cell>
        </row>
        <row r="446">
          <cell r="A446" t="str">
            <v>2000-01-01</v>
          </cell>
        </row>
        <row r="447">
          <cell r="A447" t="str">
            <v>2000-01-01</v>
          </cell>
        </row>
        <row r="448">
          <cell r="A448" t="str">
            <v>2000-01-01</v>
          </cell>
        </row>
        <row r="449">
          <cell r="A449" t="str">
            <v>2000-01-01</v>
          </cell>
        </row>
        <row r="450">
          <cell r="A450" t="str">
            <v>2000-01-01</v>
          </cell>
        </row>
        <row r="451">
          <cell r="A451" t="str">
            <v>2000-01-01</v>
          </cell>
        </row>
        <row r="452">
          <cell r="A452" t="str">
            <v>2000-01-01</v>
          </cell>
        </row>
        <row r="453">
          <cell r="A453" t="str">
            <v>2000-01-01</v>
          </cell>
        </row>
        <row r="454">
          <cell r="A454" t="str">
            <v>2000-01-01</v>
          </cell>
        </row>
        <row r="455">
          <cell r="A455" t="str">
            <v>2000-01-01</v>
          </cell>
        </row>
        <row r="456">
          <cell r="A456" t="str">
            <v>2000-01-01</v>
          </cell>
        </row>
        <row r="457">
          <cell r="A457" t="str">
            <v>2000-01-01</v>
          </cell>
        </row>
        <row r="458">
          <cell r="A458" t="str">
            <v>2000-01-01</v>
          </cell>
        </row>
        <row r="459">
          <cell r="A459" t="str">
            <v>2000-01-01</v>
          </cell>
        </row>
        <row r="460">
          <cell r="A460" t="str">
            <v>2000-01-01</v>
          </cell>
        </row>
        <row r="461">
          <cell r="A461" t="str">
            <v>2000-01-01</v>
          </cell>
        </row>
        <row r="462">
          <cell r="A462" t="str">
            <v>2000-01-01</v>
          </cell>
        </row>
        <row r="463">
          <cell r="A463" t="str">
            <v>2000-01-01</v>
          </cell>
        </row>
        <row r="464">
          <cell r="A464" t="str">
            <v>2000-01-01</v>
          </cell>
        </row>
        <row r="465">
          <cell r="A465" t="str">
            <v>2000-01-01</v>
          </cell>
        </row>
        <row r="466">
          <cell r="A466" t="str">
            <v>2000-01-01</v>
          </cell>
        </row>
        <row r="467">
          <cell r="A467" t="str">
            <v>2000-01-01</v>
          </cell>
        </row>
        <row r="468">
          <cell r="A468" t="str">
            <v>2000-01-01</v>
          </cell>
        </row>
        <row r="469">
          <cell r="A469" t="str">
            <v>2000-01-01</v>
          </cell>
        </row>
        <row r="470">
          <cell r="A470" t="str">
            <v>2000-01-01</v>
          </cell>
        </row>
        <row r="471">
          <cell r="A471" t="str">
            <v>2000-01-01</v>
          </cell>
        </row>
        <row r="472">
          <cell r="A472" t="str">
            <v>2000-01-01</v>
          </cell>
        </row>
        <row r="473">
          <cell r="A473" t="str">
            <v>2000-01-01</v>
          </cell>
        </row>
        <row r="474">
          <cell r="A474" t="str">
            <v>2000-01-01</v>
          </cell>
        </row>
        <row r="475">
          <cell r="A475" t="str">
            <v>2000-01-01</v>
          </cell>
        </row>
        <row r="476">
          <cell r="A476" t="str">
            <v>2000-01-01</v>
          </cell>
        </row>
        <row r="477">
          <cell r="A477" t="str">
            <v>2000-01-01</v>
          </cell>
        </row>
        <row r="478">
          <cell r="A478" t="str">
            <v>2000-01-01</v>
          </cell>
        </row>
        <row r="479">
          <cell r="A479" t="str">
            <v>2000-01-01</v>
          </cell>
        </row>
        <row r="480">
          <cell r="A480" t="str">
            <v>2000-01-01</v>
          </cell>
        </row>
        <row r="481">
          <cell r="A481" t="str">
            <v>2000-01-01</v>
          </cell>
        </row>
        <row r="482">
          <cell r="A482" t="str">
            <v>2000-01-01</v>
          </cell>
        </row>
        <row r="483">
          <cell r="A483" t="str">
            <v>2000-01-01</v>
          </cell>
        </row>
        <row r="484">
          <cell r="A484" t="str">
            <v>2000-01-01</v>
          </cell>
        </row>
        <row r="485">
          <cell r="A485" t="str">
            <v>2000-01-01</v>
          </cell>
        </row>
        <row r="486">
          <cell r="A486" t="str">
            <v>2000-01-01</v>
          </cell>
        </row>
        <row r="487">
          <cell r="A487" t="str">
            <v>2000-01-01</v>
          </cell>
        </row>
        <row r="488">
          <cell r="A488" t="str">
            <v>2000-01-01</v>
          </cell>
        </row>
        <row r="489">
          <cell r="A489" t="str">
            <v>2000-01-01</v>
          </cell>
        </row>
        <row r="490">
          <cell r="A490" t="str">
            <v>2000-01-01</v>
          </cell>
        </row>
        <row r="491">
          <cell r="A491" t="str">
            <v>2000-01-01</v>
          </cell>
        </row>
        <row r="492">
          <cell r="A492" t="str">
            <v>2000-01-01</v>
          </cell>
        </row>
        <row r="493">
          <cell r="A493" t="str">
            <v>2000-01-01</v>
          </cell>
        </row>
        <row r="494">
          <cell r="A494" t="str">
            <v>2000-01-01</v>
          </cell>
        </row>
        <row r="495">
          <cell r="A495" t="str">
            <v>2000-01-01</v>
          </cell>
        </row>
        <row r="496">
          <cell r="A496" t="str">
            <v>2000-01-01</v>
          </cell>
        </row>
        <row r="497">
          <cell r="A497" t="str">
            <v>2000-01-01</v>
          </cell>
        </row>
        <row r="498">
          <cell r="A498" t="str">
            <v>2000-01-01</v>
          </cell>
        </row>
        <row r="499">
          <cell r="A499" t="str">
            <v>2000-01-01</v>
          </cell>
        </row>
        <row r="500">
          <cell r="A500" t="str">
            <v>2000-01-01</v>
          </cell>
        </row>
        <row r="501">
          <cell r="A501" t="str">
            <v>2000-01-01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Sebastian Gamba Muñoz" refreshedDate="43801.390124884259" createdVersion="6" refreshedVersion="6" minRefreshableVersion="3" recordCount="32" xr:uid="{C311DFAF-6F11-4623-9B65-5F05C981E9CC}">
  <cacheSource type="worksheet">
    <worksheetSource name="Tabla1"/>
  </cacheSource>
  <cacheFields count="17">
    <cacheField name="LLAVE" numFmtId="49">
      <sharedItems/>
    </cacheField>
    <cacheField name="ENTIDAD" numFmtId="0">
      <sharedItems count="26">
        <s v="FINANDINA"/>
        <s v="FINCOMERCIO"/>
        <s v="PROTECSA"/>
        <s v="AB MAURICIO ALDANA"/>
        <s v="AB FRANKLIN HERNANDEZ"/>
        <s v="BANCO DE BOGOTA"/>
        <s v="BANCO POPULAR"/>
        <s v="GSC PROPIA"/>
        <s v="COASMEDAS"/>
        <s v="SOLIDARIA DE SEGUROS"/>
        <s v="BBVA"/>
        <s v="COFACE"/>
        <s v="FINANCIAR"/>
        <s v="AB JOHANNA SAENZ"/>
        <s v="FINANCIERA DANN"/>
        <s v="HOTELES ESTELAR" u="1"/>
        <s v="BIOMAX" u="1"/>
        <s v="DAMIS SAS" u="1"/>
        <s v="COMERCIALIZADORA WINTER´S S.A.S." u="1"/>
        <s v="LAFAYETTE" u="1"/>
        <s v="LA MUELA" u="1"/>
        <s v="SIMONIZ" u="1"/>
        <s v="VENTAS Y SERVICIOS" u="1"/>
        <s v="PROTELA" u="1"/>
        <s v="AB STELLA BOTIA" u="1"/>
        <s v="COOPCENTRAL" u="1"/>
      </sharedItems>
    </cacheField>
    <cacheField name="# SOLICITUDES" numFmtId="0">
      <sharedItems/>
    </cacheField>
    <cacheField name="FECHA SOLICITUD" numFmtId="168">
      <sharedItems containsSemiMixedTypes="0" containsNonDate="0" containsDate="1" containsString="0" minDate="2019-10-02T00:00:00" maxDate="2019-10-29T00:00:00"/>
    </cacheField>
    <cacheField name="FECHA ESTIMADA RESPUESTA" numFmtId="168">
      <sharedItems containsSemiMixedTypes="0" containsNonDate="0" containsDate="1" containsString="0" minDate="2019-10-05T00:00:00" maxDate="2019-11-02T00:00:00"/>
    </cacheField>
    <cacheField name="FECHA REAL RESPUESTA" numFmtId="168">
      <sharedItems containsSemiMixedTypes="0" containsNonDate="0" containsDate="1" containsString="0" minDate="2019-10-04T00:00:00" maxDate="2019-11-09T00:00:00"/>
    </cacheField>
    <cacheField name="ASIGNACION" numFmtId="0">
      <sharedItems containsSemiMixedTypes="0" containsString="0" containsNumber="1" containsInteger="1" minValue="1" maxValue="526"/>
    </cacheField>
    <cacheField name="POSITIVO" numFmtId="0">
      <sharedItems containsSemiMixedTypes="0" containsString="0" containsNumber="1" containsInteger="1" minValue="1" maxValue="164"/>
    </cacheField>
    <cacheField name="EFECTIVIDAD" numFmtId="9">
      <sharedItems containsSemiMixedTypes="0" containsString="0" containsNumber="1" minValue="0.2" maxValue="1"/>
    </cacheField>
    <cacheField name="DIAS DE CUMPLIMIENTO" numFmtId="0">
      <sharedItems containsSemiMixedTypes="0" containsString="0" containsNumber="1" containsInteger="1" minValue="3" maxValue="8"/>
    </cacheField>
    <cacheField name="DIAS RESPUESTA" numFmtId="0">
      <sharedItems containsSemiMixedTypes="0" containsString="0" containsNumber="1" containsInteger="1" minValue="2" maxValue="12"/>
    </cacheField>
    <cacheField name="EFICIENCIA" numFmtId="0">
      <sharedItems count="4">
        <s v="CUMPLIDO"/>
        <s v="INCUMPLIDO"/>
        <e v="#N/A" u="1"/>
        <e v="#VALUE!" u="1"/>
      </sharedItems>
    </cacheField>
    <cacheField name="TARIFA A CALCULAR" numFmtId="0">
      <sharedItems count="33">
        <s v="FINANDINA"/>
        <s v="FINCOMERCIO"/>
        <s v="PROTECSA"/>
        <s v="AB MAURICIO ALDANA"/>
        <s v="AB FRANKLIN HERNANDEZ"/>
        <s v="BANCO DE BOGOTA"/>
        <s v="BANCO POPULAR 600"/>
        <s v="GSC PROPIA"/>
        <s v="BANCO PULAR 100"/>
        <s v="COASMEDAS"/>
        <s v="SOLIDARIA DE SEGUROS"/>
        <s v="BBVA"/>
        <s v="COFACE"/>
        <s v="FINANCIAR"/>
        <s v="AB JOHANNA SAENZ"/>
        <s v="FINANCIERA DANN 20"/>
        <s v="BANCO POPULAR" u="1"/>
        <s v="HOTELES ESTELAR" u="1"/>
        <s v="BANCO POPULAR &gt; 1000" u="1"/>
        <s v="FINANCIERA DANN" u="1"/>
        <s v="DAMIS SAS" u="1"/>
        <s v="BIOMAX 20" u="1"/>
        <s v="BANCO POPULAR 200" u="1"/>
        <s v="COMERCIALIZADORA WINTER´S S.A.S." u="1"/>
        <s v="LAFAYETTE" u="1"/>
        <s v="LA MUELA" u="1"/>
        <s v="BANCO POPULAR 300" u="1"/>
        <s v="SIMONIZ" u="1"/>
        <s v="VENTAS Y SERVICIOS" u="1"/>
        <s v="PROTELA" u="1"/>
        <s v="AB STELLA BOTIA" u="1"/>
        <s v="BANCO POPULAR 800" u="1"/>
        <s v="COOPCENTRAL" u="1"/>
      </sharedItems>
    </cacheField>
    <cacheField name="FACTURA POSITIVO" numFmtId="164">
      <sharedItems containsSemiMixedTypes="0" containsString="0" containsNumber="1" minValue="0" maxValue="9348000"/>
    </cacheField>
    <cacheField name="FACTURA NEGATIVO" numFmtId="164">
      <sharedItems containsSemiMixedTypes="0" containsString="0" containsNumber="1" minValue="0" maxValue="6878000"/>
    </cacheField>
    <cacheField name="TOTAL FACTURA" numFmtId="164">
      <sharedItems containsSemiMixedTypes="0" containsString="0" containsNumber="1" minValue="0" maxValue="16226000"/>
    </cacheField>
    <cacheField name="% EFEC" numFmtId="0" formula="POSITIVO/ASIGNACIO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FINANDINASOL 1"/>
    <x v="0"/>
    <s v="SOL 1"/>
    <d v="2019-10-02T00:00:00"/>
    <d v="2019-10-08T00:00:00"/>
    <d v="2019-10-04T00:00:00"/>
    <n v="4"/>
    <n v="3"/>
    <n v="0.75"/>
    <n v="4"/>
    <n v="2"/>
    <x v="0"/>
    <x v="0"/>
    <n v="202500"/>
    <n v="14300"/>
    <n v="216800"/>
  </r>
  <r>
    <s v="FINCOMERCIOSOL 1"/>
    <x v="1"/>
    <s v="SOL 1"/>
    <d v="2019-10-02T00:00:00"/>
    <d v="2019-10-10T00:00:00"/>
    <d v="2019-10-10T00:00:00"/>
    <n v="2"/>
    <n v="1"/>
    <n v="0.5"/>
    <n v="6"/>
    <n v="6"/>
    <x v="0"/>
    <x v="1"/>
    <n v="78995.235671999995"/>
    <n v="21936.806452800003"/>
    <n v="100932.04212480001"/>
  </r>
  <r>
    <s v="PROTECSASOL 1"/>
    <x v="2"/>
    <s v="SOL 1"/>
    <d v="2019-10-02T00:00:00"/>
    <d v="2019-10-09T00:00:00"/>
    <d v="2019-10-07T00:00:00"/>
    <n v="1"/>
    <n v="1"/>
    <n v="1"/>
    <n v="5"/>
    <n v="3"/>
    <x v="0"/>
    <x v="2"/>
    <n v="60784.800000000003"/>
    <n v="0"/>
    <n v="60784.800000000003"/>
  </r>
  <r>
    <s v="AB MAURICIO ALDANASOL 1"/>
    <x v="3"/>
    <s v="SOL 1"/>
    <d v="2019-10-03T00:00:00"/>
    <d v="2019-10-09T00:00:00"/>
    <d v="2019-10-08T00:00:00"/>
    <n v="1"/>
    <n v="1"/>
    <n v="1"/>
    <n v="4"/>
    <n v="3"/>
    <x v="0"/>
    <x v="3"/>
    <n v="97008"/>
    <n v="0"/>
    <n v="97008"/>
  </r>
  <r>
    <s v="FINANDINASOL 2"/>
    <x v="0"/>
    <s v="SOL 2"/>
    <d v="2019-10-03T00:00:00"/>
    <d v="2019-10-09T00:00:00"/>
    <d v="2019-10-09T00:00:00"/>
    <n v="2"/>
    <n v="1"/>
    <n v="0.5"/>
    <n v="4"/>
    <n v="4"/>
    <x v="0"/>
    <x v="0"/>
    <n v="67500"/>
    <n v="14300"/>
    <n v="81800"/>
  </r>
  <r>
    <s v="AB FRANKLIN HERNANDEZSOL 1"/>
    <x v="4"/>
    <s v="SOL 1"/>
    <d v="2019-10-04T00:00:00"/>
    <d v="2019-10-10T00:00:00"/>
    <d v="2019-10-10T00:00:00"/>
    <n v="12"/>
    <n v="9"/>
    <n v="0.75"/>
    <n v="4"/>
    <n v="4"/>
    <x v="0"/>
    <x v="4"/>
    <n v="835920"/>
    <n v="68112"/>
    <n v="904032"/>
  </r>
  <r>
    <s v="BANCO DE BOGOTASOL 1"/>
    <x v="5"/>
    <s v="SOL 1"/>
    <d v="2019-10-04T00:00:00"/>
    <d v="2019-10-15T00:00:00"/>
    <d v="2019-10-10T00:00:00"/>
    <n v="3"/>
    <n v="3"/>
    <n v="1"/>
    <n v="6"/>
    <n v="4"/>
    <x v="0"/>
    <x v="5"/>
    <n v="230652"/>
    <n v="0"/>
    <n v="230652"/>
  </r>
  <r>
    <s v="PROTECSASOL 2"/>
    <x v="2"/>
    <s v="SOL 2"/>
    <d v="2019-10-04T00:00:00"/>
    <d v="2019-10-11T00:00:00"/>
    <d v="2019-10-10T00:00:00"/>
    <n v="58"/>
    <n v="33"/>
    <n v="0.56896551724137934"/>
    <n v="5"/>
    <n v="4"/>
    <x v="0"/>
    <x v="2"/>
    <n v="2005898.4000000001"/>
    <n v="309600"/>
    <n v="2315498.4000000004"/>
  </r>
  <r>
    <s v="BANCO POPULARSOL 1"/>
    <x v="6"/>
    <s v="SOL 1"/>
    <d v="2019-10-07T00:00:00"/>
    <d v="2019-10-16T00:00:00"/>
    <d v="2019-10-16T00:00:00"/>
    <n v="526"/>
    <n v="164"/>
    <n v="0.31178707224334601"/>
    <n v="6"/>
    <n v="6"/>
    <x v="0"/>
    <x v="6"/>
    <n v="9348000"/>
    <n v="6878000"/>
    <n v="16226000"/>
  </r>
  <r>
    <s v="FINCOMERCIOSOL 2"/>
    <x v="1"/>
    <s v="SOL 2"/>
    <d v="2019-10-07T00:00:00"/>
    <d v="2019-10-16T00:00:00"/>
    <d v="2019-10-16T00:00:00"/>
    <n v="22"/>
    <n v="16"/>
    <n v="0.72727272727272729"/>
    <n v="6"/>
    <n v="6"/>
    <x v="0"/>
    <x v="1"/>
    <n v="1263923.7707519999"/>
    <n v="131620.83871680003"/>
    <n v="1395544.6094688"/>
  </r>
  <r>
    <s v="FINANDINASOL 3"/>
    <x v="0"/>
    <s v="SOL 3"/>
    <d v="2019-10-08T00:00:00"/>
    <d v="2019-10-15T00:00:00"/>
    <d v="2019-10-11T00:00:00"/>
    <n v="4"/>
    <n v="4"/>
    <n v="1"/>
    <n v="4"/>
    <n v="3"/>
    <x v="0"/>
    <x v="0"/>
    <n v="270000"/>
    <n v="0"/>
    <n v="270000"/>
  </r>
  <r>
    <s v="GSC PROPIASOL 1"/>
    <x v="7"/>
    <s v="SOL 1"/>
    <d v="2019-10-08T00:00:00"/>
    <d v="2019-10-16T00:00:00"/>
    <d v="2019-10-16T00:00:00"/>
    <n v="7"/>
    <n v="5"/>
    <n v="0.7142857142857143"/>
    <n v="5"/>
    <n v="5"/>
    <x v="0"/>
    <x v="7"/>
    <n v="0"/>
    <n v="0"/>
    <n v="0"/>
  </r>
  <r>
    <s v="PROTECSASOL 3"/>
    <x v="2"/>
    <s v="SOL 3"/>
    <d v="2019-10-08T00:00:00"/>
    <d v="2019-10-16T00:00:00"/>
    <d v="2019-10-10T00:00:00"/>
    <n v="1"/>
    <n v="1"/>
    <n v="1"/>
    <n v="5"/>
    <n v="2"/>
    <x v="0"/>
    <x v="2"/>
    <n v="60784.800000000003"/>
    <n v="0"/>
    <n v="60784.800000000003"/>
  </r>
  <r>
    <s v="BANCO DE BOGOTASOL 2"/>
    <x v="5"/>
    <s v="SOL 2"/>
    <d v="2019-10-09T00:00:00"/>
    <d v="2019-10-18T00:00:00"/>
    <d v="2019-10-17T00:00:00"/>
    <n v="21"/>
    <n v="17"/>
    <n v="0.80952380952380953"/>
    <n v="6"/>
    <n v="5"/>
    <x v="0"/>
    <x v="5"/>
    <n v="1307028"/>
    <n v="85862.399999999994"/>
    <n v="1392890.4"/>
  </r>
  <r>
    <s v="BANCO POPULARSOL 2"/>
    <x v="6"/>
    <s v="SOL 2"/>
    <d v="2019-10-09T00:00:00"/>
    <d v="2019-10-18T00:00:00"/>
    <d v="2019-10-18T00:00:00"/>
    <n v="4"/>
    <n v="4"/>
    <n v="1"/>
    <n v="6"/>
    <n v="6"/>
    <x v="0"/>
    <x v="8"/>
    <n v="0"/>
    <n v="0"/>
    <n v="0"/>
  </r>
  <r>
    <s v="FINANDINASOL 4"/>
    <x v="0"/>
    <s v="SOL 4"/>
    <d v="2019-10-09T00:00:00"/>
    <d v="2019-10-16T00:00:00"/>
    <d v="2019-10-15T00:00:00"/>
    <n v="5"/>
    <n v="1"/>
    <n v="0.2"/>
    <n v="4"/>
    <n v="3"/>
    <x v="0"/>
    <x v="0"/>
    <n v="67500"/>
    <n v="57200"/>
    <n v="124700"/>
  </r>
  <r>
    <s v="FINANDINASOL 5"/>
    <x v="0"/>
    <s v="SOL 5"/>
    <d v="2019-10-10T00:00:00"/>
    <d v="2019-10-17T00:00:00"/>
    <d v="2019-10-16T00:00:00"/>
    <n v="2"/>
    <n v="2"/>
    <n v="1"/>
    <n v="4"/>
    <n v="3"/>
    <x v="0"/>
    <x v="0"/>
    <n v="135000"/>
    <n v="0"/>
    <n v="135000"/>
  </r>
  <r>
    <s v="FINANDINASOL MASIVO"/>
    <x v="0"/>
    <s v="SOL MASIVO"/>
    <d v="2019-10-10T00:00:00"/>
    <d v="2019-10-17T00:00:00"/>
    <d v="2019-10-15T00:00:00"/>
    <n v="38"/>
    <n v="16"/>
    <n v="0.42105263157894735"/>
    <n v="4"/>
    <n v="2"/>
    <x v="0"/>
    <x v="0"/>
    <n v="1080000"/>
    <n v="314600"/>
    <n v="1394600"/>
  </r>
  <r>
    <s v="COASMEDASSOL 1"/>
    <x v="8"/>
    <s v="SOL 1"/>
    <d v="2019-10-11T00:00:00"/>
    <d v="2019-10-21T00:00:00"/>
    <d v="2019-10-21T00:00:00"/>
    <n v="110"/>
    <n v="82"/>
    <n v="0.74545454545454548"/>
    <n v="5"/>
    <n v="5"/>
    <x v="0"/>
    <x v="9"/>
    <n v="6150000"/>
    <n v="560000"/>
    <n v="6710000"/>
  </r>
  <r>
    <s v="BANCO POPULARSOL 3"/>
    <x v="6"/>
    <s v="SOL 3"/>
    <d v="2019-10-16T00:00:00"/>
    <d v="2019-10-24T00:00:00"/>
    <d v="2019-10-24T00:00:00"/>
    <n v="3"/>
    <n v="2"/>
    <n v="0.66666666666666663"/>
    <n v="6"/>
    <n v="6"/>
    <x v="0"/>
    <x v="8"/>
    <n v="0"/>
    <n v="0"/>
    <n v="0"/>
  </r>
  <r>
    <s v="SOLIDARIA DE SEGUROSSOL 1"/>
    <x v="9"/>
    <s v="SOL 1"/>
    <d v="2019-10-16T00:00:00"/>
    <d v="2019-10-22T00:00:00"/>
    <d v="2019-10-22T00:00:00"/>
    <n v="3"/>
    <n v="3"/>
    <n v="1"/>
    <n v="4"/>
    <n v="4"/>
    <x v="0"/>
    <x v="10"/>
    <n v="291353.41440000001"/>
    <n v="0"/>
    <n v="291353.41440000001"/>
  </r>
  <r>
    <s v="BBVASOL 1"/>
    <x v="10"/>
    <s v="SOL 1"/>
    <d v="2019-10-17T00:00:00"/>
    <d v="2019-10-29T00:00:00"/>
    <d v="2019-10-29T00:00:00"/>
    <n v="95"/>
    <n v="84"/>
    <n v="0.88421052631578945"/>
    <n v="8"/>
    <n v="8"/>
    <x v="0"/>
    <x v="11"/>
    <n v="5167092"/>
    <n v="184536"/>
    <n v="5351628"/>
  </r>
  <r>
    <s v="COFACESOL 1"/>
    <x v="11"/>
    <s v="SOL 1"/>
    <d v="2019-10-18T00:00:00"/>
    <d v="2019-10-25T00:00:00"/>
    <d v="2019-10-23T00:00:00"/>
    <n v="24"/>
    <n v="13"/>
    <n v="0.54166666666666663"/>
    <n v="5"/>
    <n v="3"/>
    <x v="0"/>
    <x v="12"/>
    <n v="1117552.8"/>
    <n v="238392"/>
    <n v="1355944.8"/>
  </r>
  <r>
    <s v="FINANCIARSOL 1"/>
    <x v="12"/>
    <s v="SOL 1"/>
    <d v="2019-10-18T00:00:00"/>
    <d v="2019-10-24T00:00:00"/>
    <d v="2019-10-23T00:00:00"/>
    <n v="2"/>
    <n v="2"/>
    <n v="1"/>
    <n v="4"/>
    <n v="3"/>
    <x v="0"/>
    <x v="13"/>
    <n v="148608"/>
    <n v="0"/>
    <n v="148608"/>
  </r>
  <r>
    <s v="FINANDINASOL 6"/>
    <x v="0"/>
    <s v="SOL 6"/>
    <d v="2019-10-18T00:00:00"/>
    <d v="2019-10-24T00:00:00"/>
    <d v="2019-10-22T00:00:00"/>
    <n v="8"/>
    <n v="4"/>
    <n v="0.5"/>
    <n v="4"/>
    <n v="2"/>
    <x v="0"/>
    <x v="0"/>
    <n v="270000"/>
    <n v="57200"/>
    <n v="327200"/>
  </r>
  <r>
    <s v="AB JOHANNA SAENZSOL 1"/>
    <x v="13"/>
    <s v="SOL 1"/>
    <d v="2019-10-21T00:00:00"/>
    <d v="2019-10-25T00:00:00"/>
    <d v="2019-10-23T00:00:00"/>
    <n v="22"/>
    <n v="15"/>
    <n v="0.68181818181818177"/>
    <n v="4"/>
    <n v="2"/>
    <x v="0"/>
    <x v="14"/>
    <n v="0"/>
    <n v="0"/>
    <n v="0"/>
  </r>
  <r>
    <s v="FINANCIERA DANNSOL 1"/>
    <x v="14"/>
    <s v="SOL 1"/>
    <d v="2019-10-21T00:00:00"/>
    <d v="2019-10-24T00:00:00"/>
    <d v="2019-10-24T00:00:00"/>
    <n v="1"/>
    <n v="1"/>
    <n v="1"/>
    <n v="3"/>
    <n v="3"/>
    <x v="0"/>
    <x v="15"/>
    <n v="185760"/>
    <n v="0"/>
    <n v="185760"/>
  </r>
  <r>
    <s v="FINANDINASOL 7"/>
    <x v="0"/>
    <s v="SOL 7"/>
    <d v="2019-10-21T00:00:00"/>
    <d v="2019-10-25T00:00:00"/>
    <d v="2019-10-25T00:00:00"/>
    <n v="4"/>
    <n v="3"/>
    <n v="0.75"/>
    <n v="4"/>
    <n v="4"/>
    <x v="0"/>
    <x v="0"/>
    <n v="202500"/>
    <n v="14300"/>
    <n v="216800"/>
  </r>
  <r>
    <s v="BBVASOL 2"/>
    <x v="10"/>
    <s v="SOL 2"/>
    <d v="2019-10-22T00:00:00"/>
    <d v="2019-11-01T00:00:00"/>
    <d v="2019-11-08T00:00:00"/>
    <n v="88"/>
    <n v="77"/>
    <n v="0.875"/>
    <n v="8"/>
    <n v="12"/>
    <x v="1"/>
    <x v="11"/>
    <n v="4736501"/>
    <n v="184536"/>
    <n v="4921037"/>
  </r>
  <r>
    <s v="SOLIDARIA DE SEGUROSSOL 2"/>
    <x v="9"/>
    <s v="SOL 2"/>
    <d v="2019-10-23T00:00:00"/>
    <d v="2019-10-29T00:00:00"/>
    <d v="2019-10-28T00:00:00"/>
    <n v="1"/>
    <n v="1"/>
    <n v="1"/>
    <n v="4"/>
    <n v="3"/>
    <x v="0"/>
    <x v="10"/>
    <n v="97117.804799999998"/>
    <n v="0"/>
    <n v="97117.804799999998"/>
  </r>
  <r>
    <s v="FINANDINASOL 8"/>
    <x v="0"/>
    <s v="SOL 8"/>
    <d v="2019-10-25T00:00:00"/>
    <d v="2019-10-31T00:00:00"/>
    <d v="2019-10-29T00:00:00"/>
    <n v="4"/>
    <n v="4"/>
    <n v="1"/>
    <n v="4"/>
    <n v="2"/>
    <x v="0"/>
    <x v="0"/>
    <n v="270000"/>
    <n v="0"/>
    <n v="270000"/>
  </r>
  <r>
    <s v="BANCO DE BOGOTASOL 3"/>
    <x v="5"/>
    <s v="SOL 3"/>
    <d v="2019-10-28T00:00:00"/>
    <d v="2019-10-05T00:00:00"/>
    <d v="2019-11-08T00:00:00"/>
    <n v="100"/>
    <n v="80"/>
    <n v="0.8"/>
    <n v="6"/>
    <n v="8"/>
    <x v="1"/>
    <x v="5"/>
    <n v="6150720"/>
    <n v="429312"/>
    <n v="65800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5166C-6105-4101-966A-ECE46C45F063}" name="TablaDinámica2" cacheId="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1" rowHeaderCaption="EFICIENCIA">
  <location ref="B4:D7" firstHeaderRow="0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axis="axisRow" dataField="1" showAll="0">
      <items count="5">
        <item x="0"/>
        <item x="1"/>
        <item m="1" x="3"/>
        <item m="1" x="2"/>
        <item t="default"/>
      </items>
    </pivotField>
    <pivotField showAll="0"/>
    <pivotField numFmtId="164" showAll="0"/>
    <pivotField numFmtId="164" showAll="0"/>
    <pivotField numFmtId="164" showAll="0"/>
    <pivotField dragToRow="0" dragToCol="0" dragToPage="0" showAll="0" defaultSubtotal="0"/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LICITUDES" fld="11" subtotal="count" baseField="0" baseItem="0"/>
    <dataField name="% EFICIENCIA" fld="11" subtotal="count" showDataAs="percentOfCol" baseField="12" baseItem="0" numFmtId="10"/>
  </dataFields>
  <formats count="18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11" type="button" dataOnly="0" labelOnly="1" outline="0" axis="axisRow" fieldPosition="0"/>
    </format>
    <format dxfId="51">
      <pivotArea dataOnly="0" labelOnly="1" fieldPosition="0">
        <references count="1">
          <reference field="11" count="0"/>
        </references>
      </pivotArea>
    </format>
    <format dxfId="50">
      <pivotArea dataOnly="0" labelOnly="1" grandRow="1" outline="0" fieldPosition="0"/>
    </format>
    <format dxfId="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11" type="button" dataOnly="0" labelOnly="1" outline="0" axis="axisRow" fieldPosition="0"/>
    </format>
    <format dxfId="45">
      <pivotArea dataOnly="0" labelOnly="1" fieldPosition="0">
        <references count="1">
          <reference field="11" count="0"/>
        </references>
      </pivotArea>
    </format>
    <format dxfId="44">
      <pivotArea dataOnly="0" labelOnly="1" grandRow="1" outline="0" fieldPosition="0"/>
    </format>
    <format dxfId="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11" type="button" dataOnly="0" labelOnly="1" outline="0" axis="axisRow" fieldPosition="0"/>
    </format>
    <format dxfId="39">
      <pivotArea dataOnly="0" labelOnly="1" fieldPosition="0">
        <references count="1">
          <reference field="11" count="0"/>
        </references>
      </pivotArea>
    </format>
    <format dxfId="38">
      <pivotArea dataOnly="0" labelOnly="1" grandRow="1" outline="0" fieldPosition="0"/>
    </format>
    <format dxfId="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896C38-F690-426C-BC58-A00E67F76FF5}" name="TablaDinámica5" cacheId="0" applyNumberFormats="0" applyBorderFormats="0" applyFontFormats="0" applyPatternFormats="0" applyAlignmentFormats="0" applyWidthHeightFormats="1" dataCaption="Valores" updatedVersion="7" minRefreshableVersion="3" itemPrintTitles="1" createdVersion="6" indent="0" outline="1" outlineData="1" multipleFieldFilters="0" chartFormat="1" rowHeaderCaption="EFICIENCIA">
  <location ref="H4:K20" firstHeaderRow="0" firstDataRow="1" firstDataCol="1"/>
  <pivotFields count="17">
    <pivotField showAll="0"/>
    <pivotField axis="axisRow" showAll="0">
      <items count="27">
        <item x="3"/>
        <item x="5"/>
        <item x="6"/>
        <item x="10"/>
        <item x="8"/>
        <item x="11"/>
        <item m="1" x="25"/>
        <item x="14"/>
        <item x="0"/>
        <item x="1"/>
        <item x="7"/>
        <item m="1" x="15"/>
        <item m="1" x="20"/>
        <item m="1" x="19"/>
        <item x="2"/>
        <item m="1" x="23"/>
        <item m="1" x="21"/>
        <item x="9"/>
        <item m="1" x="18"/>
        <item x="12"/>
        <item m="1" x="16"/>
        <item m="1" x="17"/>
        <item m="1" x="22"/>
        <item m="1" x="24"/>
        <item x="4"/>
        <item x="1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numFmtId="9" showAll="0"/>
    <pivotField showAll="0"/>
    <pivotField showAll="0"/>
    <pivotField showAll="0">
      <items count="5">
        <item x="0"/>
        <item x="1"/>
        <item m="1" x="3"/>
        <item m="1" x="2"/>
        <item t="default"/>
      </items>
    </pivotField>
    <pivotField showAll="0"/>
    <pivotField numFmtId="164" showAll="0"/>
    <pivotField numFmtId="164" showAll="0"/>
    <pivotField numFmtId="164" showAll="0"/>
    <pivotField dataField="1" dragToRow="0" dragToCol="0" dragToPage="0" showAll="0" defaultSubtota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4"/>
    </i>
    <i>
      <x v="17"/>
    </i>
    <i>
      <x v="19"/>
    </i>
    <i>
      <x v="24"/>
    </i>
    <i>
      <x v="2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SIGNACION " fld="6" baseField="0" baseItem="0"/>
    <dataField name="POSITIVOS" fld="7" baseField="0" baseItem="0"/>
    <dataField name="% EFEC " fld="16" baseField="1" baseItem="0" numFmtId="166"/>
  </dataFields>
  <formats count="13"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11" type="button" dataOnly="0" labelOnly="1" outline="0"/>
    </format>
    <format dxfId="64">
      <pivotArea dataOnly="0" labelOnly="1" grandRow="1" outline="0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11" type="button" dataOnly="0" labelOnly="1" outline="0"/>
    </format>
    <format dxfId="60">
      <pivotArea dataOnly="0" labelOnly="1" grandRow="1" outline="0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11" type="button" dataOnly="0" labelOnly="1" outline="0"/>
    </format>
    <format dxfId="56">
      <pivotArea dataOnly="0" labelOnly="1" grandRow="1" outline="0" fieldPosition="0"/>
    </format>
    <format dxfId="55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8CA4F-74DC-4761-AAB8-65CBF077D597}" name="TablaDinámica3" cacheId="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1" rowHeaderCaption="CAMPAÑA">
  <location ref="B4:E20" firstHeaderRow="0" firstDataRow="1" firstDataCol="1"/>
  <pivotFields count="17">
    <pivotField showAll="0"/>
    <pivotField axis="axisRow" showAll="0">
      <items count="27">
        <item x="3"/>
        <item x="5"/>
        <item x="6"/>
        <item x="10"/>
        <item x="8"/>
        <item x="11"/>
        <item m="1" x="25"/>
        <item x="14"/>
        <item x="0"/>
        <item x="1"/>
        <item x="7"/>
        <item m="1" x="15"/>
        <item m="1" x="20"/>
        <item m="1" x="19"/>
        <item x="2"/>
        <item m="1" x="23"/>
        <item m="1" x="21"/>
        <item x="9"/>
        <item m="1" x="18"/>
        <item x="12"/>
        <item m="1" x="16"/>
        <item m="1" x="17"/>
        <item m="1" x="22"/>
        <item m="1" x="24"/>
        <item x="4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>
      <items count="5">
        <item x="0"/>
        <item x="1"/>
        <item m="1" x="3"/>
        <item m="1" x="2"/>
        <item t="default"/>
      </items>
    </pivotField>
    <pivotField showAll="0"/>
    <pivotField dataField="1" numFmtId="164" showAll="0"/>
    <pivotField dataField="1" numFmtId="164" showAll="0"/>
    <pivotField dataField="1" numFmtId="164" showAll="0"/>
    <pivotField dragToRow="0" dragToCol="0" dragToPage="0" showAll="0" defaultSubtota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4"/>
    </i>
    <i>
      <x v="17"/>
    </i>
    <i>
      <x v="19"/>
    </i>
    <i>
      <x v="24"/>
    </i>
    <i>
      <x v="2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ACTURA POSITIVO " fld="13" baseField="12" baseItem="16" numFmtId="164"/>
    <dataField name="FACTURA NEGATIVO " fld="14" baseField="12" baseItem="8" numFmtId="165"/>
    <dataField name="TOTAL FACTURA " fld="15" baseField="12" baseItem="10" numFmtId="164"/>
  </dataFields>
  <formats count="15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1" type="button" dataOnly="0" labelOnly="1" outline="0"/>
    </format>
    <format dxfId="18">
      <pivotArea dataOnly="0" labelOnly="1" grandRow="1" outline="0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1" type="button" dataOnly="0" labelOnly="1" outline="0"/>
    </format>
    <format dxfId="14">
      <pivotArea dataOnly="0" labelOnly="1" grandRow="1" outline="0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1" type="button" dataOnly="0" labelOnly="1" outline="0"/>
    </format>
    <format dxfId="10">
      <pivotArea dataOnly="0" labelOnly="1" grandRow="1" outline="0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outline="0" fieldPosition="0">
        <references count="1">
          <reference field="4294967294" count="1">
            <x v="1"/>
          </reference>
        </references>
      </pivotArea>
    </format>
    <format dxfId="7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EFA94-4BE2-47F2-BFBD-D28AD0CA9947}" name="TablaDinámica4" cacheId="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2" rowHeaderCaption="CAMPAÑA">
  <location ref="G4:H21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>
      <items count="5">
        <item x="0"/>
        <item x="1"/>
        <item m="1" x="3"/>
        <item m="1" x="2"/>
        <item t="default"/>
      </items>
    </pivotField>
    <pivotField axis="axisRow" showAll="0">
      <items count="34">
        <item x="3"/>
        <item x="5"/>
        <item m="1" x="16"/>
        <item x="11"/>
        <item x="9"/>
        <item x="12"/>
        <item m="1" x="32"/>
        <item m="1" x="19"/>
        <item x="0"/>
        <item x="1"/>
        <item x="7"/>
        <item m="1" x="17"/>
        <item m="1" x="25"/>
        <item m="1" x="24"/>
        <item x="2"/>
        <item m="1" x="29"/>
        <item m="1" x="27"/>
        <item x="10"/>
        <item x="15"/>
        <item m="1" x="18"/>
        <item x="8"/>
        <item m="1" x="23"/>
        <item x="13"/>
        <item m="1" x="31"/>
        <item m="1" x="21"/>
        <item m="1" x="20"/>
        <item m="1" x="28"/>
        <item m="1" x="26"/>
        <item m="1" x="30"/>
        <item x="6"/>
        <item m="1" x="22"/>
        <item x="4"/>
        <item x="14"/>
        <item t="default"/>
      </items>
    </pivotField>
    <pivotField numFmtId="164" showAll="0"/>
    <pivotField numFmtId="164" showAll="0"/>
    <pivotField dataField="1" numFmtId="164" showAll="0"/>
    <pivotField dragToRow="0" dragToCol="0" dragToPage="0" showAll="0" defaultSubtotal="0"/>
  </pivotFields>
  <rowFields count="1">
    <field x="12"/>
  </rowFields>
  <rowItems count="17">
    <i>
      <x/>
    </i>
    <i>
      <x v="1"/>
    </i>
    <i>
      <x v="3"/>
    </i>
    <i>
      <x v="4"/>
    </i>
    <i>
      <x v="5"/>
    </i>
    <i>
      <x v="8"/>
    </i>
    <i>
      <x v="9"/>
    </i>
    <i>
      <x v="10"/>
    </i>
    <i>
      <x v="14"/>
    </i>
    <i>
      <x v="17"/>
    </i>
    <i>
      <x v="18"/>
    </i>
    <i>
      <x v="20"/>
    </i>
    <i>
      <x v="22"/>
    </i>
    <i>
      <x v="29"/>
    </i>
    <i>
      <x v="31"/>
    </i>
    <i>
      <x v="32"/>
    </i>
    <i t="grand">
      <x/>
    </i>
  </rowItems>
  <colItems count="1">
    <i/>
  </colItems>
  <dataFields count="1">
    <dataField name="TOTAL FACTURA " fld="15" baseField="12" baseItem="10" numFmtId="164"/>
  </dataFields>
  <formats count="13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11" type="button" dataOnly="0" labelOnly="1" outline="0"/>
    </format>
    <format dxfId="31">
      <pivotArea dataOnly="0" labelOnly="1" grandRow="1" outline="0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11" type="button" dataOnly="0" labelOnly="1" outline="0"/>
    </format>
    <format dxfId="27">
      <pivotArea dataOnly="0" labelOnly="1" grandRow="1" outline="0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1" type="button" dataOnly="0" labelOnly="1" outline="0"/>
    </format>
    <format dxfId="23">
      <pivotArea dataOnly="0" labelOnly="1" grandRow="1" outline="0" fieldPosition="0"/>
    </format>
    <format dxfId="22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2">
      <pivotAreas count="1">
        <pivotArea type="data" collapsedLevelsAreSubtotals="1" fieldPosition="0">
          <references count="1">
            <reference field="12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</conditional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70BF6E-5B84-4EE0-A1DA-B4E6B8B55B1D}" name="Tabla5" displayName="Tabla5" ref="D1:D501" totalsRowShown="0">
  <tableColumns count="1">
    <tableColumn id="1" xr3:uid="{2054FED0-252F-4A8B-82FB-0893CD346912}" name="DIAS FESTIVOS" dataDxfId="94">
      <calculatedColumnFormula>TEXT([1]Festivos!$A2,"yyyy-mm-dd")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4453D0-EF8C-4104-93A6-589824E0F025}" name="Tabla6" displayName="Tabla6" ref="F1:H41" totalsRowShown="0">
  <tableColumns count="3">
    <tableColumn id="1" xr3:uid="{8ED8B09C-3039-47F4-82A3-ABAB3D4426C7}" name="CAMPAÑA"/>
    <tableColumn id="2" xr3:uid="{6CFAB815-9A21-4813-9301-10841090FA37}" name="POSITIVO"/>
    <tableColumn id="3" xr3:uid="{2E1117FB-88EA-42C9-AC30-B5EDB95DB92D}" name="NEGATIV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59117F-731D-4B71-962C-3EB9F255826D}" name="Tabla2" displayName="Tabla2" ref="A1:B501" totalsRowShown="0" headerRowDxfId="93" dataDxfId="91" headerRowBorderDxfId="92">
  <tableColumns count="2">
    <tableColumn id="1" xr3:uid="{08558195-E82C-4824-8FE5-A8F597601C5B}" name="ENTIDAD" dataDxfId="90">
      <calculatedColumnFormula>IFERROR(IF([1]Clientes!$A2&lt;&gt;"",[1]Clientes!$A2,""),"")</calculatedColumnFormula>
    </tableColumn>
    <tableColumn id="2" xr3:uid="{7E9C4A1B-B9A5-4FD7-A0FA-AD80920BC567}" name="DIAS DE CUMPLIMIENTO" dataDxfId="89">
      <calculatedColumnFormula>+IFERROR(IF([1]Clientes!$B2&lt;&gt;"",[1]Clientes!$B2,""),"")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BAB63D-C4F1-43C3-85C9-F9D2384C0027}" name="Tabla1" displayName="Tabla1" ref="A2:P502" totalsRowShown="0" headerRowDxfId="88" dataDxfId="86" headerRowBorderDxfId="87" tableBorderDxfId="85" totalsRowBorderDxfId="84">
  <sortState xmlns:xlrd2="http://schemas.microsoft.com/office/spreadsheetml/2017/richdata2" ref="A3:P3">
    <sortCondition ref="D3"/>
  </sortState>
  <tableColumns count="16">
    <tableColumn id="12" xr3:uid="{126B57A2-9B86-40DC-8929-92D17A72B993}" name="LLAVE" dataDxfId="83">
      <calculatedColumnFormula>IFERROR(Tabla1[[#This Row],[ENTIDAD]]&amp;Tabla1[[#This Row],['# SOLICITUDES]],"")</calculatedColumnFormula>
    </tableColumn>
    <tableColumn id="1" xr3:uid="{7EC41CA9-4F62-47A6-85F9-9DECA4D25017}" name="ENTIDAD" dataDxfId="82">
      <calculatedColumnFormula>+IFERROR(IF([1]Controles!$A2&lt;&gt;"",[1]Controles!$A2,""),"")</calculatedColumnFormula>
    </tableColumn>
    <tableColumn id="10" xr3:uid="{81E49E46-66FC-47EF-8635-48D0683BC187}" name="# SOLICITUDES" dataDxfId="81">
      <calculatedColumnFormula>+IFERROR(IF([1]Controles!$B2&lt;&gt;"",[1]Controles!$B2,""),"")</calculatedColumnFormula>
    </tableColumn>
    <tableColumn id="2" xr3:uid="{84B6DDC0-F686-4373-83BC-5B238FDD97FA}" name="FECHA SOLICITUD" dataDxfId="80">
      <calculatedColumnFormula>+IFERROR(IF([1]Controles!$C2&lt;&gt;"",[1]Controles!$C2,""),"")</calculatedColumnFormula>
    </tableColumn>
    <tableColumn id="11" xr3:uid="{61AECC7A-28D1-4BFF-82EF-7C301789BB98}" name="FECHA ESTIMADA RESPUESTA" dataDxfId="79">
      <calculatedColumnFormula>+IFERROR(IF([1]Controles!$D2&lt;&gt;"",[1]Controles!$D2,""),"")</calculatedColumnFormula>
    </tableColumn>
    <tableColumn id="3" xr3:uid="{A3258411-FBBF-400E-BFE2-3CD73579F145}" name="FECHA REAL RESPUESTA" dataDxfId="78">
      <calculatedColumnFormula>+IFERROR(IF([1]Controles!$E2&lt;&gt;"",[1]Controles!$E2,""),"")</calculatedColumnFormula>
    </tableColumn>
    <tableColumn id="7" xr3:uid="{BBF0301B-867B-47EF-978D-E88B91A51008}" name="ASIGNACION" dataDxfId="77" dataCellStyle="Normal 2">
      <calculatedColumnFormula>+IFERROR(IF([1]Controles!$F2&lt;&gt;"",[1]Controles!$F2,""),"")</calculatedColumnFormula>
    </tableColumn>
    <tableColumn id="8" xr3:uid="{7CDFFD2C-3315-46B2-A48A-60D3D40D457D}" name="POSITIVO" dataDxfId="76" dataCellStyle="Normal 2">
      <calculatedColumnFormula>+IFERROR(IF([1]Controles!$G2&lt;&gt;"",[1]Controles!$G2,""),"")</calculatedColumnFormula>
    </tableColumn>
    <tableColumn id="9" xr3:uid="{DDC115B1-C5A4-4204-9F67-65DC885B0D6F}" name="EFECTIVIDAD" dataDxfId="75" dataCellStyle="Normal 2">
      <calculatedColumnFormula>+IFERROR(Tabla1[[#This Row],[POSITIVO]]/Tabla1[[#This Row],[ASIGNACION]],"")</calculatedColumnFormula>
    </tableColumn>
    <tableColumn id="4" xr3:uid="{F4F75265-8616-4F4F-A222-AE060E85D07A}" name="DIAS DE CUMPLIMIENTO" dataDxfId="74">
      <calculatedColumnFormula>IFERROR(VLOOKUP(Tabla1[[#This Row],[ENTIDAD]],Tabla2[#All],2,0),"")</calculatedColumnFormula>
    </tableColumn>
    <tableColumn id="6" xr3:uid="{529CD2F8-3E23-47C2-968F-86A9FEEB86F7}" name="DIAS RESPUESTA" dataDxfId="73">
      <calculatedColumnFormula>IFERROR(VLOOKUP(Tabla1[[#This Row],[LLAVE]],GANNT!$A:$J,10,0),"")</calculatedColumnFormula>
    </tableColumn>
    <tableColumn id="13" xr3:uid="{8B512AB4-89C3-4309-81EB-7AB86226D6A3}" name="EFICIENCIA" dataDxfId="72">
      <calculatedColumnFormula>IFERROR(VLOOKUP(Tabla1[[#This Row],[LLAVE]],GANNT!$A:$BT,72,0),"")</calculatedColumnFormula>
    </tableColumn>
    <tableColumn id="14" xr3:uid="{78C6AB0A-F335-470E-997B-F2A78DF687AA}" name="TARIFA A CALCULAR" dataDxfId="71">
      <calculatedColumnFormula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calculatedColumnFormula>
    </tableColumn>
    <tableColumn id="15" xr3:uid="{603A91FC-9218-4970-BA1C-974EE6D91D72}" name="FACTURA POSITIVO" dataDxfId="70">
      <calculatedColumnFormula>IFERROR(VLOOKUP(Tabla1[[#This Row],[TARIFA A CALCULAR]],Tabla6[#All],2,0)*Tabla1[[#This Row],[POSITIVO]],0)</calculatedColumnFormula>
    </tableColumn>
    <tableColumn id="16" xr3:uid="{FA5ABDF0-FC47-4466-B9D7-EB0F21F5E736}" name="FACTURA NEGATIVO" dataDxfId="69">
      <calculatedColumnFormula>IFERROR(VLOOKUP(Tabla1[[#This Row],[TARIFA A CALCULAR]],Tabla6[#All],3,0)*(Tabla1[[#This Row],[ASIGNACION]]-Tabla1[[#This Row],[POSITIVO]]),0)</calculatedColumnFormula>
    </tableColumn>
    <tableColumn id="17" xr3:uid="{C1C97644-9C48-4B24-BE10-C14F01D1EB8B}" name="TOTAL FACTURA" dataDxfId="68">
      <calculatedColumnFormula>+IFERROR(Tabla1[[#This Row],[FACTURA POSITIVO]]+Tabla1[[#This Row],[FACTURA NEGATIVO]],0)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6680AF-DD6D-4E27-A1B8-2B63620C1E7B}" name="Tabla14" displayName="Tabla14" ref="B5:F14" totalsRowShown="0" headerRowDxfId="6" headerRowBorderDxfId="5">
  <tableColumns count="5">
    <tableColumn id="1" xr3:uid="{F80BA7C7-45CD-4B3E-B02B-5BE049E83580}" name="MES" dataDxfId="4"/>
    <tableColumn id="2" xr3:uid="{3508BA29-1E91-499E-B46D-8D012CD1480D}" name="Asignacion" dataDxfId="3"/>
    <tableColumn id="3" xr3:uid="{A09487B6-07DD-4E82-8C34-C05EC59E8C5A}" name="Positivo" dataDxfId="2"/>
    <tableColumn id="4" xr3:uid="{17563624-C42C-4F11-B101-D0FED1826839}" name="% Efectividad" dataDxfId="1" dataCellStyle="Porcentaje"/>
    <tableColumn id="5" xr3:uid="{CFFF63B5-8BFF-4F97-95BC-CAA062C5A7CC}" name="Valor Factura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D89B-D603-47E0-944F-5E8D61B354D8}">
  <dimension ref="A1:AB32"/>
  <sheetViews>
    <sheetView showGridLines="0" showRowColHeaders="0" tabSelected="1" zoomScaleNormal="100" workbookViewId="0"/>
  </sheetViews>
  <sheetFormatPr baseColWidth="10" defaultColWidth="0" defaultRowHeight="16.5" customHeight="1" zeroHeight="1" x14ac:dyDescent="0.3"/>
  <cols>
    <col min="1" max="1" width="1.5" style="35" customWidth="1"/>
    <col min="2" max="3" width="25.25" style="35" customWidth="1"/>
    <col min="4" max="4" width="0.75" style="35" customWidth="1"/>
    <col min="5" max="5" width="10" style="35" customWidth="1"/>
    <col min="6" max="6" width="10" style="36" customWidth="1"/>
    <col min="7" max="7" width="0.75" style="36" customWidth="1"/>
    <col min="8" max="8" width="10" style="35" customWidth="1"/>
    <col min="9" max="9" width="10" style="36" hidden="1" customWidth="1"/>
    <col min="10" max="10" width="0.75" style="36" hidden="1" customWidth="1"/>
    <col min="11" max="11" width="10" style="35" hidden="1" customWidth="1"/>
    <col min="12" max="12" width="10" style="36" hidden="1" customWidth="1"/>
    <col min="13" max="13" width="0.75" style="36" hidden="1" customWidth="1"/>
    <col min="14" max="14" width="10" style="35" hidden="1" customWidth="1" collapsed="1"/>
    <col min="15" max="15" width="10" style="36" hidden="1" customWidth="1"/>
    <col min="16" max="16" width="0.75" style="35" hidden="1" customWidth="1"/>
    <col min="17" max="18" width="10" style="35" hidden="1" customWidth="1"/>
    <col min="19" max="19" width="0.75" style="35" hidden="1" customWidth="1"/>
    <col min="20" max="21" width="10" style="35" hidden="1" customWidth="1"/>
    <col min="22" max="22" width="0.75" style="35" hidden="1" customWidth="1"/>
    <col min="23" max="23" width="10" style="35" hidden="1" customWidth="1" collapsed="1"/>
    <col min="24" max="24" width="10" style="35" hidden="1" customWidth="1"/>
    <col min="25" max="25" width="0.75" style="35" hidden="1" customWidth="1"/>
    <col min="26" max="27" width="10" style="35" hidden="1" customWidth="1"/>
    <col min="28" max="28" width="1.5" style="35" hidden="1" customWidth="1"/>
    <col min="29" max="16384" width="10" style="35" hidden="1"/>
  </cols>
  <sheetData>
    <row r="1" spans="2:20" x14ac:dyDescent="0.3"/>
    <row r="2" spans="2:20" ht="30" customHeight="1" x14ac:dyDescent="0.4">
      <c r="B2" s="67" t="s">
        <v>68</v>
      </c>
      <c r="C2" s="67"/>
      <c r="D2" s="67"/>
      <c r="E2" s="67"/>
      <c r="F2" s="67"/>
      <c r="G2" s="67"/>
      <c r="H2" s="67"/>
      <c r="I2" s="37"/>
      <c r="J2" s="37"/>
      <c r="K2" s="37"/>
      <c r="L2" s="38"/>
      <c r="M2" s="38"/>
      <c r="N2" s="38"/>
      <c r="O2" s="38"/>
      <c r="P2" s="38"/>
      <c r="Q2" s="38"/>
      <c r="R2" s="38"/>
      <c r="S2" s="38"/>
      <c r="T2" s="38"/>
    </row>
    <row r="3" spans="2:20" ht="6" customHeight="1" x14ac:dyDescent="0.4">
      <c r="B3" s="37"/>
      <c r="C3" s="37"/>
    </row>
    <row r="4" spans="2:20" x14ac:dyDescent="0.3"/>
    <row r="5" spans="2:20" x14ac:dyDescent="0.3"/>
    <row r="6" spans="2:20" x14ac:dyDescent="0.3"/>
    <row r="7" spans="2:20" x14ac:dyDescent="0.3"/>
    <row r="8" spans="2:20" x14ac:dyDescent="0.3"/>
    <row r="9" spans="2:20" x14ac:dyDescent="0.3"/>
    <row r="10" spans="2:20" x14ac:dyDescent="0.3"/>
    <row r="11" spans="2:20" ht="16.5" customHeight="1" x14ac:dyDescent="0.3"/>
    <row r="12" spans="2:20" ht="16.5" customHeight="1" x14ac:dyDescent="0.3"/>
    <row r="13" spans="2:20" ht="16.5" customHeight="1" x14ac:dyDescent="0.3"/>
    <row r="14" spans="2:20" ht="16.5" customHeight="1" x14ac:dyDescent="0.3"/>
    <row r="15" spans="2:20" ht="16.5" customHeight="1" x14ac:dyDescent="0.3"/>
    <row r="16" spans="2:20" ht="16.5" customHeight="1" x14ac:dyDescent="0.3"/>
    <row r="17" spans="6:14" s="36" customFormat="1" ht="16.5" customHeight="1" x14ac:dyDescent="0.3">
      <c r="H17" s="35"/>
      <c r="K17" s="35"/>
      <c r="N17" s="35"/>
    </row>
    <row r="18" spans="6:14" s="36" customFormat="1" ht="16.5" customHeight="1" x14ac:dyDescent="0.3">
      <c r="H18" s="35"/>
      <c r="K18" s="35"/>
      <c r="N18" s="35"/>
    </row>
    <row r="19" spans="6:14" s="36" customFormat="1" ht="16.5" customHeight="1" x14ac:dyDescent="0.3">
      <c r="F19" s="39"/>
      <c r="H19" s="35"/>
      <c r="K19" s="35"/>
      <c r="N19" s="35"/>
    </row>
    <row r="20" spans="6:14" s="36" customFormat="1" ht="16.5" customHeight="1" x14ac:dyDescent="0.3">
      <c r="H20" s="35"/>
      <c r="K20" s="35"/>
      <c r="N20" s="35"/>
    </row>
    <row r="21" spans="6:14" s="36" customFormat="1" ht="16.5" customHeight="1" x14ac:dyDescent="0.3">
      <c r="H21" s="35"/>
      <c r="K21" s="35"/>
      <c r="N21" s="35"/>
    </row>
    <row r="22" spans="6:14" s="36" customFormat="1" ht="16.5" customHeight="1" x14ac:dyDescent="0.3">
      <c r="H22" s="35"/>
      <c r="K22" s="35"/>
      <c r="N22" s="35"/>
    </row>
    <row r="23" spans="6:14" s="36" customFormat="1" ht="16.5" customHeight="1" x14ac:dyDescent="0.3">
      <c r="H23" s="35"/>
      <c r="K23" s="35"/>
      <c r="N23" s="35"/>
    </row>
    <row r="24" spans="6:14" s="36" customFormat="1" ht="16.5" customHeight="1" x14ac:dyDescent="0.3">
      <c r="H24" s="35"/>
      <c r="K24" s="35"/>
      <c r="N24" s="35"/>
    </row>
    <row r="25" spans="6:14" s="36" customFormat="1" ht="16.5" customHeight="1" x14ac:dyDescent="0.3">
      <c r="H25" s="35"/>
      <c r="K25" s="35"/>
      <c r="N25" s="35"/>
    </row>
    <row r="26" spans="6:14" s="36" customFormat="1" ht="16.5" customHeight="1" x14ac:dyDescent="0.3">
      <c r="H26" s="35"/>
      <c r="K26" s="35"/>
      <c r="N26" s="35"/>
    </row>
    <row r="27" spans="6:14" s="36" customFormat="1" ht="16.5" customHeight="1" x14ac:dyDescent="0.3">
      <c r="H27" s="35"/>
      <c r="K27" s="35"/>
      <c r="N27" s="35"/>
    </row>
    <row r="28" spans="6:14" s="36" customFormat="1" ht="16.5" customHeight="1" x14ac:dyDescent="0.3">
      <c r="H28" s="35"/>
      <c r="K28" s="35"/>
      <c r="N28" s="35"/>
    </row>
    <row r="29" spans="6:14" s="36" customFormat="1" ht="16.5" customHeight="1" x14ac:dyDescent="0.3">
      <c r="H29" s="35"/>
      <c r="K29" s="35"/>
      <c r="N29" s="35"/>
    </row>
    <row r="30" spans="6:14" s="36" customFormat="1" ht="16.5" hidden="1" customHeight="1" x14ac:dyDescent="0.3">
      <c r="H30" s="35"/>
      <c r="K30" s="35"/>
      <c r="N30" s="35"/>
    </row>
    <row r="31" spans="6:14" s="36" customFormat="1" ht="16.5" hidden="1" customHeight="1" x14ac:dyDescent="0.3">
      <c r="H31" s="35"/>
      <c r="K31" s="35"/>
      <c r="N31" s="35"/>
    </row>
    <row r="32" spans="6:14" s="36" customFormat="1" ht="16.5" hidden="1" customHeight="1" x14ac:dyDescent="0.3">
      <c r="H32" s="35"/>
      <c r="K32" s="35"/>
      <c r="N32" s="35"/>
    </row>
  </sheetData>
  <mergeCells count="1">
    <mergeCell ref="B2:H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T503"/>
  <sheetViews>
    <sheetView zoomScaleNormal="100" zoomScaleSheetLayoutView="80" workbookViewId="0">
      <pane ySplit="3" topLeftCell="A4" activePane="bottomLeft" state="frozen"/>
      <selection pane="bottomLeft"/>
    </sheetView>
  </sheetViews>
  <sheetFormatPr baseColWidth="10" defaultColWidth="2.75" defaultRowHeight="12.75" x14ac:dyDescent="0.2"/>
  <cols>
    <col min="1" max="1" width="2.625" style="5" customWidth="1"/>
    <col min="2" max="2" width="18.125" style="11" bestFit="1" customWidth="1"/>
    <col min="3" max="3" width="10.625" style="11" bestFit="1" customWidth="1"/>
    <col min="4" max="6" width="15.625" style="11" customWidth="1"/>
    <col min="7" max="7" width="7.5" style="12" customWidth="1"/>
    <col min="8" max="8" width="9.25" style="12" customWidth="1"/>
    <col min="9" max="9" width="7.375" style="12" customWidth="1"/>
    <col min="10" max="10" width="8.875" style="12" customWidth="1"/>
    <col min="11" max="11" width="11.5" style="13" customWidth="1"/>
    <col min="12" max="31" width="2.625" style="12" customWidth="1"/>
    <col min="32" max="56" width="2.625" style="5" customWidth="1"/>
    <col min="57" max="71" width="2.375" style="5" bestFit="1" customWidth="1"/>
    <col min="72" max="72" width="9.375" style="17" bestFit="1" customWidth="1"/>
    <col min="73" max="74" width="6.875" style="5" bestFit="1" customWidth="1"/>
    <col min="75" max="16384" width="2.75" style="5"/>
  </cols>
  <sheetData>
    <row r="1" spans="1:72" ht="13.5" thickBot="1" x14ac:dyDescent="0.3">
      <c r="B1" s="5"/>
      <c r="C1" s="5"/>
      <c r="D1" s="5"/>
      <c r="E1" s="5"/>
      <c r="F1" s="5"/>
      <c r="G1" s="5"/>
      <c r="H1" s="5"/>
      <c r="I1" s="5"/>
      <c r="J1" s="5"/>
      <c r="K1" s="6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72" s="9" customFormat="1" ht="14.25" thickTop="1" thickBot="1" x14ac:dyDescent="0.25">
      <c r="B2" s="70" t="s">
        <v>6</v>
      </c>
      <c r="C2" s="70" t="s">
        <v>7</v>
      </c>
      <c r="D2" s="72" t="s">
        <v>8</v>
      </c>
      <c r="E2" s="72" t="s">
        <v>10</v>
      </c>
      <c r="F2" s="72" t="s">
        <v>9</v>
      </c>
      <c r="G2" s="72" t="s">
        <v>0</v>
      </c>
      <c r="H2" s="74" t="s">
        <v>1</v>
      </c>
      <c r="I2" s="74" t="s">
        <v>2</v>
      </c>
      <c r="J2" s="74" t="s">
        <v>3</v>
      </c>
      <c r="K2" s="76" t="s">
        <v>4</v>
      </c>
      <c r="L2" s="6"/>
      <c r="M2" s="7"/>
      <c r="N2" s="8"/>
      <c r="O2" s="8"/>
      <c r="P2" s="23"/>
      <c r="Q2" s="77" t="s">
        <v>5</v>
      </c>
      <c r="R2" s="78"/>
      <c r="S2" s="78"/>
      <c r="T2" s="78"/>
      <c r="U2" s="78"/>
      <c r="V2" s="79"/>
      <c r="W2" s="21"/>
      <c r="X2" s="68" t="s">
        <v>34</v>
      </c>
      <c r="Y2" s="69"/>
      <c r="Z2" s="69"/>
      <c r="AA2" s="69"/>
      <c r="AB2" s="80"/>
      <c r="AC2" s="22"/>
      <c r="AD2" s="68" t="s">
        <v>35</v>
      </c>
      <c r="AE2" s="69"/>
      <c r="AF2" s="69"/>
      <c r="AG2" s="69"/>
      <c r="AH2" s="69"/>
      <c r="AI2" s="69"/>
      <c r="AJ2" s="69"/>
      <c r="AK2" s="69"/>
      <c r="AL2" s="69"/>
      <c r="AM2" s="69"/>
      <c r="BG2" s="18"/>
    </row>
    <row r="3" spans="1:72" ht="13.5" thickTop="1" x14ac:dyDescent="0.2">
      <c r="B3" s="71"/>
      <c r="C3" s="71"/>
      <c r="D3" s="73"/>
      <c r="E3" s="73"/>
      <c r="F3" s="73"/>
      <c r="G3" s="73"/>
      <c r="H3" s="75"/>
      <c r="I3" s="75"/>
      <c r="J3" s="75"/>
      <c r="K3" s="75"/>
      <c r="L3" s="10">
        <v>1</v>
      </c>
      <c r="M3" s="10">
        <v>2</v>
      </c>
      <c r="N3" s="10">
        <v>3</v>
      </c>
      <c r="O3" s="10">
        <v>4</v>
      </c>
      <c r="P3" s="10">
        <v>5</v>
      </c>
      <c r="Q3" s="10">
        <v>6</v>
      </c>
      <c r="R3" s="10">
        <v>7</v>
      </c>
      <c r="S3" s="10">
        <v>8</v>
      </c>
      <c r="T3" s="10">
        <v>9</v>
      </c>
      <c r="U3" s="10">
        <v>10</v>
      </c>
      <c r="V3" s="10">
        <v>11</v>
      </c>
      <c r="W3" s="10">
        <v>12</v>
      </c>
      <c r="X3" s="10">
        <v>13</v>
      </c>
      <c r="Y3" s="10">
        <v>14</v>
      </c>
      <c r="Z3" s="10">
        <v>15</v>
      </c>
      <c r="AA3" s="10">
        <v>16</v>
      </c>
      <c r="AB3" s="10">
        <v>17</v>
      </c>
      <c r="AC3" s="10">
        <v>18</v>
      </c>
      <c r="AD3" s="10">
        <v>19</v>
      </c>
      <c r="AE3" s="10">
        <v>20</v>
      </c>
      <c r="AF3" s="10">
        <v>21</v>
      </c>
      <c r="AG3" s="10">
        <v>22</v>
      </c>
      <c r="AH3" s="10">
        <v>23</v>
      </c>
      <c r="AI3" s="10">
        <v>24</v>
      </c>
      <c r="AJ3" s="10">
        <v>25</v>
      </c>
      <c r="AK3" s="10">
        <v>26</v>
      </c>
      <c r="AL3" s="10">
        <v>27</v>
      </c>
      <c r="AM3" s="10">
        <v>28</v>
      </c>
      <c r="AN3" s="10">
        <v>29</v>
      </c>
      <c r="AO3" s="10">
        <v>30</v>
      </c>
      <c r="AP3" s="10">
        <v>31</v>
      </c>
      <c r="AQ3" s="10">
        <v>32</v>
      </c>
      <c r="AR3" s="10">
        <v>33</v>
      </c>
      <c r="AS3" s="10">
        <v>34</v>
      </c>
      <c r="AT3" s="10">
        <v>35</v>
      </c>
      <c r="AU3" s="10">
        <v>36</v>
      </c>
      <c r="AV3" s="10">
        <v>37</v>
      </c>
      <c r="AW3" s="10">
        <v>38</v>
      </c>
      <c r="AX3" s="10">
        <v>39</v>
      </c>
      <c r="AY3" s="10">
        <v>40</v>
      </c>
      <c r="AZ3" s="10">
        <v>41</v>
      </c>
      <c r="BA3" s="10">
        <v>42</v>
      </c>
      <c r="BB3" s="10">
        <v>43</v>
      </c>
      <c r="BC3" s="10">
        <v>44</v>
      </c>
      <c r="BD3" s="10">
        <v>45</v>
      </c>
      <c r="BE3" s="10">
        <v>46</v>
      </c>
      <c r="BF3" s="10">
        <v>47</v>
      </c>
      <c r="BG3" s="10">
        <v>48</v>
      </c>
      <c r="BH3" s="10">
        <v>49</v>
      </c>
      <c r="BI3" s="10">
        <v>50</v>
      </c>
      <c r="BJ3" s="10">
        <v>51</v>
      </c>
      <c r="BK3" s="10">
        <v>52</v>
      </c>
      <c r="BL3" s="10">
        <v>53</v>
      </c>
      <c r="BM3" s="10">
        <v>54</v>
      </c>
      <c r="BN3" s="10">
        <v>55</v>
      </c>
      <c r="BO3" s="10">
        <v>56</v>
      </c>
      <c r="BP3" s="10">
        <v>57</v>
      </c>
      <c r="BQ3" s="10">
        <v>58</v>
      </c>
      <c r="BR3" s="10">
        <v>59</v>
      </c>
      <c r="BS3" s="10">
        <v>60</v>
      </c>
    </row>
    <row r="4" spans="1:72" x14ac:dyDescent="0.2">
      <c r="A4" s="17" t="str">
        <f>IFERROR($B4&amp;$C4,"")</f>
        <v>BANCO POPULARSOLB1117</v>
      </c>
      <c r="B4" s="58" t="str">
        <f>IFERROR(IF(BASE!$B3&lt;&gt;"",BASE!$B3,""),"")</f>
        <v>BANCO POPULAR</v>
      </c>
      <c r="C4" s="14" t="str">
        <f>IFERROR(IF(BASE!$C3&lt;&gt;"",BASE!$C3,""),"")</f>
        <v>SOLB1117</v>
      </c>
      <c r="D4" s="15" t="str">
        <f>IFERROR(VLOOKUP($B4&amp;$C4,Tabla1[[#All],[LLAVE]:[FECHA REAL RESPUESTA]],4,0),"")</f>
        <v>2021-11-17</v>
      </c>
      <c r="E4" s="15" t="str">
        <f>IFERROR(VLOOKUP($B4&amp;$C4,Tabla1[[#All],[LLAVE]:[FECHA ESTIMADA RESPUESTA]],5,0),"")</f>
        <v>2021-11-20</v>
      </c>
      <c r="F4" s="15" t="str">
        <f>IFERROR(IF(VLOOKUP($B4&amp;$C4,Tabla1[[#All],[LLAVE]:[FECHA REAL RESPUESTA]],6,0)=0,"",VLOOKUP($B4&amp;$C4,Tabla1[[#All],[LLAVE]:[FECHA REAL RESPUESTA]],6,0)),"")</f>
        <v>2021-11-24</v>
      </c>
      <c r="G4" s="12">
        <f>IFERROR(IF(WEEKDAY($D4,2)=5,DAY($D4)+3,IF(WEEKDAY($D4,2)=6,DAY($D4)+2,IF(WEEKDAY($D4,2)=7,DAY($D4)+1,DAY($D4)+1))),"")</f>
        <v>18</v>
      </c>
      <c r="H4" s="12">
        <f>IFERROR(VLOOKUP($B4,Tabla2[#All],2,0),"")</f>
        <v>5</v>
      </c>
      <c r="I4" s="12">
        <f>+IFERROR($G4,"")</f>
        <v>18</v>
      </c>
      <c r="J4" s="12">
        <f>IFERROR(NETWORKDAYS.INTL($D4+1,$F4,1,Tabla5[DIAS FESTIVOS]),"")</f>
        <v>5</v>
      </c>
      <c r="K4" s="13">
        <f>IFERROR(IF($F4="",0,1),"")</f>
        <v>1</v>
      </c>
      <c r="BT4" s="17" t="str">
        <f t="shared" ref="BT4:BT40" si="0">IF(J4&lt;=H4,"CUMPLIDO","INCUMPLIDO")</f>
        <v>CUMPLIDO</v>
      </c>
    </row>
    <row r="5" spans="1:72" x14ac:dyDescent="0.2">
      <c r="A5" s="17" t="str">
        <f t="shared" ref="A5:A68" si="1">IFERROR($B5&amp;$C5,"")</f>
        <v>BANCO POPULARSOLB1122</v>
      </c>
      <c r="B5" s="58" t="str">
        <f>IFERROR(IF(BASE!$B4&lt;&gt;"",BASE!$B4,""),"")</f>
        <v>BANCO POPULAR</v>
      </c>
      <c r="C5" s="14" t="str">
        <f>IFERROR(IF(BASE!$C4&lt;&gt;"",BASE!$C4,""),"")</f>
        <v>SOLB1122</v>
      </c>
      <c r="D5" s="15" t="str">
        <f>IFERROR(VLOOKUP($B5&amp;$C5,Tabla1[[#All],[LLAVE]:[FECHA REAL RESPUESTA]],4,0),"")</f>
        <v>2021-11-22</v>
      </c>
      <c r="E5" s="15" t="str">
        <f>IFERROR(VLOOKUP($B5&amp;$C5,Tabla1[[#All],[LLAVE]:[FECHA ESTIMADA RESPUESTA]],5,0),"")</f>
        <v>2021-11-29</v>
      </c>
      <c r="F5" s="15" t="str">
        <f>IFERROR(IF(VLOOKUP($B5&amp;$C5,Tabla1[[#All],[LLAVE]:[FECHA REAL RESPUESTA]],6,0)=0,"",VLOOKUP($B5&amp;$C5,Tabla1[[#All],[LLAVE]:[FECHA REAL RESPUESTA]],6,0)),"")</f>
        <v>2021-11-24</v>
      </c>
      <c r="G5" s="12">
        <f t="shared" ref="G5:G68" si="2">IFERROR(IF(WEEKDAY($D5,2)=5,DAY($D5)+3,IF(WEEKDAY($D5,2)=6,DAY($D5)+2,IF(WEEKDAY($D5,2)=7,DAY($D5)+1,DAY($D5)+1))),"")</f>
        <v>23</v>
      </c>
      <c r="H5" s="12">
        <f>IFERROR(VLOOKUP($B5,Tabla2[#All],2,0),"")</f>
        <v>5</v>
      </c>
      <c r="I5" s="12">
        <f t="shared" ref="I5:I68" si="3">+IFERROR($G5,"")</f>
        <v>23</v>
      </c>
      <c r="J5" s="12">
        <f>IFERROR(NETWORKDAYS.INTL($D5+1,$F5,1,Tabla5[DIAS FESTIVOS]),"")</f>
        <v>2</v>
      </c>
      <c r="K5" s="13">
        <f t="shared" ref="K5:K68" si="4">IFERROR(IF($F5="",0,1),"")</f>
        <v>1</v>
      </c>
      <c r="BT5" s="17" t="str">
        <f t="shared" si="0"/>
        <v>CUMPLIDO</v>
      </c>
    </row>
    <row r="6" spans="1:72" x14ac:dyDescent="0.2">
      <c r="A6" s="17" t="str">
        <f t="shared" si="1"/>
        <v>BANCO POPULARSOLB78564</v>
      </c>
      <c r="B6" s="58" t="str">
        <f>IFERROR(IF(BASE!$B5&lt;&gt;"",BASE!$B5,""),"")</f>
        <v>BANCO POPULAR</v>
      </c>
      <c r="C6" s="14" t="str">
        <f>IFERROR(IF(BASE!$C5&lt;&gt;"",BASE!$C5,""),"")</f>
        <v>SOLB78564</v>
      </c>
      <c r="D6" s="15" t="str">
        <f>IFERROR(VLOOKUP($B6&amp;$C6,Tabla1[[#All],[LLAVE]:[FECHA REAL RESPUESTA]],4,0),"")</f>
        <v>2021-11-22</v>
      </c>
      <c r="E6" s="15" t="str">
        <f>IFERROR(VLOOKUP($B6&amp;$C6,Tabla1[[#All],[LLAVE]:[FECHA ESTIMADA RESPUESTA]],5,0),"")</f>
        <v>2021-11-29</v>
      </c>
      <c r="F6" s="15" t="str">
        <f>IFERROR(IF(VLOOKUP($B6&amp;$C6,Tabla1[[#All],[LLAVE]:[FECHA REAL RESPUESTA]],6,0)=0,"",VLOOKUP($B6&amp;$C6,Tabla1[[#All],[LLAVE]:[FECHA REAL RESPUESTA]],6,0)),"")</f>
        <v>2021-11-24</v>
      </c>
      <c r="G6" s="12">
        <f t="shared" si="2"/>
        <v>23</v>
      </c>
      <c r="H6" s="12">
        <f>IFERROR(VLOOKUP($B6,Tabla2[#All],2,0),"")</f>
        <v>5</v>
      </c>
      <c r="I6" s="12">
        <f t="shared" si="3"/>
        <v>23</v>
      </c>
      <c r="J6" s="12">
        <f>IFERROR(NETWORKDAYS.INTL($D6+1,$F6,1,Tabla5[DIAS FESTIVOS]),"")</f>
        <v>2</v>
      </c>
      <c r="K6" s="13">
        <f t="shared" si="4"/>
        <v>1</v>
      </c>
      <c r="BT6" s="17" t="str">
        <f t="shared" si="0"/>
        <v>CUMPLIDO</v>
      </c>
    </row>
    <row r="7" spans="1:72" x14ac:dyDescent="0.2">
      <c r="A7" s="17" t="str">
        <f t="shared" si="1"/>
        <v>BANCO POPULARSOLB78566</v>
      </c>
      <c r="B7" s="58" t="str">
        <f>IFERROR(IF(BASE!$B6&lt;&gt;"",BASE!$B6,""),"")</f>
        <v>BANCO POPULAR</v>
      </c>
      <c r="C7" s="14" t="str">
        <f>IFERROR(IF(BASE!$C6&lt;&gt;"",BASE!$C6,""),"")</f>
        <v>SOLB78566</v>
      </c>
      <c r="D7" s="15" t="str">
        <f>IFERROR(VLOOKUP($B7&amp;$C7,Tabla1[[#All],[LLAVE]:[FECHA REAL RESPUESTA]],4,0),"")</f>
        <v>2021-11-22</v>
      </c>
      <c r="E7" s="15" t="str">
        <f>IFERROR(VLOOKUP($B7&amp;$C7,Tabla1[[#All],[LLAVE]:[FECHA ESTIMADA RESPUESTA]],5,0),"")</f>
        <v>2021-11-29</v>
      </c>
      <c r="F7" s="15" t="str">
        <f>IFERROR(IF(VLOOKUP($B7&amp;$C7,Tabla1[[#All],[LLAVE]:[FECHA REAL RESPUESTA]],6,0)=0,"",VLOOKUP($B7&amp;$C7,Tabla1[[#All],[LLAVE]:[FECHA REAL RESPUESTA]],6,0)),"")</f>
        <v>2021-11-24</v>
      </c>
      <c r="G7" s="12">
        <f t="shared" si="2"/>
        <v>23</v>
      </c>
      <c r="H7" s="12">
        <f>IFERROR(VLOOKUP($B7,Tabla2[#All],2,0),"")</f>
        <v>5</v>
      </c>
      <c r="I7" s="12">
        <f t="shared" si="3"/>
        <v>23</v>
      </c>
      <c r="J7" s="12">
        <f>IFERROR(NETWORKDAYS.INTL($D7+1,$F7,1,Tabla5[DIAS FESTIVOS]),"")</f>
        <v>2</v>
      </c>
      <c r="K7" s="13">
        <f t="shared" si="4"/>
        <v>1</v>
      </c>
      <c r="BT7" s="17" t="str">
        <f t="shared" si="0"/>
        <v>CUMPLIDO</v>
      </c>
    </row>
    <row r="8" spans="1:72" x14ac:dyDescent="0.2">
      <c r="A8" s="17" t="str">
        <f t="shared" si="1"/>
        <v/>
      </c>
      <c r="B8" s="58" t="str">
        <f>IFERROR(IF(BASE!$B7&lt;&gt;"",BASE!$B7,""),"")</f>
        <v/>
      </c>
      <c r="C8" s="14" t="str">
        <f>IFERROR(IF(BASE!$C7&lt;&gt;"",BASE!$C7,""),"")</f>
        <v/>
      </c>
      <c r="D8" s="15" t="str">
        <f>IFERROR(VLOOKUP($B8&amp;$C8,Tabla1[[#All],[LLAVE]:[FECHA REAL RESPUESTA]],4,0),"")</f>
        <v/>
      </c>
      <c r="E8" s="15" t="str">
        <f>IFERROR(VLOOKUP($B8&amp;$C8,Tabla1[[#All],[LLAVE]:[FECHA ESTIMADA RESPUESTA]],5,0),"")</f>
        <v/>
      </c>
      <c r="F8" s="15" t="str">
        <f>IFERROR(IF(VLOOKUP($B8&amp;$C8,Tabla1[[#All],[LLAVE]:[FECHA REAL RESPUESTA]],6,0)=0,"",VLOOKUP($B8&amp;$C8,Tabla1[[#All],[LLAVE]:[FECHA REAL RESPUESTA]],6,0)),"")</f>
        <v/>
      </c>
      <c r="G8" s="12" t="str">
        <f t="shared" si="2"/>
        <v/>
      </c>
      <c r="H8" s="12" t="str">
        <f>IFERROR(VLOOKUP($B8,Tabla2[#All],2,0),"")</f>
        <v/>
      </c>
      <c r="I8" s="12" t="str">
        <f t="shared" si="3"/>
        <v/>
      </c>
      <c r="J8" s="12" t="str">
        <f>IFERROR(NETWORKDAYS.INTL($D8+1,$F8,1,Tabla5[DIAS FESTIVOS]),"")</f>
        <v/>
      </c>
      <c r="K8" s="13">
        <f t="shared" si="4"/>
        <v>0</v>
      </c>
      <c r="BT8" s="17" t="str">
        <f t="shared" si="0"/>
        <v>CUMPLIDO</v>
      </c>
    </row>
    <row r="9" spans="1:72" x14ac:dyDescent="0.2">
      <c r="A9" s="17" t="str">
        <f t="shared" si="1"/>
        <v/>
      </c>
      <c r="B9" s="58" t="str">
        <f>IFERROR(IF(BASE!$B8&lt;&gt;"",BASE!$B8,""),"")</f>
        <v/>
      </c>
      <c r="C9" s="14" t="str">
        <f>IFERROR(IF(BASE!$C8&lt;&gt;"",BASE!$C8,""),"")</f>
        <v/>
      </c>
      <c r="D9" s="15" t="str">
        <f>IFERROR(VLOOKUP($B9&amp;$C9,Tabla1[[#All],[LLAVE]:[FECHA REAL RESPUESTA]],4,0),"")</f>
        <v/>
      </c>
      <c r="E9" s="15" t="str">
        <f>IFERROR(VLOOKUP($B9&amp;$C9,Tabla1[[#All],[LLAVE]:[FECHA ESTIMADA RESPUESTA]],5,0),"")</f>
        <v/>
      </c>
      <c r="F9" s="15" t="str">
        <f>IFERROR(IF(VLOOKUP($B9&amp;$C9,Tabla1[[#All],[LLAVE]:[FECHA REAL RESPUESTA]],6,0)=0,"",VLOOKUP($B9&amp;$C9,Tabla1[[#All],[LLAVE]:[FECHA REAL RESPUESTA]],6,0)),"")</f>
        <v/>
      </c>
      <c r="G9" s="12" t="str">
        <f t="shared" si="2"/>
        <v/>
      </c>
      <c r="H9" s="12" t="str">
        <f>IFERROR(VLOOKUP($B9,Tabla2[#All],2,0),"")</f>
        <v/>
      </c>
      <c r="I9" s="12" t="str">
        <f t="shared" si="3"/>
        <v/>
      </c>
      <c r="J9" s="12" t="str">
        <f>IFERROR(NETWORKDAYS.INTL($D9+1,$F9,1,Tabla5[DIAS FESTIVOS]),"")</f>
        <v/>
      </c>
      <c r="K9" s="13">
        <f t="shared" si="4"/>
        <v>0</v>
      </c>
      <c r="BT9" s="17" t="str">
        <f t="shared" si="0"/>
        <v>CUMPLIDO</v>
      </c>
    </row>
    <row r="10" spans="1:72" x14ac:dyDescent="0.2">
      <c r="A10" s="17" t="str">
        <f t="shared" si="1"/>
        <v/>
      </c>
      <c r="B10" s="58" t="str">
        <f>IFERROR(IF(BASE!$B9&lt;&gt;"",BASE!$B9,""),"")</f>
        <v/>
      </c>
      <c r="C10" s="14" t="str">
        <f>IFERROR(IF(BASE!$C9&lt;&gt;"",BASE!$C9,""),"")</f>
        <v/>
      </c>
      <c r="D10" s="15" t="str">
        <f>IFERROR(VLOOKUP($B10&amp;$C10,Tabla1[[#All],[LLAVE]:[FECHA REAL RESPUESTA]],4,0),"")</f>
        <v/>
      </c>
      <c r="E10" s="15" t="str">
        <f>IFERROR(VLOOKUP($B10&amp;$C10,Tabla1[[#All],[LLAVE]:[FECHA ESTIMADA RESPUESTA]],5,0),"")</f>
        <v/>
      </c>
      <c r="F10" s="15" t="str">
        <f>IFERROR(IF(VLOOKUP($B10&amp;$C10,Tabla1[[#All],[LLAVE]:[FECHA REAL RESPUESTA]],6,0)=0,"",VLOOKUP($B10&amp;$C10,Tabla1[[#All],[LLAVE]:[FECHA REAL RESPUESTA]],6,0)),"")</f>
        <v/>
      </c>
      <c r="G10" s="12" t="str">
        <f t="shared" si="2"/>
        <v/>
      </c>
      <c r="H10" s="12" t="str">
        <f>IFERROR(VLOOKUP($B10,Tabla2[#All],2,0),"")</f>
        <v/>
      </c>
      <c r="I10" s="12" t="str">
        <f t="shared" si="3"/>
        <v/>
      </c>
      <c r="J10" s="12" t="str">
        <f>IFERROR(NETWORKDAYS.INTL($D10+1,$F10,1,Tabla5[DIAS FESTIVOS]),"")</f>
        <v/>
      </c>
      <c r="K10" s="13">
        <f t="shared" si="4"/>
        <v>0</v>
      </c>
      <c r="BT10" s="17" t="str">
        <f t="shared" si="0"/>
        <v>CUMPLIDO</v>
      </c>
    </row>
    <row r="11" spans="1:72" x14ac:dyDescent="0.2">
      <c r="A11" s="17" t="str">
        <f t="shared" si="1"/>
        <v/>
      </c>
      <c r="B11" s="58" t="str">
        <f>IFERROR(IF(BASE!$B10&lt;&gt;"",BASE!$B10,""),"")</f>
        <v/>
      </c>
      <c r="C11" s="14" t="str">
        <f>IFERROR(IF(BASE!$C10&lt;&gt;"",BASE!$C10,""),"")</f>
        <v/>
      </c>
      <c r="D11" s="15" t="str">
        <f>IFERROR(VLOOKUP($B11&amp;$C11,Tabla1[[#All],[LLAVE]:[FECHA REAL RESPUESTA]],4,0),"")</f>
        <v/>
      </c>
      <c r="E11" s="15" t="str">
        <f>IFERROR(VLOOKUP($B11&amp;$C11,Tabla1[[#All],[LLAVE]:[FECHA ESTIMADA RESPUESTA]],5,0),"")</f>
        <v/>
      </c>
      <c r="F11" s="15" t="str">
        <f>IFERROR(IF(VLOOKUP($B11&amp;$C11,Tabla1[[#All],[LLAVE]:[FECHA REAL RESPUESTA]],6,0)=0,"",VLOOKUP($B11&amp;$C11,Tabla1[[#All],[LLAVE]:[FECHA REAL RESPUESTA]],6,0)),"")</f>
        <v/>
      </c>
      <c r="G11" s="12" t="str">
        <f t="shared" si="2"/>
        <v/>
      </c>
      <c r="H11" s="12" t="str">
        <f>IFERROR(VLOOKUP($B11,Tabla2[#All],2,0),"")</f>
        <v/>
      </c>
      <c r="I11" s="12" t="str">
        <f t="shared" si="3"/>
        <v/>
      </c>
      <c r="J11" s="12" t="str">
        <f>IFERROR(NETWORKDAYS.INTL($D11+1,$F11,1,Tabla5[DIAS FESTIVOS]),"")</f>
        <v/>
      </c>
      <c r="K11" s="13">
        <f t="shared" si="4"/>
        <v>0</v>
      </c>
      <c r="BT11" s="17" t="str">
        <f t="shared" si="0"/>
        <v>CUMPLIDO</v>
      </c>
    </row>
    <row r="12" spans="1:72" x14ac:dyDescent="0.2">
      <c r="A12" s="17" t="str">
        <f t="shared" si="1"/>
        <v/>
      </c>
      <c r="B12" s="58" t="str">
        <f>IFERROR(IF(BASE!$B11&lt;&gt;"",BASE!$B11,""),"")</f>
        <v/>
      </c>
      <c r="C12" s="14" t="str">
        <f>IFERROR(IF(BASE!$C11&lt;&gt;"",BASE!$C11,""),"")</f>
        <v/>
      </c>
      <c r="D12" s="15" t="str">
        <f>IFERROR(VLOOKUP($B12&amp;$C12,Tabla1[[#All],[LLAVE]:[FECHA REAL RESPUESTA]],4,0),"")</f>
        <v/>
      </c>
      <c r="E12" s="15" t="str">
        <f>IFERROR(VLOOKUP($B12&amp;$C12,Tabla1[[#All],[LLAVE]:[FECHA ESTIMADA RESPUESTA]],5,0),"")</f>
        <v/>
      </c>
      <c r="F12" s="15" t="str">
        <f>IFERROR(IF(VLOOKUP($B12&amp;$C12,Tabla1[[#All],[LLAVE]:[FECHA REAL RESPUESTA]],6,0)=0,"",VLOOKUP($B12&amp;$C12,Tabla1[[#All],[LLAVE]:[FECHA REAL RESPUESTA]],6,0)),"")</f>
        <v/>
      </c>
      <c r="G12" s="12" t="str">
        <f t="shared" si="2"/>
        <v/>
      </c>
      <c r="H12" s="12" t="str">
        <f>IFERROR(VLOOKUP($B12,Tabla2[#All],2,0),"")</f>
        <v/>
      </c>
      <c r="I12" s="12" t="str">
        <f t="shared" si="3"/>
        <v/>
      </c>
      <c r="J12" s="12" t="str">
        <f>IFERROR(NETWORKDAYS.INTL($D12+1,$F12,1,Tabla5[DIAS FESTIVOS]),"")</f>
        <v/>
      </c>
      <c r="K12" s="13">
        <f t="shared" si="4"/>
        <v>0</v>
      </c>
      <c r="BT12" s="17" t="str">
        <f t="shared" si="0"/>
        <v>CUMPLIDO</v>
      </c>
    </row>
    <row r="13" spans="1:72" x14ac:dyDescent="0.2">
      <c r="A13" s="17" t="str">
        <f t="shared" si="1"/>
        <v/>
      </c>
      <c r="B13" s="58" t="str">
        <f>IFERROR(IF(BASE!$B12&lt;&gt;"",BASE!$B12,""),"")</f>
        <v/>
      </c>
      <c r="C13" s="14" t="str">
        <f>IFERROR(IF(BASE!$C12&lt;&gt;"",BASE!$C12,""),"")</f>
        <v/>
      </c>
      <c r="D13" s="15" t="str">
        <f>IFERROR(VLOOKUP($B13&amp;$C13,Tabla1[[#All],[LLAVE]:[FECHA REAL RESPUESTA]],4,0),"")</f>
        <v/>
      </c>
      <c r="E13" s="15" t="str">
        <f>IFERROR(VLOOKUP($B13&amp;$C13,Tabla1[[#All],[LLAVE]:[FECHA ESTIMADA RESPUESTA]],5,0),"")</f>
        <v/>
      </c>
      <c r="F13" s="15" t="str">
        <f>IFERROR(IF(VLOOKUP($B13&amp;$C13,Tabla1[[#All],[LLAVE]:[FECHA REAL RESPUESTA]],6,0)=0,"",VLOOKUP($B13&amp;$C13,Tabla1[[#All],[LLAVE]:[FECHA REAL RESPUESTA]],6,0)),"")</f>
        <v/>
      </c>
      <c r="G13" s="12" t="str">
        <f t="shared" si="2"/>
        <v/>
      </c>
      <c r="H13" s="12" t="str">
        <f>IFERROR(VLOOKUP($B13,Tabla2[#All],2,0),"")</f>
        <v/>
      </c>
      <c r="I13" s="12" t="str">
        <f t="shared" si="3"/>
        <v/>
      </c>
      <c r="J13" s="12" t="str">
        <f>IFERROR(NETWORKDAYS.INTL($D13+1,$F13,1,Tabla5[DIAS FESTIVOS]),"")</f>
        <v/>
      </c>
      <c r="K13" s="13">
        <f t="shared" si="4"/>
        <v>0</v>
      </c>
      <c r="BT13" s="17" t="str">
        <f t="shared" si="0"/>
        <v>CUMPLIDO</v>
      </c>
    </row>
    <row r="14" spans="1:72" x14ac:dyDescent="0.2">
      <c r="A14" s="17" t="str">
        <f t="shared" si="1"/>
        <v/>
      </c>
      <c r="B14" s="58" t="str">
        <f>IFERROR(IF(BASE!$B13&lt;&gt;"",BASE!$B13,""),"")</f>
        <v/>
      </c>
      <c r="C14" s="14" t="str">
        <f>IFERROR(IF(BASE!$C13&lt;&gt;"",BASE!$C13,""),"")</f>
        <v/>
      </c>
      <c r="D14" s="15" t="str">
        <f>IFERROR(VLOOKUP($B14&amp;$C14,Tabla1[[#All],[LLAVE]:[FECHA REAL RESPUESTA]],4,0),"")</f>
        <v/>
      </c>
      <c r="E14" s="15" t="str">
        <f>IFERROR(VLOOKUP($B14&amp;$C14,Tabla1[[#All],[LLAVE]:[FECHA ESTIMADA RESPUESTA]],5,0),"")</f>
        <v/>
      </c>
      <c r="F14" s="15" t="str">
        <f>IFERROR(IF(VLOOKUP($B14&amp;$C14,Tabla1[[#All],[LLAVE]:[FECHA REAL RESPUESTA]],6,0)=0,"",VLOOKUP($B14&amp;$C14,Tabla1[[#All],[LLAVE]:[FECHA REAL RESPUESTA]],6,0)),"")</f>
        <v/>
      </c>
      <c r="G14" s="12" t="str">
        <f t="shared" si="2"/>
        <v/>
      </c>
      <c r="H14" s="12" t="str">
        <f>IFERROR(VLOOKUP($B14,Tabla2[#All],2,0),"")</f>
        <v/>
      </c>
      <c r="I14" s="12" t="str">
        <f t="shared" si="3"/>
        <v/>
      </c>
      <c r="J14" s="12" t="str">
        <f>IFERROR(NETWORKDAYS.INTL($D14+1,$F14,1,Tabla5[DIAS FESTIVOS]),"")</f>
        <v/>
      </c>
      <c r="K14" s="13">
        <f t="shared" si="4"/>
        <v>0</v>
      </c>
      <c r="BT14" s="17" t="str">
        <f t="shared" si="0"/>
        <v>CUMPLIDO</v>
      </c>
    </row>
    <row r="15" spans="1:72" x14ac:dyDescent="0.2">
      <c r="A15" s="17" t="str">
        <f t="shared" si="1"/>
        <v/>
      </c>
      <c r="B15" s="58" t="str">
        <f>IFERROR(IF(BASE!$B14&lt;&gt;"",BASE!$B14,""),"")</f>
        <v/>
      </c>
      <c r="C15" s="14" t="str">
        <f>IFERROR(IF(BASE!$C14&lt;&gt;"",BASE!$C14,""),"")</f>
        <v/>
      </c>
      <c r="D15" s="15" t="str">
        <f>IFERROR(VLOOKUP($B15&amp;$C15,Tabla1[[#All],[LLAVE]:[FECHA REAL RESPUESTA]],4,0),"")</f>
        <v/>
      </c>
      <c r="E15" s="15" t="str">
        <f>IFERROR(VLOOKUP($B15&amp;$C15,Tabla1[[#All],[LLAVE]:[FECHA ESTIMADA RESPUESTA]],5,0),"")</f>
        <v/>
      </c>
      <c r="F15" s="15" t="str">
        <f>IFERROR(IF(VLOOKUP($B15&amp;$C15,Tabla1[[#All],[LLAVE]:[FECHA REAL RESPUESTA]],6,0)=0,"",VLOOKUP($B15&amp;$C15,Tabla1[[#All],[LLAVE]:[FECHA REAL RESPUESTA]],6,0)),"")</f>
        <v/>
      </c>
      <c r="G15" s="12" t="str">
        <f t="shared" si="2"/>
        <v/>
      </c>
      <c r="H15" s="12" t="str">
        <f>IFERROR(VLOOKUP($B15,Tabla2[#All],2,0),"")</f>
        <v/>
      </c>
      <c r="I15" s="12" t="str">
        <f t="shared" si="3"/>
        <v/>
      </c>
      <c r="J15" s="12" t="str">
        <f>IFERROR(NETWORKDAYS.INTL($D15+1,$F15,1,Tabla5[DIAS FESTIVOS]),"")</f>
        <v/>
      </c>
      <c r="K15" s="13">
        <f t="shared" si="4"/>
        <v>0</v>
      </c>
      <c r="BT15" s="17" t="str">
        <f t="shared" si="0"/>
        <v>CUMPLIDO</v>
      </c>
    </row>
    <row r="16" spans="1:72" x14ac:dyDescent="0.2">
      <c r="A16" s="17" t="str">
        <f t="shared" si="1"/>
        <v/>
      </c>
      <c r="B16" s="58" t="str">
        <f>IFERROR(IF(BASE!$B15&lt;&gt;"",BASE!$B15,""),"")</f>
        <v/>
      </c>
      <c r="C16" s="14" t="str">
        <f>IFERROR(IF(BASE!$C15&lt;&gt;"",BASE!$C15,""),"")</f>
        <v/>
      </c>
      <c r="D16" s="15" t="str">
        <f>IFERROR(VLOOKUP($B16&amp;$C16,Tabla1[[#All],[LLAVE]:[FECHA REAL RESPUESTA]],4,0),"")</f>
        <v/>
      </c>
      <c r="E16" s="15" t="str">
        <f>IFERROR(VLOOKUP($B16&amp;$C16,Tabla1[[#All],[LLAVE]:[FECHA ESTIMADA RESPUESTA]],5,0),"")</f>
        <v/>
      </c>
      <c r="F16" s="15" t="str">
        <f>IFERROR(IF(VLOOKUP($B16&amp;$C16,Tabla1[[#All],[LLAVE]:[FECHA REAL RESPUESTA]],6,0)=0,"",VLOOKUP($B16&amp;$C16,Tabla1[[#All],[LLAVE]:[FECHA REAL RESPUESTA]],6,0)),"")</f>
        <v/>
      </c>
      <c r="G16" s="12" t="str">
        <f t="shared" si="2"/>
        <v/>
      </c>
      <c r="H16" s="12" t="str">
        <f>IFERROR(VLOOKUP($B16,Tabla2[#All],2,0),"")</f>
        <v/>
      </c>
      <c r="I16" s="12" t="str">
        <f t="shared" si="3"/>
        <v/>
      </c>
      <c r="J16" s="12" t="str">
        <f>IFERROR(NETWORKDAYS.INTL($D16+1,$F16,1,Tabla5[DIAS FESTIVOS]),"")</f>
        <v/>
      </c>
      <c r="K16" s="13">
        <f t="shared" si="4"/>
        <v>0</v>
      </c>
      <c r="BT16" s="17" t="str">
        <f t="shared" si="0"/>
        <v>CUMPLIDO</v>
      </c>
    </row>
    <row r="17" spans="1:72" x14ac:dyDescent="0.2">
      <c r="A17" s="17" t="str">
        <f t="shared" si="1"/>
        <v/>
      </c>
      <c r="B17" s="58" t="str">
        <f>IFERROR(IF(BASE!$B16&lt;&gt;"",BASE!$B16,""),"")</f>
        <v/>
      </c>
      <c r="C17" s="14" t="str">
        <f>IFERROR(IF(BASE!$C16&lt;&gt;"",BASE!$C16,""),"")</f>
        <v/>
      </c>
      <c r="D17" s="15" t="str">
        <f>IFERROR(VLOOKUP($B17&amp;$C17,Tabla1[[#All],[LLAVE]:[FECHA REAL RESPUESTA]],4,0),"")</f>
        <v/>
      </c>
      <c r="E17" s="15" t="str">
        <f>IFERROR(VLOOKUP($B17&amp;$C17,Tabla1[[#All],[LLAVE]:[FECHA ESTIMADA RESPUESTA]],5,0),"")</f>
        <v/>
      </c>
      <c r="F17" s="15" t="str">
        <f>IFERROR(IF(VLOOKUP($B17&amp;$C17,Tabla1[[#All],[LLAVE]:[FECHA REAL RESPUESTA]],6,0)=0,"",VLOOKUP($B17&amp;$C17,Tabla1[[#All],[LLAVE]:[FECHA REAL RESPUESTA]],6,0)),"")</f>
        <v/>
      </c>
      <c r="G17" s="12" t="str">
        <f t="shared" si="2"/>
        <v/>
      </c>
      <c r="H17" s="12" t="str">
        <f>IFERROR(VLOOKUP($B17,Tabla2[#All],2,0),"")</f>
        <v/>
      </c>
      <c r="I17" s="12" t="str">
        <f t="shared" si="3"/>
        <v/>
      </c>
      <c r="J17" s="12" t="str">
        <f>IFERROR(NETWORKDAYS.INTL($D17+1,$F17,1,Tabla5[DIAS FESTIVOS]),"")</f>
        <v/>
      </c>
      <c r="K17" s="13">
        <f t="shared" si="4"/>
        <v>0</v>
      </c>
      <c r="BT17" s="17" t="str">
        <f t="shared" si="0"/>
        <v>CUMPLIDO</v>
      </c>
    </row>
    <row r="18" spans="1:72" x14ac:dyDescent="0.2">
      <c r="A18" s="17" t="str">
        <f t="shared" si="1"/>
        <v/>
      </c>
      <c r="B18" s="58" t="str">
        <f>IFERROR(IF(BASE!$B17&lt;&gt;"",BASE!$B17,""),"")</f>
        <v/>
      </c>
      <c r="C18" s="14" t="str">
        <f>IFERROR(IF(BASE!$C17&lt;&gt;"",BASE!$C17,""),"")</f>
        <v/>
      </c>
      <c r="D18" s="15" t="str">
        <f>IFERROR(VLOOKUP($B18&amp;$C18,Tabla1[[#All],[LLAVE]:[FECHA REAL RESPUESTA]],4,0),"")</f>
        <v/>
      </c>
      <c r="E18" s="15" t="str">
        <f>IFERROR(VLOOKUP($B18&amp;$C18,Tabla1[[#All],[LLAVE]:[FECHA ESTIMADA RESPUESTA]],5,0),"")</f>
        <v/>
      </c>
      <c r="F18" s="15" t="str">
        <f>IFERROR(IF(VLOOKUP($B18&amp;$C18,Tabla1[[#All],[LLAVE]:[FECHA REAL RESPUESTA]],6,0)=0,"",VLOOKUP($B18&amp;$C18,Tabla1[[#All],[LLAVE]:[FECHA REAL RESPUESTA]],6,0)),"")</f>
        <v/>
      </c>
      <c r="G18" s="12" t="str">
        <f t="shared" si="2"/>
        <v/>
      </c>
      <c r="H18" s="12" t="str">
        <f>IFERROR(VLOOKUP($B18,Tabla2[#All],2,0),"")</f>
        <v/>
      </c>
      <c r="I18" s="12" t="str">
        <f t="shared" si="3"/>
        <v/>
      </c>
      <c r="J18" s="12" t="str">
        <f>IFERROR(NETWORKDAYS.INTL($D18+1,$F18,1,Tabla5[DIAS FESTIVOS]),"")</f>
        <v/>
      </c>
      <c r="K18" s="13">
        <f t="shared" si="4"/>
        <v>0</v>
      </c>
      <c r="BT18" s="17" t="str">
        <f t="shared" si="0"/>
        <v>CUMPLIDO</v>
      </c>
    </row>
    <row r="19" spans="1:72" x14ac:dyDescent="0.2">
      <c r="A19" s="17" t="str">
        <f t="shared" si="1"/>
        <v/>
      </c>
      <c r="B19" s="58" t="str">
        <f>IFERROR(IF(BASE!$B18&lt;&gt;"",BASE!$B18,""),"")</f>
        <v/>
      </c>
      <c r="C19" s="14" t="str">
        <f>IFERROR(IF(BASE!$C18&lt;&gt;"",BASE!$C18,""),"")</f>
        <v/>
      </c>
      <c r="D19" s="15" t="str">
        <f>IFERROR(VLOOKUP($B19&amp;$C19,Tabla1[[#All],[LLAVE]:[FECHA REAL RESPUESTA]],4,0),"")</f>
        <v/>
      </c>
      <c r="E19" s="15" t="str">
        <f>IFERROR(VLOOKUP($B19&amp;$C19,Tabla1[[#All],[LLAVE]:[FECHA ESTIMADA RESPUESTA]],5,0),"")</f>
        <v/>
      </c>
      <c r="F19" s="15" t="str">
        <f>IFERROR(IF(VLOOKUP($B19&amp;$C19,Tabla1[[#All],[LLAVE]:[FECHA REAL RESPUESTA]],6,0)=0,"",VLOOKUP($B19&amp;$C19,Tabla1[[#All],[LLAVE]:[FECHA REAL RESPUESTA]],6,0)),"")</f>
        <v/>
      </c>
      <c r="G19" s="12" t="str">
        <f t="shared" si="2"/>
        <v/>
      </c>
      <c r="H19" s="12" t="str">
        <f>IFERROR(VLOOKUP($B19,Tabla2[#All],2,0),"")</f>
        <v/>
      </c>
      <c r="I19" s="12" t="str">
        <f t="shared" si="3"/>
        <v/>
      </c>
      <c r="J19" s="12" t="str">
        <f>IFERROR(NETWORKDAYS.INTL($D19+1,$F19,1,Tabla5[DIAS FESTIVOS]),"")</f>
        <v/>
      </c>
      <c r="K19" s="13">
        <f t="shared" si="4"/>
        <v>0</v>
      </c>
      <c r="BT19" s="17" t="str">
        <f t="shared" si="0"/>
        <v>CUMPLIDO</v>
      </c>
    </row>
    <row r="20" spans="1:72" x14ac:dyDescent="0.2">
      <c r="A20" s="17" t="str">
        <f t="shared" si="1"/>
        <v/>
      </c>
      <c r="B20" s="58" t="str">
        <f>IFERROR(IF(BASE!$B19&lt;&gt;"",BASE!$B19,""),"")</f>
        <v/>
      </c>
      <c r="C20" s="14" t="str">
        <f>IFERROR(IF(BASE!$C19&lt;&gt;"",BASE!$C19,""),"")</f>
        <v/>
      </c>
      <c r="D20" s="15" t="str">
        <f>IFERROR(VLOOKUP($B20&amp;$C20,Tabla1[[#All],[LLAVE]:[FECHA REAL RESPUESTA]],4,0),"")</f>
        <v/>
      </c>
      <c r="E20" s="15" t="str">
        <f>IFERROR(VLOOKUP($B20&amp;$C20,Tabla1[[#All],[LLAVE]:[FECHA ESTIMADA RESPUESTA]],5,0),"")</f>
        <v/>
      </c>
      <c r="F20" s="15" t="str">
        <f>IFERROR(IF(VLOOKUP($B20&amp;$C20,Tabla1[[#All],[LLAVE]:[FECHA REAL RESPUESTA]],6,0)=0,"",VLOOKUP($B20&amp;$C20,Tabla1[[#All],[LLAVE]:[FECHA REAL RESPUESTA]],6,0)),"")</f>
        <v/>
      </c>
      <c r="G20" s="12" t="str">
        <f t="shared" si="2"/>
        <v/>
      </c>
      <c r="H20" s="12" t="str">
        <f>IFERROR(VLOOKUP($B20,Tabla2[#All],2,0),"")</f>
        <v/>
      </c>
      <c r="I20" s="12" t="str">
        <f t="shared" si="3"/>
        <v/>
      </c>
      <c r="J20" s="12" t="str">
        <f>IFERROR(NETWORKDAYS.INTL($D20+1,$F20,1,Tabla5[DIAS FESTIVOS]),"")</f>
        <v/>
      </c>
      <c r="K20" s="13">
        <f t="shared" si="4"/>
        <v>0</v>
      </c>
      <c r="BT20" s="17" t="str">
        <f t="shared" si="0"/>
        <v>CUMPLIDO</v>
      </c>
    </row>
    <row r="21" spans="1:72" x14ac:dyDescent="0.2">
      <c r="A21" s="17" t="str">
        <f t="shared" si="1"/>
        <v/>
      </c>
      <c r="B21" s="58" t="str">
        <f>IFERROR(IF(BASE!$B20&lt;&gt;"",BASE!$B20,""),"")</f>
        <v/>
      </c>
      <c r="C21" s="14" t="str">
        <f>IFERROR(IF(BASE!$C20&lt;&gt;"",BASE!$C20,""),"")</f>
        <v/>
      </c>
      <c r="D21" s="15" t="str">
        <f>IFERROR(VLOOKUP($B21&amp;$C21,Tabla1[[#All],[LLAVE]:[FECHA REAL RESPUESTA]],4,0),"")</f>
        <v/>
      </c>
      <c r="E21" s="15" t="str">
        <f>IFERROR(VLOOKUP($B21&amp;$C21,Tabla1[[#All],[LLAVE]:[FECHA ESTIMADA RESPUESTA]],5,0),"")</f>
        <v/>
      </c>
      <c r="F21" s="15" t="str">
        <f>IFERROR(IF(VLOOKUP($B21&amp;$C21,Tabla1[[#All],[LLAVE]:[FECHA REAL RESPUESTA]],6,0)=0,"",VLOOKUP($B21&amp;$C21,Tabla1[[#All],[LLAVE]:[FECHA REAL RESPUESTA]],6,0)),"")</f>
        <v/>
      </c>
      <c r="G21" s="12" t="str">
        <f t="shared" si="2"/>
        <v/>
      </c>
      <c r="H21" s="12" t="str">
        <f>IFERROR(VLOOKUP($B21,Tabla2[#All],2,0),"")</f>
        <v/>
      </c>
      <c r="I21" s="12" t="str">
        <f t="shared" si="3"/>
        <v/>
      </c>
      <c r="J21" s="12" t="str">
        <f>IFERROR(NETWORKDAYS.INTL($D21+1,$F21,1,Tabla5[DIAS FESTIVOS]),"")</f>
        <v/>
      </c>
      <c r="K21" s="13">
        <f t="shared" si="4"/>
        <v>0</v>
      </c>
      <c r="BT21" s="17" t="str">
        <f t="shared" si="0"/>
        <v>CUMPLIDO</v>
      </c>
    </row>
    <row r="22" spans="1:72" x14ac:dyDescent="0.2">
      <c r="A22" s="17" t="str">
        <f t="shared" si="1"/>
        <v/>
      </c>
      <c r="B22" s="58" t="str">
        <f>IFERROR(IF(BASE!$B21&lt;&gt;"",BASE!$B21,""),"")</f>
        <v/>
      </c>
      <c r="C22" s="14" t="str">
        <f>IFERROR(IF(BASE!$C21&lt;&gt;"",BASE!$C21,""),"")</f>
        <v/>
      </c>
      <c r="D22" s="15" t="str">
        <f>IFERROR(VLOOKUP($B22&amp;$C22,Tabla1[[#All],[LLAVE]:[FECHA REAL RESPUESTA]],4,0),"")</f>
        <v/>
      </c>
      <c r="E22" s="15" t="str">
        <f>IFERROR(VLOOKUP($B22&amp;$C22,Tabla1[[#All],[LLAVE]:[FECHA ESTIMADA RESPUESTA]],5,0),"")</f>
        <v/>
      </c>
      <c r="F22" s="15" t="str">
        <f>IFERROR(IF(VLOOKUP($B22&amp;$C22,Tabla1[[#All],[LLAVE]:[FECHA REAL RESPUESTA]],6,0)=0,"",VLOOKUP($B22&amp;$C22,Tabla1[[#All],[LLAVE]:[FECHA REAL RESPUESTA]],6,0)),"")</f>
        <v/>
      </c>
      <c r="G22" s="12" t="str">
        <f t="shared" si="2"/>
        <v/>
      </c>
      <c r="H22" s="12" t="str">
        <f>IFERROR(VLOOKUP($B22,Tabla2[#All],2,0),"")</f>
        <v/>
      </c>
      <c r="I22" s="12" t="str">
        <f t="shared" si="3"/>
        <v/>
      </c>
      <c r="J22" s="12" t="str">
        <f>IFERROR(NETWORKDAYS.INTL($D22+1,$F22,1,Tabla5[DIAS FESTIVOS]),"")</f>
        <v/>
      </c>
      <c r="K22" s="13">
        <f t="shared" si="4"/>
        <v>0</v>
      </c>
      <c r="BT22" s="17" t="str">
        <f t="shared" si="0"/>
        <v>CUMPLIDO</v>
      </c>
    </row>
    <row r="23" spans="1:72" x14ac:dyDescent="0.2">
      <c r="A23" s="17" t="str">
        <f t="shared" si="1"/>
        <v/>
      </c>
      <c r="B23" s="58" t="str">
        <f>IFERROR(IF(BASE!$B22&lt;&gt;"",BASE!$B22,""),"")</f>
        <v/>
      </c>
      <c r="C23" s="14" t="str">
        <f>IFERROR(IF(BASE!$C22&lt;&gt;"",BASE!$C22,""),"")</f>
        <v/>
      </c>
      <c r="D23" s="15" t="str">
        <f>IFERROR(VLOOKUP($B23&amp;$C23,Tabla1[[#All],[LLAVE]:[FECHA REAL RESPUESTA]],4,0),"")</f>
        <v/>
      </c>
      <c r="E23" s="15" t="str">
        <f>IFERROR(VLOOKUP($B23&amp;$C23,Tabla1[[#All],[LLAVE]:[FECHA ESTIMADA RESPUESTA]],5,0),"")</f>
        <v/>
      </c>
      <c r="F23" s="15" t="str">
        <f>IFERROR(IF(VLOOKUP($B23&amp;$C23,Tabla1[[#All],[LLAVE]:[FECHA REAL RESPUESTA]],6,0)=0,"",VLOOKUP($B23&amp;$C23,Tabla1[[#All],[LLAVE]:[FECHA REAL RESPUESTA]],6,0)),"")</f>
        <v/>
      </c>
      <c r="G23" s="12" t="str">
        <f t="shared" si="2"/>
        <v/>
      </c>
      <c r="H23" s="12" t="str">
        <f>IFERROR(VLOOKUP($B23,Tabla2[#All],2,0),"")</f>
        <v/>
      </c>
      <c r="I23" s="12" t="str">
        <f t="shared" si="3"/>
        <v/>
      </c>
      <c r="J23" s="12" t="str">
        <f>IFERROR(NETWORKDAYS.INTL($D23+1,$F23,1,Tabla5[DIAS FESTIVOS]),"")</f>
        <v/>
      </c>
      <c r="K23" s="13">
        <f t="shared" si="4"/>
        <v>0</v>
      </c>
      <c r="BT23" s="17" t="str">
        <f t="shared" si="0"/>
        <v>CUMPLIDO</v>
      </c>
    </row>
    <row r="24" spans="1:72" x14ac:dyDescent="0.2">
      <c r="A24" s="17" t="str">
        <f t="shared" si="1"/>
        <v/>
      </c>
      <c r="B24" s="58" t="str">
        <f>IFERROR(IF(BASE!$B23&lt;&gt;"",BASE!$B23,""),"")</f>
        <v/>
      </c>
      <c r="C24" s="14" t="str">
        <f>IFERROR(IF(BASE!$C23&lt;&gt;"",BASE!$C23,""),"")</f>
        <v/>
      </c>
      <c r="D24" s="15" t="str">
        <f>IFERROR(VLOOKUP($B24&amp;$C24,Tabla1[[#All],[LLAVE]:[FECHA REAL RESPUESTA]],4,0),"")</f>
        <v/>
      </c>
      <c r="E24" s="15" t="str">
        <f>IFERROR(VLOOKUP($B24&amp;$C24,Tabla1[[#All],[LLAVE]:[FECHA ESTIMADA RESPUESTA]],5,0),"")</f>
        <v/>
      </c>
      <c r="F24" s="15" t="str">
        <f>IFERROR(IF(VLOOKUP($B24&amp;$C24,Tabla1[[#All],[LLAVE]:[FECHA REAL RESPUESTA]],6,0)=0,"",VLOOKUP($B24&amp;$C24,Tabla1[[#All],[LLAVE]:[FECHA REAL RESPUESTA]],6,0)),"")</f>
        <v/>
      </c>
      <c r="G24" s="12" t="str">
        <f t="shared" si="2"/>
        <v/>
      </c>
      <c r="H24" s="12" t="str">
        <f>IFERROR(VLOOKUP($B24,Tabla2[#All],2,0),"")</f>
        <v/>
      </c>
      <c r="I24" s="12" t="str">
        <f t="shared" si="3"/>
        <v/>
      </c>
      <c r="J24" s="12" t="str">
        <f>IFERROR(NETWORKDAYS.INTL($D24+1,$F24,1,Tabla5[DIAS FESTIVOS]),"")</f>
        <v/>
      </c>
      <c r="K24" s="13">
        <f t="shared" si="4"/>
        <v>0</v>
      </c>
      <c r="BT24" s="17" t="str">
        <f t="shared" si="0"/>
        <v>CUMPLIDO</v>
      </c>
    </row>
    <row r="25" spans="1:72" x14ac:dyDescent="0.2">
      <c r="A25" s="17" t="str">
        <f t="shared" si="1"/>
        <v/>
      </c>
      <c r="B25" s="58" t="str">
        <f>IFERROR(IF(BASE!$B24&lt;&gt;"",BASE!$B24,""),"")</f>
        <v/>
      </c>
      <c r="C25" s="14" t="str">
        <f>IFERROR(IF(BASE!$C24&lt;&gt;"",BASE!$C24,""),"")</f>
        <v/>
      </c>
      <c r="D25" s="15" t="str">
        <f>IFERROR(VLOOKUP($B25&amp;$C25,Tabla1[[#All],[LLAVE]:[FECHA REAL RESPUESTA]],4,0),"")</f>
        <v/>
      </c>
      <c r="E25" s="15" t="str">
        <f>IFERROR(VLOOKUP($B25&amp;$C25,Tabla1[[#All],[LLAVE]:[FECHA ESTIMADA RESPUESTA]],5,0),"")</f>
        <v/>
      </c>
      <c r="F25" s="15" t="str">
        <f>IFERROR(IF(VLOOKUP($B25&amp;$C25,Tabla1[[#All],[LLAVE]:[FECHA REAL RESPUESTA]],6,0)=0,"",VLOOKUP($B25&amp;$C25,Tabla1[[#All],[LLAVE]:[FECHA REAL RESPUESTA]],6,0)),"")</f>
        <v/>
      </c>
      <c r="G25" s="12" t="str">
        <f t="shared" si="2"/>
        <v/>
      </c>
      <c r="H25" s="12" t="str">
        <f>IFERROR(VLOOKUP($B25,Tabla2[#All],2,0),"")</f>
        <v/>
      </c>
      <c r="I25" s="12" t="str">
        <f t="shared" si="3"/>
        <v/>
      </c>
      <c r="J25" s="12" t="str">
        <f>IFERROR(NETWORKDAYS.INTL($D25+1,$F25,1,Tabla5[DIAS FESTIVOS]),"")</f>
        <v/>
      </c>
      <c r="K25" s="13">
        <f t="shared" si="4"/>
        <v>0</v>
      </c>
      <c r="BT25" s="17" t="str">
        <f t="shared" si="0"/>
        <v>CUMPLIDO</v>
      </c>
    </row>
    <row r="26" spans="1:72" x14ac:dyDescent="0.2">
      <c r="A26" s="17" t="str">
        <f t="shared" si="1"/>
        <v/>
      </c>
      <c r="B26" s="58" t="str">
        <f>IFERROR(IF(BASE!$B25&lt;&gt;"",BASE!$B25,""),"")</f>
        <v/>
      </c>
      <c r="C26" s="14" t="str">
        <f>IFERROR(IF(BASE!$C25&lt;&gt;"",BASE!$C25,""),"")</f>
        <v/>
      </c>
      <c r="D26" s="15" t="str">
        <f>IFERROR(VLOOKUP($B26&amp;$C26,Tabla1[[#All],[LLAVE]:[FECHA REAL RESPUESTA]],4,0),"")</f>
        <v/>
      </c>
      <c r="E26" s="15" t="str">
        <f>IFERROR(VLOOKUP($B26&amp;$C26,Tabla1[[#All],[LLAVE]:[FECHA ESTIMADA RESPUESTA]],5,0),"")</f>
        <v/>
      </c>
      <c r="F26" s="15" t="str">
        <f>IFERROR(IF(VLOOKUP($B26&amp;$C26,Tabla1[[#All],[LLAVE]:[FECHA REAL RESPUESTA]],6,0)=0,"",VLOOKUP($B26&amp;$C26,Tabla1[[#All],[LLAVE]:[FECHA REAL RESPUESTA]],6,0)),"")</f>
        <v/>
      </c>
      <c r="G26" s="12" t="str">
        <f t="shared" si="2"/>
        <v/>
      </c>
      <c r="H26" s="12" t="str">
        <f>IFERROR(VLOOKUP($B26,Tabla2[#All],2,0),"")</f>
        <v/>
      </c>
      <c r="I26" s="12" t="str">
        <f t="shared" si="3"/>
        <v/>
      </c>
      <c r="J26" s="12" t="str">
        <f>IFERROR(NETWORKDAYS.INTL($D26+1,$F26,1,Tabla5[DIAS FESTIVOS]),"")</f>
        <v/>
      </c>
      <c r="K26" s="13">
        <f t="shared" si="4"/>
        <v>0</v>
      </c>
      <c r="BT26" s="17" t="str">
        <f t="shared" si="0"/>
        <v>CUMPLIDO</v>
      </c>
    </row>
    <row r="27" spans="1:72" x14ac:dyDescent="0.2">
      <c r="A27" s="17" t="str">
        <f t="shared" si="1"/>
        <v/>
      </c>
      <c r="B27" s="58" t="str">
        <f>IFERROR(IF(BASE!$B26&lt;&gt;"",BASE!$B26,""),"")</f>
        <v/>
      </c>
      <c r="C27" s="14" t="str">
        <f>IFERROR(IF(BASE!$C26&lt;&gt;"",BASE!$C26,""),"")</f>
        <v/>
      </c>
      <c r="D27" s="15" t="str">
        <f>IFERROR(VLOOKUP($B27&amp;$C27,Tabla1[[#All],[LLAVE]:[FECHA REAL RESPUESTA]],4,0),"")</f>
        <v/>
      </c>
      <c r="E27" s="15" t="str">
        <f>IFERROR(VLOOKUP($B27&amp;$C27,Tabla1[[#All],[LLAVE]:[FECHA ESTIMADA RESPUESTA]],5,0),"")</f>
        <v/>
      </c>
      <c r="F27" s="15" t="str">
        <f>IFERROR(IF(VLOOKUP($B27&amp;$C27,Tabla1[[#All],[LLAVE]:[FECHA REAL RESPUESTA]],6,0)=0,"",VLOOKUP($B27&amp;$C27,Tabla1[[#All],[LLAVE]:[FECHA REAL RESPUESTA]],6,0)),"")</f>
        <v/>
      </c>
      <c r="G27" s="12" t="str">
        <f t="shared" si="2"/>
        <v/>
      </c>
      <c r="H27" s="12" t="str">
        <f>IFERROR(VLOOKUP($B27,Tabla2[#All],2,0),"")</f>
        <v/>
      </c>
      <c r="I27" s="12" t="str">
        <f t="shared" si="3"/>
        <v/>
      </c>
      <c r="J27" s="12" t="str">
        <f>IFERROR(NETWORKDAYS.INTL($D27+1,$F27,1,Tabla5[DIAS FESTIVOS]),"")</f>
        <v/>
      </c>
      <c r="K27" s="13">
        <f t="shared" si="4"/>
        <v>0</v>
      </c>
      <c r="BT27" s="17" t="str">
        <f t="shared" si="0"/>
        <v>CUMPLIDO</v>
      </c>
    </row>
    <row r="28" spans="1:72" x14ac:dyDescent="0.2">
      <c r="A28" s="17" t="str">
        <f t="shared" si="1"/>
        <v/>
      </c>
      <c r="B28" s="58" t="str">
        <f>IFERROR(IF(BASE!$B27&lt;&gt;"",BASE!$B27,""),"")</f>
        <v/>
      </c>
      <c r="C28" s="14" t="str">
        <f>IFERROR(IF(BASE!$C27&lt;&gt;"",BASE!$C27,""),"")</f>
        <v/>
      </c>
      <c r="D28" s="15" t="str">
        <f>IFERROR(VLOOKUP($B28&amp;$C28,Tabla1[[#All],[LLAVE]:[FECHA REAL RESPUESTA]],4,0),"")</f>
        <v/>
      </c>
      <c r="E28" s="15" t="str">
        <f>IFERROR(VLOOKUP($B28&amp;$C28,Tabla1[[#All],[LLAVE]:[FECHA ESTIMADA RESPUESTA]],5,0),"")</f>
        <v/>
      </c>
      <c r="F28" s="15" t="str">
        <f>IFERROR(IF(VLOOKUP($B28&amp;$C28,Tabla1[[#All],[LLAVE]:[FECHA REAL RESPUESTA]],6,0)=0,"",VLOOKUP($B28&amp;$C28,Tabla1[[#All],[LLAVE]:[FECHA REAL RESPUESTA]],6,0)),"")</f>
        <v/>
      </c>
      <c r="G28" s="12" t="str">
        <f t="shared" si="2"/>
        <v/>
      </c>
      <c r="H28" s="12" t="str">
        <f>IFERROR(VLOOKUP($B28,Tabla2[#All],2,0),"")</f>
        <v/>
      </c>
      <c r="I28" s="12" t="str">
        <f t="shared" si="3"/>
        <v/>
      </c>
      <c r="J28" s="12" t="str">
        <f>IFERROR(NETWORKDAYS.INTL($D28+1,$F28,1,Tabla5[DIAS FESTIVOS]),"")</f>
        <v/>
      </c>
      <c r="K28" s="13">
        <f t="shared" si="4"/>
        <v>0</v>
      </c>
      <c r="BT28" s="17" t="str">
        <f t="shared" si="0"/>
        <v>CUMPLIDO</v>
      </c>
    </row>
    <row r="29" spans="1:72" x14ac:dyDescent="0.2">
      <c r="A29" s="17" t="str">
        <f t="shared" si="1"/>
        <v/>
      </c>
      <c r="B29" s="58" t="str">
        <f>IFERROR(IF(BASE!$B28&lt;&gt;"",BASE!$B28,""),"")</f>
        <v/>
      </c>
      <c r="C29" s="14" t="str">
        <f>IFERROR(IF(BASE!$C28&lt;&gt;"",BASE!$C28,""),"")</f>
        <v/>
      </c>
      <c r="D29" s="15" t="str">
        <f>IFERROR(VLOOKUP($B29&amp;$C29,Tabla1[[#All],[LLAVE]:[FECHA REAL RESPUESTA]],4,0),"")</f>
        <v/>
      </c>
      <c r="E29" s="15" t="str">
        <f>IFERROR(VLOOKUP($B29&amp;$C29,Tabla1[[#All],[LLAVE]:[FECHA ESTIMADA RESPUESTA]],5,0),"")</f>
        <v/>
      </c>
      <c r="F29" s="15" t="str">
        <f>IFERROR(IF(VLOOKUP($B29&amp;$C29,Tabla1[[#All],[LLAVE]:[FECHA REAL RESPUESTA]],6,0)=0,"",VLOOKUP($B29&amp;$C29,Tabla1[[#All],[LLAVE]:[FECHA REAL RESPUESTA]],6,0)),"")</f>
        <v/>
      </c>
      <c r="G29" s="12" t="str">
        <f t="shared" si="2"/>
        <v/>
      </c>
      <c r="H29" s="12" t="str">
        <f>IFERROR(VLOOKUP($B29,Tabla2[#All],2,0),"")</f>
        <v/>
      </c>
      <c r="I29" s="12" t="str">
        <f t="shared" si="3"/>
        <v/>
      </c>
      <c r="J29" s="12" t="str">
        <f>IFERROR(NETWORKDAYS.INTL($D29+1,$F29,1,Tabla5[DIAS FESTIVOS]),"")</f>
        <v/>
      </c>
      <c r="K29" s="13">
        <f t="shared" si="4"/>
        <v>0</v>
      </c>
      <c r="BT29" s="17" t="str">
        <f t="shared" si="0"/>
        <v>CUMPLIDO</v>
      </c>
    </row>
    <row r="30" spans="1:72" x14ac:dyDescent="0.2">
      <c r="A30" s="17" t="str">
        <f t="shared" si="1"/>
        <v/>
      </c>
      <c r="B30" s="58" t="str">
        <f>IFERROR(IF(BASE!$B29&lt;&gt;"",BASE!$B29,""),"")</f>
        <v/>
      </c>
      <c r="C30" s="14" t="str">
        <f>IFERROR(IF(BASE!$C29&lt;&gt;"",BASE!$C29,""),"")</f>
        <v/>
      </c>
      <c r="D30" s="15" t="str">
        <f>IFERROR(VLOOKUP($B30&amp;$C30,Tabla1[[#All],[LLAVE]:[FECHA REAL RESPUESTA]],4,0),"")</f>
        <v/>
      </c>
      <c r="E30" s="15" t="str">
        <f>IFERROR(VLOOKUP($B30&amp;$C30,Tabla1[[#All],[LLAVE]:[FECHA ESTIMADA RESPUESTA]],5,0),"")</f>
        <v/>
      </c>
      <c r="F30" s="15" t="str">
        <f>IFERROR(IF(VLOOKUP($B30&amp;$C30,Tabla1[[#All],[LLAVE]:[FECHA REAL RESPUESTA]],6,0)=0,"",VLOOKUP($B30&amp;$C30,Tabla1[[#All],[LLAVE]:[FECHA REAL RESPUESTA]],6,0)),"")</f>
        <v/>
      </c>
      <c r="G30" s="12" t="str">
        <f t="shared" si="2"/>
        <v/>
      </c>
      <c r="H30" s="12" t="str">
        <f>IFERROR(VLOOKUP($B30,Tabla2[#All],2,0),"")</f>
        <v/>
      </c>
      <c r="I30" s="12" t="str">
        <f t="shared" si="3"/>
        <v/>
      </c>
      <c r="J30" s="12" t="str">
        <f>IFERROR(NETWORKDAYS.INTL($D30+1,$F30,1,Tabla5[DIAS FESTIVOS]),"")</f>
        <v/>
      </c>
      <c r="K30" s="13">
        <f t="shared" si="4"/>
        <v>0</v>
      </c>
      <c r="BT30" s="17" t="str">
        <f t="shared" si="0"/>
        <v>CUMPLIDO</v>
      </c>
    </row>
    <row r="31" spans="1:72" x14ac:dyDescent="0.2">
      <c r="A31" s="17" t="str">
        <f t="shared" si="1"/>
        <v/>
      </c>
      <c r="B31" s="58" t="str">
        <f>IFERROR(IF(BASE!$B30&lt;&gt;"",BASE!$B30,""),"")</f>
        <v/>
      </c>
      <c r="C31" s="14" t="str">
        <f>IFERROR(IF(BASE!$C30&lt;&gt;"",BASE!$C30,""),"")</f>
        <v/>
      </c>
      <c r="D31" s="15" t="str">
        <f>IFERROR(VLOOKUP($B31&amp;$C31,Tabla1[[#All],[LLAVE]:[FECHA REAL RESPUESTA]],4,0),"")</f>
        <v/>
      </c>
      <c r="E31" s="15" t="str">
        <f>IFERROR(VLOOKUP($B31&amp;$C31,Tabla1[[#All],[LLAVE]:[FECHA ESTIMADA RESPUESTA]],5,0),"")</f>
        <v/>
      </c>
      <c r="F31" s="15" t="str">
        <f>IFERROR(IF(VLOOKUP($B31&amp;$C31,Tabla1[[#All],[LLAVE]:[FECHA REAL RESPUESTA]],6,0)=0,"",VLOOKUP($B31&amp;$C31,Tabla1[[#All],[LLAVE]:[FECHA REAL RESPUESTA]],6,0)),"")</f>
        <v/>
      </c>
      <c r="G31" s="12" t="str">
        <f t="shared" si="2"/>
        <v/>
      </c>
      <c r="H31" s="12" t="str">
        <f>IFERROR(VLOOKUP($B31,Tabla2[#All],2,0),"")</f>
        <v/>
      </c>
      <c r="I31" s="12" t="str">
        <f t="shared" si="3"/>
        <v/>
      </c>
      <c r="J31" s="12" t="str">
        <f>IFERROR(NETWORKDAYS.INTL($D31+1,$F31,1,Tabla5[DIAS FESTIVOS]),"")</f>
        <v/>
      </c>
      <c r="K31" s="13">
        <f t="shared" si="4"/>
        <v>0</v>
      </c>
      <c r="BT31" s="17" t="str">
        <f t="shared" si="0"/>
        <v>CUMPLIDO</v>
      </c>
    </row>
    <row r="32" spans="1:72" x14ac:dyDescent="0.2">
      <c r="A32" s="17" t="str">
        <f t="shared" si="1"/>
        <v/>
      </c>
      <c r="B32" s="58" t="str">
        <f>IFERROR(IF(BASE!$B31&lt;&gt;"",BASE!$B31,""),"")</f>
        <v/>
      </c>
      <c r="C32" s="14" t="str">
        <f>IFERROR(IF(BASE!$C31&lt;&gt;"",BASE!$C31,""),"")</f>
        <v/>
      </c>
      <c r="D32" s="15" t="str">
        <f>IFERROR(VLOOKUP($B32&amp;$C32,Tabla1[[#All],[LLAVE]:[FECHA REAL RESPUESTA]],4,0),"")</f>
        <v/>
      </c>
      <c r="E32" s="15" t="str">
        <f>IFERROR(VLOOKUP($B32&amp;$C32,Tabla1[[#All],[LLAVE]:[FECHA ESTIMADA RESPUESTA]],5,0),"")</f>
        <v/>
      </c>
      <c r="F32" s="15" t="str">
        <f>IFERROR(IF(VLOOKUP($B32&amp;$C32,Tabla1[[#All],[LLAVE]:[FECHA REAL RESPUESTA]],6,0)=0,"",VLOOKUP($B32&amp;$C32,Tabla1[[#All],[LLAVE]:[FECHA REAL RESPUESTA]],6,0)),"")</f>
        <v/>
      </c>
      <c r="G32" s="12" t="str">
        <f t="shared" si="2"/>
        <v/>
      </c>
      <c r="H32" s="12" t="str">
        <f>IFERROR(VLOOKUP($B32,Tabla2[#All],2,0),"")</f>
        <v/>
      </c>
      <c r="I32" s="12" t="str">
        <f t="shared" si="3"/>
        <v/>
      </c>
      <c r="J32" s="12" t="str">
        <f>IFERROR(NETWORKDAYS.INTL($D32+1,$F32,1,Tabla5[DIAS FESTIVOS]),"")</f>
        <v/>
      </c>
      <c r="K32" s="13">
        <f t="shared" si="4"/>
        <v>0</v>
      </c>
      <c r="BT32" s="17" t="str">
        <f t="shared" si="0"/>
        <v>CUMPLIDO</v>
      </c>
    </row>
    <row r="33" spans="1:72" x14ac:dyDescent="0.2">
      <c r="A33" s="17" t="str">
        <f t="shared" si="1"/>
        <v/>
      </c>
      <c r="B33" s="58" t="str">
        <f>IFERROR(IF(BASE!$B32&lt;&gt;"",BASE!$B32,""),"")</f>
        <v/>
      </c>
      <c r="C33" s="14" t="str">
        <f>IFERROR(IF(BASE!$C32&lt;&gt;"",BASE!$C32,""),"")</f>
        <v/>
      </c>
      <c r="D33" s="15" t="str">
        <f>IFERROR(VLOOKUP($B33&amp;$C33,Tabla1[[#All],[LLAVE]:[FECHA REAL RESPUESTA]],4,0),"")</f>
        <v/>
      </c>
      <c r="E33" s="15" t="str">
        <f>IFERROR(VLOOKUP($B33&amp;$C33,Tabla1[[#All],[LLAVE]:[FECHA ESTIMADA RESPUESTA]],5,0),"")</f>
        <v/>
      </c>
      <c r="F33" s="15" t="str">
        <f>IFERROR(IF(VLOOKUP($B33&amp;$C33,Tabla1[[#All],[LLAVE]:[FECHA REAL RESPUESTA]],6,0)=0,"",VLOOKUP($B33&amp;$C33,Tabla1[[#All],[LLAVE]:[FECHA REAL RESPUESTA]],6,0)),"")</f>
        <v/>
      </c>
      <c r="G33" s="12" t="str">
        <f t="shared" si="2"/>
        <v/>
      </c>
      <c r="H33" s="12" t="str">
        <f>IFERROR(VLOOKUP($B33,Tabla2[#All],2,0),"")</f>
        <v/>
      </c>
      <c r="I33" s="12" t="str">
        <f t="shared" si="3"/>
        <v/>
      </c>
      <c r="J33" s="12" t="str">
        <f>IFERROR(NETWORKDAYS.INTL($D33+1,$F33,1,Tabla5[DIAS FESTIVOS]),"")</f>
        <v/>
      </c>
      <c r="K33" s="13">
        <f t="shared" si="4"/>
        <v>0</v>
      </c>
      <c r="BT33" s="17" t="str">
        <f t="shared" si="0"/>
        <v>CUMPLIDO</v>
      </c>
    </row>
    <row r="34" spans="1:72" x14ac:dyDescent="0.2">
      <c r="A34" s="17" t="str">
        <f t="shared" si="1"/>
        <v/>
      </c>
      <c r="B34" s="58" t="str">
        <f>IFERROR(IF(BASE!$B33&lt;&gt;"",BASE!$B33,""),"")</f>
        <v/>
      </c>
      <c r="C34" s="14" t="str">
        <f>IFERROR(IF(BASE!$C33&lt;&gt;"",BASE!$C33,""),"")</f>
        <v/>
      </c>
      <c r="D34" s="15" t="str">
        <f>IFERROR(VLOOKUP($B34&amp;$C34,Tabla1[[#All],[LLAVE]:[FECHA REAL RESPUESTA]],4,0),"")</f>
        <v/>
      </c>
      <c r="E34" s="15" t="str">
        <f>IFERROR(VLOOKUP($B34&amp;$C34,Tabla1[[#All],[LLAVE]:[FECHA ESTIMADA RESPUESTA]],5,0),"")</f>
        <v/>
      </c>
      <c r="F34" s="15" t="str">
        <f>IFERROR(IF(VLOOKUP($B34&amp;$C34,Tabla1[[#All],[LLAVE]:[FECHA REAL RESPUESTA]],6,0)=0,"",VLOOKUP($B34&amp;$C34,Tabla1[[#All],[LLAVE]:[FECHA REAL RESPUESTA]],6,0)),"")</f>
        <v/>
      </c>
      <c r="G34" s="12" t="str">
        <f t="shared" si="2"/>
        <v/>
      </c>
      <c r="H34" s="12" t="str">
        <f>IFERROR(VLOOKUP($B34,Tabla2[#All],2,0),"")</f>
        <v/>
      </c>
      <c r="I34" s="12" t="str">
        <f t="shared" si="3"/>
        <v/>
      </c>
      <c r="J34" s="12" t="str">
        <f>IFERROR(NETWORKDAYS.INTL($D34+1,$F34,1,Tabla5[DIAS FESTIVOS]),"")</f>
        <v/>
      </c>
      <c r="K34" s="13">
        <f t="shared" si="4"/>
        <v>0</v>
      </c>
      <c r="BT34" s="17" t="str">
        <f t="shared" si="0"/>
        <v>CUMPLIDO</v>
      </c>
    </row>
    <row r="35" spans="1:72" x14ac:dyDescent="0.2">
      <c r="A35" s="17" t="str">
        <f t="shared" si="1"/>
        <v/>
      </c>
      <c r="B35" s="58" t="str">
        <f>IFERROR(IF(BASE!$B34&lt;&gt;"",BASE!$B34,""),"")</f>
        <v/>
      </c>
      <c r="C35" s="14" t="str">
        <f>IFERROR(IF(BASE!$C34&lt;&gt;"",BASE!$C34,""),"")</f>
        <v/>
      </c>
      <c r="D35" s="15" t="str">
        <f>IFERROR(VLOOKUP($B35&amp;$C35,Tabla1[[#All],[LLAVE]:[FECHA REAL RESPUESTA]],4,0),"")</f>
        <v/>
      </c>
      <c r="E35" s="15" t="str">
        <f>IFERROR(VLOOKUP($B35&amp;$C35,Tabla1[[#All],[LLAVE]:[FECHA ESTIMADA RESPUESTA]],5,0),"")</f>
        <v/>
      </c>
      <c r="F35" s="15" t="str">
        <f>IFERROR(IF(VLOOKUP($B35&amp;$C35,Tabla1[[#All],[LLAVE]:[FECHA REAL RESPUESTA]],6,0)=0,"",VLOOKUP($B35&amp;$C35,Tabla1[[#All],[LLAVE]:[FECHA REAL RESPUESTA]],6,0)),"")</f>
        <v/>
      </c>
      <c r="G35" s="12" t="str">
        <f t="shared" si="2"/>
        <v/>
      </c>
      <c r="H35" s="12" t="str">
        <f>IFERROR(VLOOKUP($B35,Tabla2[#All],2,0),"")</f>
        <v/>
      </c>
      <c r="I35" s="12" t="str">
        <f t="shared" si="3"/>
        <v/>
      </c>
      <c r="J35" s="12" t="str">
        <f>IFERROR(NETWORKDAYS.INTL($D35+1,$F35,1,Tabla5[DIAS FESTIVOS]),"")</f>
        <v/>
      </c>
      <c r="K35" s="13">
        <f t="shared" si="4"/>
        <v>0</v>
      </c>
      <c r="BT35" s="17" t="str">
        <f t="shared" si="0"/>
        <v>CUMPLIDO</v>
      </c>
    </row>
    <row r="36" spans="1:72" x14ac:dyDescent="0.2">
      <c r="A36" s="17" t="str">
        <f t="shared" si="1"/>
        <v/>
      </c>
      <c r="B36" s="58" t="str">
        <f>IFERROR(IF(BASE!$B35&lt;&gt;"",BASE!$B35,""),"")</f>
        <v/>
      </c>
      <c r="C36" s="14" t="str">
        <f>IFERROR(IF(BASE!$C35&lt;&gt;"",BASE!$C35,""),"")</f>
        <v/>
      </c>
      <c r="D36" s="15" t="str">
        <f>IFERROR(VLOOKUP($B36&amp;$C36,Tabla1[[#All],[LLAVE]:[FECHA REAL RESPUESTA]],4,0),"")</f>
        <v/>
      </c>
      <c r="E36" s="15" t="str">
        <f>IFERROR(VLOOKUP($B36&amp;$C36,Tabla1[[#All],[LLAVE]:[FECHA ESTIMADA RESPUESTA]],5,0),"")</f>
        <v/>
      </c>
      <c r="F36" s="15" t="str">
        <f>IFERROR(IF(VLOOKUP($B36&amp;$C36,Tabla1[[#All],[LLAVE]:[FECHA REAL RESPUESTA]],6,0)=0,"",VLOOKUP($B36&amp;$C36,Tabla1[[#All],[LLAVE]:[FECHA REAL RESPUESTA]],6,0)),"")</f>
        <v/>
      </c>
      <c r="G36" s="12" t="str">
        <f t="shared" si="2"/>
        <v/>
      </c>
      <c r="H36" s="12" t="str">
        <f>IFERROR(VLOOKUP($B36,Tabla2[#All],2,0),"")</f>
        <v/>
      </c>
      <c r="I36" s="12" t="str">
        <f t="shared" si="3"/>
        <v/>
      </c>
      <c r="J36" s="12" t="str">
        <f>IFERROR(NETWORKDAYS.INTL($D36+1,$F36,1,Tabla5[DIAS FESTIVOS]),"")</f>
        <v/>
      </c>
      <c r="K36" s="13">
        <f t="shared" si="4"/>
        <v>0</v>
      </c>
      <c r="BT36" s="17" t="str">
        <f t="shared" si="0"/>
        <v>CUMPLIDO</v>
      </c>
    </row>
    <row r="37" spans="1:72" x14ac:dyDescent="0.2">
      <c r="A37" s="17" t="str">
        <f t="shared" si="1"/>
        <v/>
      </c>
      <c r="B37" s="58" t="str">
        <f>IFERROR(IF(BASE!$B36&lt;&gt;"",BASE!$B36,""),"")</f>
        <v/>
      </c>
      <c r="C37" s="14" t="str">
        <f>IFERROR(IF(BASE!$C36&lt;&gt;"",BASE!$C36,""),"")</f>
        <v/>
      </c>
      <c r="D37" s="15" t="str">
        <f>IFERROR(VLOOKUP($B37&amp;$C37,Tabla1[[#All],[LLAVE]:[FECHA REAL RESPUESTA]],4,0),"")</f>
        <v/>
      </c>
      <c r="E37" s="15" t="str">
        <f>IFERROR(VLOOKUP($B37&amp;$C37,Tabla1[[#All],[LLAVE]:[FECHA ESTIMADA RESPUESTA]],5,0),"")</f>
        <v/>
      </c>
      <c r="F37" s="15" t="str">
        <f>IFERROR(IF(VLOOKUP($B37&amp;$C37,Tabla1[[#All],[LLAVE]:[FECHA REAL RESPUESTA]],6,0)=0,"",VLOOKUP($B37&amp;$C37,Tabla1[[#All],[LLAVE]:[FECHA REAL RESPUESTA]],6,0)),"")</f>
        <v/>
      </c>
      <c r="G37" s="12" t="str">
        <f t="shared" si="2"/>
        <v/>
      </c>
      <c r="H37" s="12" t="str">
        <f>IFERROR(VLOOKUP($B37,Tabla2[#All],2,0),"")</f>
        <v/>
      </c>
      <c r="I37" s="12" t="str">
        <f t="shared" si="3"/>
        <v/>
      </c>
      <c r="J37" s="12" t="str">
        <f>IFERROR(NETWORKDAYS.INTL($D37+1,$F37,1,Tabla5[DIAS FESTIVOS]),"")</f>
        <v/>
      </c>
      <c r="K37" s="13">
        <f t="shared" si="4"/>
        <v>0</v>
      </c>
      <c r="BT37" s="17" t="str">
        <f t="shared" si="0"/>
        <v>CUMPLIDO</v>
      </c>
    </row>
    <row r="38" spans="1:72" x14ac:dyDescent="0.2">
      <c r="A38" s="17" t="str">
        <f t="shared" si="1"/>
        <v/>
      </c>
      <c r="B38" s="58" t="str">
        <f>IFERROR(IF(BASE!$B37&lt;&gt;"",BASE!$B37,""),"")</f>
        <v/>
      </c>
      <c r="C38" s="14" t="str">
        <f>IFERROR(IF(BASE!$C37&lt;&gt;"",BASE!$C37,""),"")</f>
        <v/>
      </c>
      <c r="D38" s="15" t="str">
        <f>IFERROR(VLOOKUP($B38&amp;$C38,Tabla1[[#All],[LLAVE]:[FECHA REAL RESPUESTA]],4,0),"")</f>
        <v/>
      </c>
      <c r="E38" s="15" t="str">
        <f>IFERROR(VLOOKUP($B38&amp;$C38,Tabla1[[#All],[LLAVE]:[FECHA ESTIMADA RESPUESTA]],5,0),"")</f>
        <v/>
      </c>
      <c r="F38" s="15" t="str">
        <f>IFERROR(IF(VLOOKUP($B38&amp;$C38,Tabla1[[#All],[LLAVE]:[FECHA REAL RESPUESTA]],6,0)=0,"",VLOOKUP($B38&amp;$C38,Tabla1[[#All],[LLAVE]:[FECHA REAL RESPUESTA]],6,0)),"")</f>
        <v/>
      </c>
      <c r="G38" s="12" t="str">
        <f t="shared" si="2"/>
        <v/>
      </c>
      <c r="H38" s="12" t="str">
        <f>IFERROR(VLOOKUP($B38,Tabla2[#All],2,0),"")</f>
        <v/>
      </c>
      <c r="I38" s="12" t="str">
        <f t="shared" si="3"/>
        <v/>
      </c>
      <c r="J38" s="12" t="str">
        <f>IFERROR(NETWORKDAYS.INTL($D38+1,$F38,1,Tabla5[DIAS FESTIVOS]),"")</f>
        <v/>
      </c>
      <c r="K38" s="13">
        <f t="shared" si="4"/>
        <v>0</v>
      </c>
      <c r="BT38" s="17" t="str">
        <f t="shared" si="0"/>
        <v>CUMPLIDO</v>
      </c>
    </row>
    <row r="39" spans="1:72" x14ac:dyDescent="0.2">
      <c r="A39" s="17" t="str">
        <f t="shared" si="1"/>
        <v/>
      </c>
      <c r="B39" s="58" t="str">
        <f>IFERROR(IF(BASE!$B38&lt;&gt;"",BASE!$B38,""),"")</f>
        <v/>
      </c>
      <c r="C39" s="14" t="str">
        <f>IFERROR(IF(BASE!$C38&lt;&gt;"",BASE!$C38,""),"")</f>
        <v/>
      </c>
      <c r="D39" s="15" t="str">
        <f>IFERROR(VLOOKUP($B39&amp;$C39,Tabla1[[#All],[LLAVE]:[FECHA REAL RESPUESTA]],4,0),"")</f>
        <v/>
      </c>
      <c r="E39" s="15" t="str">
        <f>IFERROR(VLOOKUP($B39&amp;$C39,Tabla1[[#All],[LLAVE]:[FECHA ESTIMADA RESPUESTA]],5,0),"")</f>
        <v/>
      </c>
      <c r="F39" s="15" t="str">
        <f>IFERROR(IF(VLOOKUP($B39&amp;$C39,Tabla1[[#All],[LLAVE]:[FECHA REAL RESPUESTA]],6,0)=0,"",VLOOKUP($B39&amp;$C39,Tabla1[[#All],[LLAVE]:[FECHA REAL RESPUESTA]],6,0)),"")</f>
        <v/>
      </c>
      <c r="G39" s="12" t="str">
        <f t="shared" si="2"/>
        <v/>
      </c>
      <c r="H39" s="12" t="str">
        <f>IFERROR(VLOOKUP($B39,Tabla2[#All],2,0),"")</f>
        <v/>
      </c>
      <c r="I39" s="12" t="str">
        <f t="shared" si="3"/>
        <v/>
      </c>
      <c r="J39" s="12" t="str">
        <f>IFERROR(NETWORKDAYS.INTL($D39+1,$F39,1,Tabla5[DIAS FESTIVOS]),"")</f>
        <v/>
      </c>
      <c r="K39" s="13">
        <f t="shared" si="4"/>
        <v>0</v>
      </c>
      <c r="BT39" s="17" t="str">
        <f t="shared" si="0"/>
        <v>CUMPLIDO</v>
      </c>
    </row>
    <row r="40" spans="1:72" x14ac:dyDescent="0.2">
      <c r="A40" s="17" t="str">
        <f t="shared" si="1"/>
        <v/>
      </c>
      <c r="B40" s="58" t="str">
        <f>IFERROR(IF(BASE!$B39&lt;&gt;"",BASE!$B39,""),"")</f>
        <v/>
      </c>
      <c r="C40" s="14" t="str">
        <f>IFERROR(IF(BASE!$C39&lt;&gt;"",BASE!$C39,""),"")</f>
        <v/>
      </c>
      <c r="D40" s="15" t="str">
        <f>IFERROR(VLOOKUP($B40&amp;$C40,Tabla1[[#All],[LLAVE]:[FECHA REAL RESPUESTA]],4,0),"")</f>
        <v/>
      </c>
      <c r="E40" s="15" t="str">
        <f>IFERROR(VLOOKUP($B40&amp;$C40,Tabla1[[#All],[LLAVE]:[FECHA ESTIMADA RESPUESTA]],5,0),"")</f>
        <v/>
      </c>
      <c r="F40" s="15" t="str">
        <f>IFERROR(IF(VLOOKUP($B40&amp;$C40,Tabla1[[#All],[LLAVE]:[FECHA REAL RESPUESTA]],6,0)=0,"",VLOOKUP($B40&amp;$C40,Tabla1[[#All],[LLAVE]:[FECHA REAL RESPUESTA]],6,0)),"")</f>
        <v/>
      </c>
      <c r="G40" s="12" t="str">
        <f t="shared" si="2"/>
        <v/>
      </c>
      <c r="H40" s="12" t="str">
        <f>IFERROR(VLOOKUP($B40,Tabla2[#All],2,0),"")</f>
        <v/>
      </c>
      <c r="I40" s="12" t="str">
        <f t="shared" si="3"/>
        <v/>
      </c>
      <c r="J40" s="12" t="str">
        <f>IFERROR(NETWORKDAYS.INTL($D40+1,$F40,1,Tabla5[DIAS FESTIVOS]),"")</f>
        <v/>
      </c>
      <c r="K40" s="13">
        <f t="shared" si="4"/>
        <v>0</v>
      </c>
      <c r="BT40" s="17" t="str">
        <f t="shared" si="0"/>
        <v>CUMPLIDO</v>
      </c>
    </row>
    <row r="41" spans="1:72" x14ac:dyDescent="0.2">
      <c r="A41" s="17" t="str">
        <f t="shared" si="1"/>
        <v/>
      </c>
      <c r="B41" s="58" t="str">
        <f>IFERROR(IF(BASE!$B40&lt;&gt;"",BASE!$B40,""),"")</f>
        <v/>
      </c>
      <c r="C41" s="14" t="str">
        <f>IFERROR(IF(BASE!$C40&lt;&gt;"",BASE!$C40,""),"")</f>
        <v/>
      </c>
      <c r="D41" s="15" t="str">
        <f>IFERROR(VLOOKUP($B41&amp;$C41,Tabla1[[#All],[LLAVE]:[FECHA REAL RESPUESTA]],4,0),"")</f>
        <v/>
      </c>
      <c r="E41" s="15" t="str">
        <f>IFERROR(VLOOKUP($B41&amp;$C41,Tabla1[[#All],[LLAVE]:[FECHA ESTIMADA RESPUESTA]],5,0),"")</f>
        <v/>
      </c>
      <c r="F41" s="15" t="str">
        <f>IFERROR(IF(VLOOKUP($B41&amp;$C41,Tabla1[[#All],[LLAVE]:[FECHA REAL RESPUESTA]],6,0)=0,"",VLOOKUP($B41&amp;$C41,Tabla1[[#All],[LLAVE]:[FECHA REAL RESPUESTA]],6,0)),"")</f>
        <v/>
      </c>
      <c r="G41" s="12" t="str">
        <f t="shared" si="2"/>
        <v/>
      </c>
      <c r="H41" s="12" t="str">
        <f>IFERROR(VLOOKUP($B41,Tabla2[#All],2,0),"")</f>
        <v/>
      </c>
      <c r="I41" s="12" t="str">
        <f t="shared" si="3"/>
        <v/>
      </c>
      <c r="J41" s="12" t="str">
        <f>IFERROR(NETWORKDAYS.INTL($D41+1,$F41,1,Tabla5[DIAS FESTIVOS]),"")</f>
        <v/>
      </c>
      <c r="K41" s="13">
        <f t="shared" si="4"/>
        <v>0</v>
      </c>
      <c r="BT41" s="17" t="str">
        <f t="shared" ref="BT41:BT48" si="5">IF(J41&lt;=H41,"CUMPLIDO","INCUMPLIDO")</f>
        <v>CUMPLIDO</v>
      </c>
    </row>
    <row r="42" spans="1:72" x14ac:dyDescent="0.2">
      <c r="A42" s="17" t="str">
        <f t="shared" si="1"/>
        <v/>
      </c>
      <c r="B42" s="58" t="str">
        <f>IFERROR(IF(BASE!$B41&lt;&gt;"",BASE!$B41,""),"")</f>
        <v/>
      </c>
      <c r="C42" s="14" t="str">
        <f>IFERROR(IF(BASE!$C41&lt;&gt;"",BASE!$C41,""),"")</f>
        <v/>
      </c>
      <c r="D42" s="15" t="str">
        <f>IFERROR(VLOOKUP($B42&amp;$C42,Tabla1[[#All],[LLAVE]:[FECHA REAL RESPUESTA]],4,0),"")</f>
        <v/>
      </c>
      <c r="E42" s="15" t="str">
        <f>IFERROR(VLOOKUP($B42&amp;$C42,Tabla1[[#All],[LLAVE]:[FECHA ESTIMADA RESPUESTA]],5,0),"")</f>
        <v/>
      </c>
      <c r="F42" s="15" t="str">
        <f>IFERROR(IF(VLOOKUP($B42&amp;$C42,Tabla1[[#All],[LLAVE]:[FECHA REAL RESPUESTA]],6,0)=0,"",VLOOKUP($B42&amp;$C42,Tabla1[[#All],[LLAVE]:[FECHA REAL RESPUESTA]],6,0)),"")</f>
        <v/>
      </c>
      <c r="G42" s="12" t="str">
        <f t="shared" si="2"/>
        <v/>
      </c>
      <c r="H42" s="12" t="str">
        <f>IFERROR(VLOOKUP($B42,Tabla2[#All],2,0),"")</f>
        <v/>
      </c>
      <c r="I42" s="12" t="str">
        <f t="shared" si="3"/>
        <v/>
      </c>
      <c r="J42" s="12" t="str">
        <f>IFERROR(NETWORKDAYS.INTL($D42+1,$F42,1,Tabla5[DIAS FESTIVOS]),"")</f>
        <v/>
      </c>
      <c r="K42" s="13">
        <f t="shared" si="4"/>
        <v>0</v>
      </c>
      <c r="BT42" s="17" t="str">
        <f t="shared" si="5"/>
        <v>CUMPLIDO</v>
      </c>
    </row>
    <row r="43" spans="1:72" x14ac:dyDescent="0.2">
      <c r="A43" s="17" t="str">
        <f t="shared" si="1"/>
        <v/>
      </c>
      <c r="B43" s="58" t="str">
        <f>IFERROR(IF(BASE!$B42&lt;&gt;"",BASE!$B42,""),"")</f>
        <v/>
      </c>
      <c r="C43" s="14" t="str">
        <f>IFERROR(IF(BASE!$C42&lt;&gt;"",BASE!$C42,""),"")</f>
        <v/>
      </c>
      <c r="D43" s="15" t="str">
        <f>IFERROR(VLOOKUP($B43&amp;$C43,Tabla1[[#All],[LLAVE]:[FECHA REAL RESPUESTA]],4,0),"")</f>
        <v/>
      </c>
      <c r="E43" s="15" t="str">
        <f>IFERROR(VLOOKUP($B43&amp;$C43,Tabla1[[#All],[LLAVE]:[FECHA ESTIMADA RESPUESTA]],5,0),"")</f>
        <v/>
      </c>
      <c r="F43" s="15" t="str">
        <f>IFERROR(IF(VLOOKUP($B43&amp;$C43,Tabla1[[#All],[LLAVE]:[FECHA REAL RESPUESTA]],6,0)=0,"",VLOOKUP($B43&amp;$C43,Tabla1[[#All],[LLAVE]:[FECHA REAL RESPUESTA]],6,0)),"")</f>
        <v/>
      </c>
      <c r="G43" s="12" t="str">
        <f t="shared" si="2"/>
        <v/>
      </c>
      <c r="H43" s="12" t="str">
        <f>IFERROR(VLOOKUP($B43,Tabla2[#All],2,0),"")</f>
        <v/>
      </c>
      <c r="I43" s="12" t="str">
        <f t="shared" si="3"/>
        <v/>
      </c>
      <c r="J43" s="12" t="str">
        <f>IFERROR(NETWORKDAYS.INTL($D43+1,$F43,1,Tabla5[DIAS FESTIVOS]),"")</f>
        <v/>
      </c>
      <c r="K43" s="13">
        <f t="shared" si="4"/>
        <v>0</v>
      </c>
      <c r="BT43" s="17" t="str">
        <f t="shared" si="5"/>
        <v>CUMPLIDO</v>
      </c>
    </row>
    <row r="44" spans="1:72" x14ac:dyDescent="0.2">
      <c r="A44" s="17" t="str">
        <f t="shared" si="1"/>
        <v/>
      </c>
      <c r="B44" s="58" t="str">
        <f>IFERROR(IF(BASE!$B43&lt;&gt;"",BASE!$B43,""),"")</f>
        <v/>
      </c>
      <c r="C44" s="14" t="str">
        <f>IFERROR(IF(BASE!$C43&lt;&gt;"",BASE!$C43,""),"")</f>
        <v/>
      </c>
      <c r="D44" s="15" t="str">
        <f>IFERROR(VLOOKUP($B44&amp;$C44,Tabla1[[#All],[LLAVE]:[FECHA REAL RESPUESTA]],4,0),"")</f>
        <v/>
      </c>
      <c r="E44" s="15" t="str">
        <f>IFERROR(VLOOKUP($B44&amp;$C44,Tabla1[[#All],[LLAVE]:[FECHA ESTIMADA RESPUESTA]],5,0),"")</f>
        <v/>
      </c>
      <c r="F44" s="15" t="str">
        <f>IFERROR(IF(VLOOKUP($B44&amp;$C44,Tabla1[[#All],[LLAVE]:[FECHA REAL RESPUESTA]],6,0)=0,"",VLOOKUP($B44&amp;$C44,Tabla1[[#All],[LLAVE]:[FECHA REAL RESPUESTA]],6,0)),"")</f>
        <v/>
      </c>
      <c r="G44" s="12" t="str">
        <f t="shared" si="2"/>
        <v/>
      </c>
      <c r="H44" s="12" t="str">
        <f>IFERROR(VLOOKUP($B44,Tabla2[#All],2,0),"")</f>
        <v/>
      </c>
      <c r="I44" s="12" t="str">
        <f t="shared" si="3"/>
        <v/>
      </c>
      <c r="J44" s="12" t="str">
        <f>IFERROR(NETWORKDAYS.INTL($D44+1,$F44,1,Tabla5[DIAS FESTIVOS]),"")</f>
        <v/>
      </c>
      <c r="K44" s="13">
        <f t="shared" si="4"/>
        <v>0</v>
      </c>
      <c r="BT44" s="17" t="str">
        <f t="shared" si="5"/>
        <v>CUMPLIDO</v>
      </c>
    </row>
    <row r="45" spans="1:72" x14ac:dyDescent="0.2">
      <c r="A45" s="17" t="str">
        <f t="shared" si="1"/>
        <v/>
      </c>
      <c r="B45" s="58" t="str">
        <f>IFERROR(IF(BASE!$B44&lt;&gt;"",BASE!$B44,""),"")</f>
        <v/>
      </c>
      <c r="C45" s="14" t="str">
        <f>IFERROR(IF(BASE!$C44&lt;&gt;"",BASE!$C44,""),"")</f>
        <v/>
      </c>
      <c r="D45" s="15" t="str">
        <f>IFERROR(VLOOKUP($B45&amp;$C45,Tabla1[[#All],[LLAVE]:[FECHA REAL RESPUESTA]],4,0),"")</f>
        <v/>
      </c>
      <c r="E45" s="15" t="str">
        <f>IFERROR(VLOOKUP($B45&amp;$C45,Tabla1[[#All],[LLAVE]:[FECHA ESTIMADA RESPUESTA]],5,0),"")</f>
        <v/>
      </c>
      <c r="F45" s="15" t="str">
        <f>IFERROR(IF(VLOOKUP($B45&amp;$C45,Tabla1[[#All],[LLAVE]:[FECHA REAL RESPUESTA]],6,0)=0,"",VLOOKUP($B45&amp;$C45,Tabla1[[#All],[LLAVE]:[FECHA REAL RESPUESTA]],6,0)),"")</f>
        <v/>
      </c>
      <c r="G45" s="12" t="str">
        <f t="shared" si="2"/>
        <v/>
      </c>
      <c r="H45" s="12" t="str">
        <f>IFERROR(VLOOKUP($B45,Tabla2[#All],2,0),"")</f>
        <v/>
      </c>
      <c r="I45" s="12" t="str">
        <f t="shared" si="3"/>
        <v/>
      </c>
      <c r="J45" s="12" t="str">
        <f>IFERROR(NETWORKDAYS.INTL($D45+1,$F45,1,Tabla5[DIAS FESTIVOS]),"")</f>
        <v/>
      </c>
      <c r="K45" s="13">
        <f t="shared" si="4"/>
        <v>0</v>
      </c>
      <c r="BT45" s="17" t="str">
        <f t="shared" si="5"/>
        <v>CUMPLIDO</v>
      </c>
    </row>
    <row r="46" spans="1:72" x14ac:dyDescent="0.2">
      <c r="A46" s="17" t="str">
        <f t="shared" si="1"/>
        <v/>
      </c>
      <c r="B46" s="58" t="str">
        <f>IFERROR(IF(BASE!$B45&lt;&gt;"",BASE!$B45,""),"")</f>
        <v/>
      </c>
      <c r="C46" s="14" t="str">
        <f>IFERROR(IF(BASE!$C45&lt;&gt;"",BASE!$C45,""),"")</f>
        <v/>
      </c>
      <c r="D46" s="15" t="str">
        <f>IFERROR(VLOOKUP($B46&amp;$C46,Tabla1[[#All],[LLAVE]:[FECHA REAL RESPUESTA]],4,0),"")</f>
        <v/>
      </c>
      <c r="E46" s="15" t="str">
        <f>IFERROR(VLOOKUP($B46&amp;$C46,Tabla1[[#All],[LLAVE]:[FECHA ESTIMADA RESPUESTA]],5,0),"")</f>
        <v/>
      </c>
      <c r="F46" s="15" t="str">
        <f>IFERROR(IF(VLOOKUP($B46&amp;$C46,Tabla1[[#All],[LLAVE]:[FECHA REAL RESPUESTA]],6,0)=0,"",VLOOKUP($B46&amp;$C46,Tabla1[[#All],[LLAVE]:[FECHA REAL RESPUESTA]],6,0)),"")</f>
        <v/>
      </c>
      <c r="G46" s="12" t="str">
        <f t="shared" si="2"/>
        <v/>
      </c>
      <c r="H46" s="12" t="str">
        <f>IFERROR(VLOOKUP($B46,Tabla2[#All],2,0),"")</f>
        <v/>
      </c>
      <c r="I46" s="12" t="str">
        <f t="shared" si="3"/>
        <v/>
      </c>
      <c r="J46" s="12" t="str">
        <f>IFERROR(NETWORKDAYS.INTL($D46+1,$F46,1,Tabla5[DIAS FESTIVOS]),"")</f>
        <v/>
      </c>
      <c r="K46" s="13">
        <f t="shared" si="4"/>
        <v>0</v>
      </c>
      <c r="BT46" s="17" t="str">
        <f t="shared" si="5"/>
        <v>CUMPLIDO</v>
      </c>
    </row>
    <row r="47" spans="1:72" x14ac:dyDescent="0.2">
      <c r="A47" s="17" t="str">
        <f t="shared" si="1"/>
        <v/>
      </c>
      <c r="B47" s="58" t="str">
        <f>IFERROR(IF(BASE!$B46&lt;&gt;"",BASE!$B46,""),"")</f>
        <v/>
      </c>
      <c r="C47" s="14" t="str">
        <f>IFERROR(IF(BASE!$C46&lt;&gt;"",BASE!$C46,""),"")</f>
        <v/>
      </c>
      <c r="D47" s="15" t="str">
        <f>IFERROR(VLOOKUP($B47&amp;$C47,Tabla1[[#All],[LLAVE]:[FECHA REAL RESPUESTA]],4,0),"")</f>
        <v/>
      </c>
      <c r="E47" s="15" t="str">
        <f>IFERROR(VLOOKUP($B47&amp;$C47,Tabla1[[#All],[LLAVE]:[FECHA ESTIMADA RESPUESTA]],5,0),"")</f>
        <v/>
      </c>
      <c r="F47" s="15" t="str">
        <f>IFERROR(IF(VLOOKUP($B47&amp;$C47,Tabla1[[#All],[LLAVE]:[FECHA REAL RESPUESTA]],6,0)=0,"",VLOOKUP($B47&amp;$C47,Tabla1[[#All],[LLAVE]:[FECHA REAL RESPUESTA]],6,0)),"")</f>
        <v/>
      </c>
      <c r="G47" s="12" t="str">
        <f t="shared" si="2"/>
        <v/>
      </c>
      <c r="H47" s="12" t="str">
        <f>IFERROR(VLOOKUP($B47,Tabla2[#All],2,0),"")</f>
        <v/>
      </c>
      <c r="I47" s="12" t="str">
        <f t="shared" si="3"/>
        <v/>
      </c>
      <c r="J47" s="12" t="str">
        <f>IFERROR(NETWORKDAYS.INTL($D47+1,$F47,1,Tabla5[DIAS FESTIVOS]),"")</f>
        <v/>
      </c>
      <c r="K47" s="13">
        <f t="shared" si="4"/>
        <v>0</v>
      </c>
      <c r="BT47" s="17" t="str">
        <f t="shared" si="5"/>
        <v>CUMPLIDO</v>
      </c>
    </row>
    <row r="48" spans="1:72" x14ac:dyDescent="0.2">
      <c r="A48" s="17" t="str">
        <f t="shared" si="1"/>
        <v/>
      </c>
      <c r="B48" s="58" t="str">
        <f>IFERROR(IF(BASE!$B47&lt;&gt;"",BASE!$B47,""),"")</f>
        <v/>
      </c>
      <c r="C48" s="14" t="str">
        <f>IFERROR(IF(BASE!$C47&lt;&gt;"",BASE!$C47,""),"")</f>
        <v/>
      </c>
      <c r="D48" s="15" t="str">
        <f>IFERROR(VLOOKUP($B48&amp;$C48,Tabla1[[#All],[LLAVE]:[FECHA REAL RESPUESTA]],4,0),"")</f>
        <v/>
      </c>
      <c r="E48" s="15" t="str">
        <f>IFERROR(VLOOKUP($B48&amp;$C48,Tabla1[[#All],[LLAVE]:[FECHA ESTIMADA RESPUESTA]],5,0),"")</f>
        <v/>
      </c>
      <c r="F48" s="15" t="str">
        <f>IFERROR(IF(VLOOKUP($B48&amp;$C48,Tabla1[[#All],[LLAVE]:[FECHA REAL RESPUESTA]],6,0)=0,"",VLOOKUP($B48&amp;$C48,Tabla1[[#All],[LLAVE]:[FECHA REAL RESPUESTA]],6,0)),"")</f>
        <v/>
      </c>
      <c r="G48" s="12" t="str">
        <f t="shared" si="2"/>
        <v/>
      </c>
      <c r="H48" s="12" t="str">
        <f>IFERROR(VLOOKUP($B48,Tabla2[#All],2,0),"")</f>
        <v/>
      </c>
      <c r="I48" s="12" t="str">
        <f t="shared" si="3"/>
        <v/>
      </c>
      <c r="J48" s="12" t="str">
        <f>IFERROR(NETWORKDAYS.INTL($D48+1,$F48,1,Tabla5[DIAS FESTIVOS]),"")</f>
        <v/>
      </c>
      <c r="K48" s="13">
        <f t="shared" si="4"/>
        <v>0</v>
      </c>
      <c r="BT48" s="17" t="str">
        <f t="shared" si="5"/>
        <v>CUMPLIDO</v>
      </c>
    </row>
    <row r="49" spans="1:72" x14ac:dyDescent="0.2">
      <c r="A49" s="17" t="str">
        <f t="shared" si="1"/>
        <v/>
      </c>
      <c r="B49" s="58" t="str">
        <f>IFERROR(IF(BASE!$B48&lt;&gt;"",BASE!$B48,""),"")</f>
        <v/>
      </c>
      <c r="C49" s="14" t="str">
        <f>IFERROR(IF(BASE!$C48&lt;&gt;"",BASE!$C48,""),"")</f>
        <v/>
      </c>
      <c r="D49" s="15" t="str">
        <f>IFERROR(VLOOKUP($B49&amp;$C49,Tabla1[[#All],[LLAVE]:[FECHA REAL RESPUESTA]],4,0),"")</f>
        <v/>
      </c>
      <c r="E49" s="15" t="str">
        <f>IFERROR(VLOOKUP($B49&amp;$C49,Tabla1[[#All],[LLAVE]:[FECHA ESTIMADA RESPUESTA]],5,0),"")</f>
        <v/>
      </c>
      <c r="F49" s="15" t="str">
        <f>IFERROR(IF(VLOOKUP($B49&amp;$C49,Tabla1[[#All],[LLAVE]:[FECHA REAL RESPUESTA]],6,0)=0,"",VLOOKUP($B49&amp;$C49,Tabla1[[#All],[LLAVE]:[FECHA REAL RESPUESTA]],6,0)),"")</f>
        <v/>
      </c>
      <c r="G49" s="12" t="str">
        <f t="shared" si="2"/>
        <v/>
      </c>
      <c r="H49" s="12" t="str">
        <f>IFERROR(VLOOKUP($B49,Tabla2[#All],2,0),"")</f>
        <v/>
      </c>
      <c r="I49" s="12" t="str">
        <f t="shared" si="3"/>
        <v/>
      </c>
      <c r="J49" s="12" t="str">
        <f>IFERROR(NETWORKDAYS.INTL($D49+1,$F49,1,Tabla5[DIAS FESTIVOS]),"")</f>
        <v/>
      </c>
      <c r="K49" s="13">
        <f t="shared" si="4"/>
        <v>0</v>
      </c>
      <c r="BT49" s="17" t="str">
        <f t="shared" ref="BT49:BT100" si="6">IF(J49&lt;=H49,"CUMPLIDO","INCUMPLIDO")</f>
        <v>CUMPLIDO</v>
      </c>
    </row>
    <row r="50" spans="1:72" x14ac:dyDescent="0.2">
      <c r="A50" s="17" t="str">
        <f t="shared" si="1"/>
        <v/>
      </c>
      <c r="B50" s="58" t="str">
        <f>IFERROR(IF(BASE!$B49&lt;&gt;"",BASE!$B49,""),"")</f>
        <v/>
      </c>
      <c r="C50" s="14" t="str">
        <f>IFERROR(IF(BASE!$C49&lt;&gt;"",BASE!$C49,""),"")</f>
        <v/>
      </c>
      <c r="D50" s="15" t="str">
        <f>IFERROR(VLOOKUP($B50&amp;$C50,Tabla1[[#All],[LLAVE]:[FECHA REAL RESPUESTA]],4,0),"")</f>
        <v/>
      </c>
      <c r="E50" s="15" t="str">
        <f>IFERROR(VLOOKUP($B50&amp;$C50,Tabla1[[#All],[LLAVE]:[FECHA ESTIMADA RESPUESTA]],5,0),"")</f>
        <v/>
      </c>
      <c r="F50" s="15" t="str">
        <f>IFERROR(IF(VLOOKUP($B50&amp;$C50,Tabla1[[#All],[LLAVE]:[FECHA REAL RESPUESTA]],6,0)=0,"",VLOOKUP($B50&amp;$C50,Tabla1[[#All],[LLAVE]:[FECHA REAL RESPUESTA]],6,0)),"")</f>
        <v/>
      </c>
      <c r="G50" s="12" t="str">
        <f t="shared" si="2"/>
        <v/>
      </c>
      <c r="H50" s="12" t="str">
        <f>IFERROR(VLOOKUP($B50,Tabla2[#All],2,0),"")</f>
        <v/>
      </c>
      <c r="I50" s="12" t="str">
        <f t="shared" si="3"/>
        <v/>
      </c>
      <c r="J50" s="12" t="str">
        <f>IFERROR(NETWORKDAYS.INTL($D50+1,$F50,1,Tabla5[DIAS FESTIVOS]),"")</f>
        <v/>
      </c>
      <c r="K50" s="13">
        <f t="shared" si="4"/>
        <v>0</v>
      </c>
      <c r="BT50" s="17" t="str">
        <f t="shared" si="6"/>
        <v>CUMPLIDO</v>
      </c>
    </row>
    <row r="51" spans="1:72" x14ac:dyDescent="0.2">
      <c r="A51" s="17" t="str">
        <f t="shared" si="1"/>
        <v/>
      </c>
      <c r="B51" s="58" t="str">
        <f>IFERROR(IF(BASE!$B50&lt;&gt;"",BASE!$B50,""),"")</f>
        <v/>
      </c>
      <c r="C51" s="14" t="str">
        <f>IFERROR(IF(BASE!$C50&lt;&gt;"",BASE!$C50,""),"")</f>
        <v/>
      </c>
      <c r="D51" s="15" t="str">
        <f>IFERROR(VLOOKUP($B51&amp;$C51,Tabla1[[#All],[LLAVE]:[FECHA REAL RESPUESTA]],4,0),"")</f>
        <v/>
      </c>
      <c r="E51" s="15" t="str">
        <f>IFERROR(VLOOKUP($B51&amp;$C51,Tabla1[[#All],[LLAVE]:[FECHA ESTIMADA RESPUESTA]],5,0),"")</f>
        <v/>
      </c>
      <c r="F51" s="15" t="str">
        <f>IFERROR(IF(VLOOKUP($B51&amp;$C51,Tabla1[[#All],[LLAVE]:[FECHA REAL RESPUESTA]],6,0)=0,"",VLOOKUP($B51&amp;$C51,Tabla1[[#All],[LLAVE]:[FECHA REAL RESPUESTA]],6,0)),"")</f>
        <v/>
      </c>
      <c r="G51" s="12" t="str">
        <f t="shared" si="2"/>
        <v/>
      </c>
      <c r="H51" s="12" t="str">
        <f>IFERROR(VLOOKUP($B51,Tabla2[#All],2,0),"")</f>
        <v/>
      </c>
      <c r="I51" s="12" t="str">
        <f t="shared" si="3"/>
        <v/>
      </c>
      <c r="J51" s="12" t="str">
        <f>IFERROR(NETWORKDAYS.INTL($D51+1,$F51,1,Tabla5[DIAS FESTIVOS]),"")</f>
        <v/>
      </c>
      <c r="K51" s="13">
        <f t="shared" si="4"/>
        <v>0</v>
      </c>
      <c r="BT51" s="17" t="str">
        <f t="shared" si="6"/>
        <v>CUMPLIDO</v>
      </c>
    </row>
    <row r="52" spans="1:72" x14ac:dyDescent="0.2">
      <c r="A52" s="17" t="str">
        <f t="shared" si="1"/>
        <v/>
      </c>
      <c r="B52" s="58" t="str">
        <f>IFERROR(IF(BASE!$B51&lt;&gt;"",BASE!$B51,""),"")</f>
        <v/>
      </c>
      <c r="C52" s="14" t="str">
        <f>IFERROR(IF(BASE!$C51&lt;&gt;"",BASE!$C51,""),"")</f>
        <v/>
      </c>
      <c r="D52" s="15" t="str">
        <f>IFERROR(VLOOKUP($B52&amp;$C52,Tabla1[[#All],[LLAVE]:[FECHA REAL RESPUESTA]],4,0),"")</f>
        <v/>
      </c>
      <c r="E52" s="15" t="str">
        <f>IFERROR(VLOOKUP($B52&amp;$C52,Tabla1[[#All],[LLAVE]:[FECHA ESTIMADA RESPUESTA]],5,0),"")</f>
        <v/>
      </c>
      <c r="F52" s="15" t="str">
        <f>IFERROR(IF(VLOOKUP($B52&amp;$C52,Tabla1[[#All],[LLAVE]:[FECHA REAL RESPUESTA]],6,0)=0,"",VLOOKUP($B52&amp;$C52,Tabla1[[#All],[LLAVE]:[FECHA REAL RESPUESTA]],6,0)),"")</f>
        <v/>
      </c>
      <c r="G52" s="12" t="str">
        <f t="shared" si="2"/>
        <v/>
      </c>
      <c r="H52" s="12" t="str">
        <f>IFERROR(VLOOKUP($B52,Tabla2[#All],2,0),"")</f>
        <v/>
      </c>
      <c r="I52" s="12" t="str">
        <f t="shared" si="3"/>
        <v/>
      </c>
      <c r="J52" s="12" t="str">
        <f>IFERROR(NETWORKDAYS.INTL($D52+1,$F52,1,Tabla5[DIAS FESTIVOS]),"")</f>
        <v/>
      </c>
      <c r="K52" s="13">
        <f t="shared" si="4"/>
        <v>0</v>
      </c>
      <c r="BT52" s="17" t="str">
        <f t="shared" si="6"/>
        <v>CUMPLIDO</v>
      </c>
    </row>
    <row r="53" spans="1:72" x14ac:dyDescent="0.2">
      <c r="A53" s="17" t="str">
        <f t="shared" si="1"/>
        <v/>
      </c>
      <c r="B53" s="58" t="str">
        <f>IFERROR(IF(BASE!$B52&lt;&gt;"",BASE!$B52,""),"")</f>
        <v/>
      </c>
      <c r="C53" s="14" t="str">
        <f>IFERROR(IF(BASE!$C52&lt;&gt;"",BASE!$C52,""),"")</f>
        <v/>
      </c>
      <c r="D53" s="15" t="str">
        <f>IFERROR(VLOOKUP($B53&amp;$C53,Tabla1[[#All],[LLAVE]:[FECHA REAL RESPUESTA]],4,0),"")</f>
        <v/>
      </c>
      <c r="E53" s="15" t="str">
        <f>IFERROR(VLOOKUP($B53&amp;$C53,Tabla1[[#All],[LLAVE]:[FECHA ESTIMADA RESPUESTA]],5,0),"")</f>
        <v/>
      </c>
      <c r="F53" s="15" t="str">
        <f>IFERROR(IF(VLOOKUP($B53&amp;$C53,Tabla1[[#All],[LLAVE]:[FECHA REAL RESPUESTA]],6,0)=0,"",VLOOKUP($B53&amp;$C53,Tabla1[[#All],[LLAVE]:[FECHA REAL RESPUESTA]],6,0)),"")</f>
        <v/>
      </c>
      <c r="G53" s="12" t="str">
        <f t="shared" si="2"/>
        <v/>
      </c>
      <c r="H53" s="12" t="str">
        <f>IFERROR(VLOOKUP($B53,Tabla2[#All],2,0),"")</f>
        <v/>
      </c>
      <c r="I53" s="12" t="str">
        <f t="shared" si="3"/>
        <v/>
      </c>
      <c r="J53" s="12" t="str">
        <f>IFERROR(NETWORKDAYS.INTL($D53+1,$F53,1,Tabla5[DIAS FESTIVOS]),"")</f>
        <v/>
      </c>
      <c r="K53" s="13">
        <f t="shared" si="4"/>
        <v>0</v>
      </c>
      <c r="BT53" s="17" t="str">
        <f t="shared" si="6"/>
        <v>CUMPLIDO</v>
      </c>
    </row>
    <row r="54" spans="1:72" x14ac:dyDescent="0.2">
      <c r="A54" s="17" t="str">
        <f t="shared" si="1"/>
        <v/>
      </c>
      <c r="B54" s="58" t="str">
        <f>IFERROR(IF(BASE!$B53&lt;&gt;"",BASE!$B53,""),"")</f>
        <v/>
      </c>
      <c r="C54" s="14" t="str">
        <f>IFERROR(IF(BASE!$C53&lt;&gt;"",BASE!$C53,""),"")</f>
        <v/>
      </c>
      <c r="D54" s="15" t="str">
        <f>IFERROR(VLOOKUP($B54&amp;$C54,Tabla1[[#All],[LLAVE]:[FECHA REAL RESPUESTA]],4,0),"")</f>
        <v/>
      </c>
      <c r="E54" s="15" t="str">
        <f>IFERROR(VLOOKUP($B54&amp;$C54,Tabla1[[#All],[LLAVE]:[FECHA ESTIMADA RESPUESTA]],5,0),"")</f>
        <v/>
      </c>
      <c r="F54" s="15" t="str">
        <f>IFERROR(IF(VLOOKUP($B54&amp;$C54,Tabla1[[#All],[LLAVE]:[FECHA REAL RESPUESTA]],6,0)=0,"",VLOOKUP($B54&amp;$C54,Tabla1[[#All],[LLAVE]:[FECHA REAL RESPUESTA]],6,0)),"")</f>
        <v/>
      </c>
      <c r="G54" s="12" t="str">
        <f t="shared" si="2"/>
        <v/>
      </c>
      <c r="H54" s="12" t="str">
        <f>IFERROR(VLOOKUP($B54,Tabla2[#All],2,0),"")</f>
        <v/>
      </c>
      <c r="I54" s="12" t="str">
        <f t="shared" si="3"/>
        <v/>
      </c>
      <c r="J54" s="12" t="str">
        <f>IFERROR(NETWORKDAYS.INTL($D54+1,$F54,1,Tabla5[DIAS FESTIVOS]),"")</f>
        <v/>
      </c>
      <c r="K54" s="13">
        <f t="shared" si="4"/>
        <v>0</v>
      </c>
      <c r="BT54" s="17" t="str">
        <f t="shared" si="6"/>
        <v>CUMPLIDO</v>
      </c>
    </row>
    <row r="55" spans="1:72" x14ac:dyDescent="0.2">
      <c r="A55" s="17" t="str">
        <f t="shared" si="1"/>
        <v/>
      </c>
      <c r="B55" s="58" t="str">
        <f>IFERROR(IF(BASE!$B54&lt;&gt;"",BASE!$B54,""),"")</f>
        <v/>
      </c>
      <c r="C55" s="14" t="str">
        <f>IFERROR(IF(BASE!$C54&lt;&gt;"",BASE!$C54,""),"")</f>
        <v/>
      </c>
      <c r="D55" s="15" t="str">
        <f>IFERROR(VLOOKUP($B55&amp;$C55,Tabla1[[#All],[LLAVE]:[FECHA REAL RESPUESTA]],4,0),"")</f>
        <v/>
      </c>
      <c r="E55" s="15" t="str">
        <f>IFERROR(VLOOKUP($B55&amp;$C55,Tabla1[[#All],[LLAVE]:[FECHA ESTIMADA RESPUESTA]],5,0),"")</f>
        <v/>
      </c>
      <c r="F55" s="15" t="str">
        <f>IFERROR(IF(VLOOKUP($B55&amp;$C55,Tabla1[[#All],[LLAVE]:[FECHA REAL RESPUESTA]],6,0)=0,"",VLOOKUP($B55&amp;$C55,Tabla1[[#All],[LLAVE]:[FECHA REAL RESPUESTA]],6,0)),"")</f>
        <v/>
      </c>
      <c r="G55" s="12" t="str">
        <f t="shared" si="2"/>
        <v/>
      </c>
      <c r="H55" s="12" t="str">
        <f>IFERROR(VLOOKUP($B55,Tabla2[#All],2,0),"")</f>
        <v/>
      </c>
      <c r="I55" s="12" t="str">
        <f t="shared" si="3"/>
        <v/>
      </c>
      <c r="J55" s="12" t="str">
        <f>IFERROR(NETWORKDAYS.INTL($D55+1,$F55,1,Tabla5[DIAS FESTIVOS]),"")</f>
        <v/>
      </c>
      <c r="K55" s="13">
        <f t="shared" si="4"/>
        <v>0</v>
      </c>
      <c r="BT55" s="17" t="str">
        <f t="shared" si="6"/>
        <v>CUMPLIDO</v>
      </c>
    </row>
    <row r="56" spans="1:72" x14ac:dyDescent="0.2">
      <c r="A56" s="17" t="str">
        <f t="shared" si="1"/>
        <v/>
      </c>
      <c r="B56" s="58" t="str">
        <f>IFERROR(IF(BASE!$B55&lt;&gt;"",BASE!$B55,""),"")</f>
        <v/>
      </c>
      <c r="C56" s="14" t="str">
        <f>IFERROR(IF(BASE!$C55&lt;&gt;"",BASE!$C55,""),"")</f>
        <v/>
      </c>
      <c r="D56" s="15" t="str">
        <f>IFERROR(VLOOKUP($B56&amp;$C56,Tabla1[[#All],[LLAVE]:[FECHA REAL RESPUESTA]],4,0),"")</f>
        <v/>
      </c>
      <c r="E56" s="15" t="str">
        <f>IFERROR(VLOOKUP($B56&amp;$C56,Tabla1[[#All],[LLAVE]:[FECHA ESTIMADA RESPUESTA]],5,0),"")</f>
        <v/>
      </c>
      <c r="F56" s="15" t="str">
        <f>IFERROR(IF(VLOOKUP($B56&amp;$C56,Tabla1[[#All],[LLAVE]:[FECHA REAL RESPUESTA]],6,0)=0,"",VLOOKUP($B56&amp;$C56,Tabla1[[#All],[LLAVE]:[FECHA REAL RESPUESTA]],6,0)),"")</f>
        <v/>
      </c>
      <c r="G56" s="12" t="str">
        <f t="shared" si="2"/>
        <v/>
      </c>
      <c r="H56" s="12" t="str">
        <f>IFERROR(VLOOKUP($B56,Tabla2[#All],2,0),"")</f>
        <v/>
      </c>
      <c r="I56" s="12" t="str">
        <f t="shared" si="3"/>
        <v/>
      </c>
      <c r="J56" s="12" t="str">
        <f>IFERROR(NETWORKDAYS.INTL($D56+1,$F56,1,Tabla5[DIAS FESTIVOS]),"")</f>
        <v/>
      </c>
      <c r="K56" s="13">
        <f t="shared" si="4"/>
        <v>0</v>
      </c>
      <c r="BT56" s="17" t="str">
        <f t="shared" si="6"/>
        <v>CUMPLIDO</v>
      </c>
    </row>
    <row r="57" spans="1:72" x14ac:dyDescent="0.2">
      <c r="A57" s="17" t="str">
        <f t="shared" si="1"/>
        <v/>
      </c>
      <c r="B57" s="58" t="str">
        <f>IFERROR(IF(BASE!$B56&lt;&gt;"",BASE!$B56,""),"")</f>
        <v/>
      </c>
      <c r="C57" s="14" t="str">
        <f>IFERROR(IF(BASE!$C56&lt;&gt;"",BASE!$C56,""),"")</f>
        <v/>
      </c>
      <c r="D57" s="15" t="str">
        <f>IFERROR(VLOOKUP($B57&amp;$C57,Tabla1[[#All],[LLAVE]:[FECHA REAL RESPUESTA]],4,0),"")</f>
        <v/>
      </c>
      <c r="E57" s="15" t="str">
        <f>IFERROR(VLOOKUP($B57&amp;$C57,Tabla1[[#All],[LLAVE]:[FECHA ESTIMADA RESPUESTA]],5,0),"")</f>
        <v/>
      </c>
      <c r="F57" s="15" t="str">
        <f>IFERROR(IF(VLOOKUP($B57&amp;$C57,Tabla1[[#All],[LLAVE]:[FECHA REAL RESPUESTA]],6,0)=0,"",VLOOKUP($B57&amp;$C57,Tabla1[[#All],[LLAVE]:[FECHA REAL RESPUESTA]],6,0)),"")</f>
        <v/>
      </c>
      <c r="G57" s="12" t="str">
        <f t="shared" si="2"/>
        <v/>
      </c>
      <c r="H57" s="12" t="str">
        <f>IFERROR(VLOOKUP($B57,Tabla2[#All],2,0),"")</f>
        <v/>
      </c>
      <c r="I57" s="12" t="str">
        <f t="shared" si="3"/>
        <v/>
      </c>
      <c r="J57" s="12" t="str">
        <f>IFERROR(NETWORKDAYS.INTL($D57+1,$F57,1,Tabla5[DIAS FESTIVOS]),"")</f>
        <v/>
      </c>
      <c r="K57" s="13">
        <f t="shared" si="4"/>
        <v>0</v>
      </c>
      <c r="BT57" s="17" t="str">
        <f t="shared" si="6"/>
        <v>CUMPLIDO</v>
      </c>
    </row>
    <row r="58" spans="1:72" x14ac:dyDescent="0.2">
      <c r="A58" s="17" t="str">
        <f t="shared" si="1"/>
        <v/>
      </c>
      <c r="B58" s="58" t="str">
        <f>IFERROR(IF(BASE!$B57&lt;&gt;"",BASE!$B57,""),"")</f>
        <v/>
      </c>
      <c r="C58" s="14" t="str">
        <f>IFERROR(IF(BASE!$C57&lt;&gt;"",BASE!$C57,""),"")</f>
        <v/>
      </c>
      <c r="D58" s="15" t="str">
        <f>IFERROR(VLOOKUP($B58&amp;$C58,Tabla1[[#All],[LLAVE]:[FECHA REAL RESPUESTA]],4,0),"")</f>
        <v/>
      </c>
      <c r="E58" s="15" t="str">
        <f>IFERROR(VLOOKUP($B58&amp;$C58,Tabla1[[#All],[LLAVE]:[FECHA ESTIMADA RESPUESTA]],5,0),"")</f>
        <v/>
      </c>
      <c r="F58" s="15" t="str">
        <f>IFERROR(IF(VLOOKUP($B58&amp;$C58,Tabla1[[#All],[LLAVE]:[FECHA REAL RESPUESTA]],6,0)=0,"",VLOOKUP($B58&amp;$C58,Tabla1[[#All],[LLAVE]:[FECHA REAL RESPUESTA]],6,0)),"")</f>
        <v/>
      </c>
      <c r="G58" s="12" t="str">
        <f t="shared" si="2"/>
        <v/>
      </c>
      <c r="H58" s="12" t="str">
        <f>IFERROR(VLOOKUP($B58,Tabla2[#All],2,0),"")</f>
        <v/>
      </c>
      <c r="I58" s="12" t="str">
        <f t="shared" si="3"/>
        <v/>
      </c>
      <c r="J58" s="12" t="str">
        <f>IFERROR(NETWORKDAYS.INTL($D58+1,$F58,1,Tabla5[DIAS FESTIVOS]),"")</f>
        <v/>
      </c>
      <c r="K58" s="13">
        <f t="shared" si="4"/>
        <v>0</v>
      </c>
      <c r="BT58" s="17" t="str">
        <f t="shared" si="6"/>
        <v>CUMPLIDO</v>
      </c>
    </row>
    <row r="59" spans="1:72" x14ac:dyDescent="0.2">
      <c r="A59" s="17" t="str">
        <f t="shared" si="1"/>
        <v/>
      </c>
      <c r="B59" s="58" t="str">
        <f>IFERROR(IF(BASE!$B58&lt;&gt;"",BASE!$B58,""),"")</f>
        <v/>
      </c>
      <c r="C59" s="14" t="str">
        <f>IFERROR(IF(BASE!$C58&lt;&gt;"",BASE!$C58,""),"")</f>
        <v/>
      </c>
      <c r="D59" s="15" t="str">
        <f>IFERROR(VLOOKUP($B59&amp;$C59,Tabla1[[#All],[LLAVE]:[FECHA REAL RESPUESTA]],4,0),"")</f>
        <v/>
      </c>
      <c r="E59" s="15" t="str">
        <f>IFERROR(VLOOKUP($B59&amp;$C59,Tabla1[[#All],[LLAVE]:[FECHA ESTIMADA RESPUESTA]],5,0),"")</f>
        <v/>
      </c>
      <c r="F59" s="15" t="str">
        <f>IFERROR(IF(VLOOKUP($B59&amp;$C59,Tabla1[[#All],[LLAVE]:[FECHA REAL RESPUESTA]],6,0)=0,"",VLOOKUP($B59&amp;$C59,Tabla1[[#All],[LLAVE]:[FECHA REAL RESPUESTA]],6,0)),"")</f>
        <v/>
      </c>
      <c r="G59" s="12" t="str">
        <f t="shared" si="2"/>
        <v/>
      </c>
      <c r="H59" s="12" t="str">
        <f>IFERROR(VLOOKUP($B59,Tabla2[#All],2,0),"")</f>
        <v/>
      </c>
      <c r="I59" s="12" t="str">
        <f t="shared" si="3"/>
        <v/>
      </c>
      <c r="J59" s="12" t="str">
        <f>IFERROR(NETWORKDAYS.INTL($D59+1,$F59,1,Tabla5[DIAS FESTIVOS]),"")</f>
        <v/>
      </c>
      <c r="K59" s="13">
        <f t="shared" si="4"/>
        <v>0</v>
      </c>
      <c r="BT59" s="17" t="str">
        <f t="shared" si="6"/>
        <v>CUMPLIDO</v>
      </c>
    </row>
    <row r="60" spans="1:72" x14ac:dyDescent="0.2">
      <c r="A60" s="17" t="str">
        <f t="shared" si="1"/>
        <v/>
      </c>
      <c r="B60" s="58" t="str">
        <f>IFERROR(IF(BASE!$B59&lt;&gt;"",BASE!$B59,""),"")</f>
        <v/>
      </c>
      <c r="C60" s="14" t="str">
        <f>IFERROR(IF(BASE!$C59&lt;&gt;"",BASE!$C59,""),"")</f>
        <v/>
      </c>
      <c r="D60" s="15" t="str">
        <f>IFERROR(VLOOKUP($B60&amp;$C60,Tabla1[[#All],[LLAVE]:[FECHA REAL RESPUESTA]],4,0),"")</f>
        <v/>
      </c>
      <c r="E60" s="15" t="str">
        <f>IFERROR(VLOOKUP($B60&amp;$C60,Tabla1[[#All],[LLAVE]:[FECHA ESTIMADA RESPUESTA]],5,0),"")</f>
        <v/>
      </c>
      <c r="F60" s="15" t="str">
        <f>IFERROR(IF(VLOOKUP($B60&amp;$C60,Tabla1[[#All],[LLAVE]:[FECHA REAL RESPUESTA]],6,0)=0,"",VLOOKUP($B60&amp;$C60,Tabla1[[#All],[LLAVE]:[FECHA REAL RESPUESTA]],6,0)),"")</f>
        <v/>
      </c>
      <c r="G60" s="12" t="str">
        <f t="shared" si="2"/>
        <v/>
      </c>
      <c r="H60" s="12" t="str">
        <f>IFERROR(VLOOKUP($B60,Tabla2[#All],2,0),"")</f>
        <v/>
      </c>
      <c r="I60" s="12" t="str">
        <f t="shared" si="3"/>
        <v/>
      </c>
      <c r="J60" s="12" t="str">
        <f>IFERROR(NETWORKDAYS.INTL($D60+1,$F60,1,Tabla5[DIAS FESTIVOS]),"")</f>
        <v/>
      </c>
      <c r="K60" s="13">
        <f t="shared" si="4"/>
        <v>0</v>
      </c>
      <c r="BT60" s="17" t="str">
        <f t="shared" si="6"/>
        <v>CUMPLIDO</v>
      </c>
    </row>
    <row r="61" spans="1:72" x14ac:dyDescent="0.2">
      <c r="A61" s="17" t="str">
        <f t="shared" si="1"/>
        <v/>
      </c>
      <c r="B61" s="58" t="str">
        <f>IFERROR(IF(BASE!$B60&lt;&gt;"",BASE!$B60,""),"")</f>
        <v/>
      </c>
      <c r="C61" s="14" t="str">
        <f>IFERROR(IF(BASE!$C60&lt;&gt;"",BASE!$C60,""),"")</f>
        <v/>
      </c>
      <c r="D61" s="15" t="str">
        <f>IFERROR(VLOOKUP($B61&amp;$C61,Tabla1[[#All],[LLAVE]:[FECHA REAL RESPUESTA]],4,0),"")</f>
        <v/>
      </c>
      <c r="E61" s="15" t="str">
        <f>IFERROR(VLOOKUP($B61&amp;$C61,Tabla1[[#All],[LLAVE]:[FECHA ESTIMADA RESPUESTA]],5,0),"")</f>
        <v/>
      </c>
      <c r="F61" s="15" t="str">
        <f>IFERROR(IF(VLOOKUP($B61&amp;$C61,Tabla1[[#All],[LLAVE]:[FECHA REAL RESPUESTA]],6,0)=0,"",VLOOKUP($B61&amp;$C61,Tabla1[[#All],[LLAVE]:[FECHA REAL RESPUESTA]],6,0)),"")</f>
        <v/>
      </c>
      <c r="G61" s="12" t="str">
        <f t="shared" si="2"/>
        <v/>
      </c>
      <c r="H61" s="12" t="str">
        <f>IFERROR(VLOOKUP($B61,Tabla2[#All],2,0),"")</f>
        <v/>
      </c>
      <c r="I61" s="12" t="str">
        <f t="shared" si="3"/>
        <v/>
      </c>
      <c r="J61" s="12" t="str">
        <f>IFERROR(NETWORKDAYS.INTL($D61+1,$F61,1,Tabla5[DIAS FESTIVOS]),"")</f>
        <v/>
      </c>
      <c r="K61" s="13">
        <f t="shared" si="4"/>
        <v>0</v>
      </c>
      <c r="BT61" s="17" t="str">
        <f t="shared" si="6"/>
        <v>CUMPLIDO</v>
      </c>
    </row>
    <row r="62" spans="1:72" x14ac:dyDescent="0.2">
      <c r="A62" s="17" t="str">
        <f t="shared" si="1"/>
        <v/>
      </c>
      <c r="B62" s="58" t="str">
        <f>IFERROR(IF(BASE!$B61&lt;&gt;"",BASE!$B61,""),"")</f>
        <v/>
      </c>
      <c r="C62" s="14" t="str">
        <f>IFERROR(IF(BASE!$C61&lt;&gt;"",BASE!$C61,""),"")</f>
        <v/>
      </c>
      <c r="D62" s="15" t="str">
        <f>IFERROR(VLOOKUP($B62&amp;$C62,Tabla1[[#All],[LLAVE]:[FECHA REAL RESPUESTA]],4,0),"")</f>
        <v/>
      </c>
      <c r="E62" s="15" t="str">
        <f>IFERROR(VLOOKUP($B62&amp;$C62,Tabla1[[#All],[LLAVE]:[FECHA ESTIMADA RESPUESTA]],5,0),"")</f>
        <v/>
      </c>
      <c r="F62" s="15" t="str">
        <f>IFERROR(IF(VLOOKUP($B62&amp;$C62,Tabla1[[#All],[LLAVE]:[FECHA REAL RESPUESTA]],6,0)=0,"",VLOOKUP($B62&amp;$C62,Tabla1[[#All],[LLAVE]:[FECHA REAL RESPUESTA]],6,0)),"")</f>
        <v/>
      </c>
      <c r="G62" s="12" t="str">
        <f t="shared" si="2"/>
        <v/>
      </c>
      <c r="H62" s="12" t="str">
        <f>IFERROR(VLOOKUP($B62,Tabla2[#All],2,0),"")</f>
        <v/>
      </c>
      <c r="I62" s="12" t="str">
        <f t="shared" si="3"/>
        <v/>
      </c>
      <c r="J62" s="12" t="str">
        <f>IFERROR(NETWORKDAYS.INTL($D62+1,$F62,1,Tabla5[DIAS FESTIVOS]),"")</f>
        <v/>
      </c>
      <c r="K62" s="13">
        <f t="shared" si="4"/>
        <v>0</v>
      </c>
      <c r="BT62" s="17" t="str">
        <f t="shared" si="6"/>
        <v>CUMPLIDO</v>
      </c>
    </row>
    <row r="63" spans="1:72" x14ac:dyDescent="0.2">
      <c r="A63" s="17" t="str">
        <f t="shared" si="1"/>
        <v/>
      </c>
      <c r="B63" s="58" t="str">
        <f>IFERROR(IF(BASE!$B62&lt;&gt;"",BASE!$B62,""),"")</f>
        <v/>
      </c>
      <c r="C63" s="14" t="str">
        <f>IFERROR(IF(BASE!$C62&lt;&gt;"",BASE!$C62,""),"")</f>
        <v/>
      </c>
      <c r="D63" s="15" t="str">
        <f>IFERROR(VLOOKUP($B63&amp;$C63,Tabla1[[#All],[LLAVE]:[FECHA REAL RESPUESTA]],4,0),"")</f>
        <v/>
      </c>
      <c r="E63" s="15" t="str">
        <f>IFERROR(VLOOKUP($B63&amp;$C63,Tabla1[[#All],[LLAVE]:[FECHA ESTIMADA RESPUESTA]],5,0),"")</f>
        <v/>
      </c>
      <c r="F63" s="15" t="str">
        <f>IFERROR(IF(VLOOKUP($B63&amp;$C63,Tabla1[[#All],[LLAVE]:[FECHA REAL RESPUESTA]],6,0)=0,"",VLOOKUP($B63&amp;$C63,Tabla1[[#All],[LLAVE]:[FECHA REAL RESPUESTA]],6,0)),"")</f>
        <v/>
      </c>
      <c r="G63" s="12" t="str">
        <f t="shared" si="2"/>
        <v/>
      </c>
      <c r="H63" s="12" t="str">
        <f>IFERROR(VLOOKUP($B63,Tabla2[#All],2,0),"")</f>
        <v/>
      </c>
      <c r="I63" s="12" t="str">
        <f t="shared" si="3"/>
        <v/>
      </c>
      <c r="J63" s="12" t="str">
        <f>IFERROR(NETWORKDAYS.INTL($D63+1,$F63,1,Tabla5[DIAS FESTIVOS]),"")</f>
        <v/>
      </c>
      <c r="K63" s="13">
        <f t="shared" si="4"/>
        <v>0</v>
      </c>
      <c r="BT63" s="17" t="str">
        <f t="shared" si="6"/>
        <v>CUMPLIDO</v>
      </c>
    </row>
    <row r="64" spans="1:72" x14ac:dyDescent="0.2">
      <c r="A64" s="17" t="str">
        <f t="shared" si="1"/>
        <v/>
      </c>
      <c r="B64" s="58" t="str">
        <f>IFERROR(IF(BASE!$B63&lt;&gt;"",BASE!$B63,""),"")</f>
        <v/>
      </c>
      <c r="C64" s="14" t="str">
        <f>IFERROR(IF(BASE!$C63&lt;&gt;"",BASE!$C63,""),"")</f>
        <v/>
      </c>
      <c r="D64" s="15" t="str">
        <f>IFERROR(VLOOKUP($B64&amp;$C64,Tabla1[[#All],[LLAVE]:[FECHA REAL RESPUESTA]],4,0),"")</f>
        <v/>
      </c>
      <c r="E64" s="15" t="str">
        <f>IFERROR(VLOOKUP($B64&amp;$C64,Tabla1[[#All],[LLAVE]:[FECHA ESTIMADA RESPUESTA]],5,0),"")</f>
        <v/>
      </c>
      <c r="F64" s="15" t="str">
        <f>IFERROR(IF(VLOOKUP($B64&amp;$C64,Tabla1[[#All],[LLAVE]:[FECHA REAL RESPUESTA]],6,0)=0,"",VLOOKUP($B64&amp;$C64,Tabla1[[#All],[LLAVE]:[FECHA REAL RESPUESTA]],6,0)),"")</f>
        <v/>
      </c>
      <c r="G64" s="12" t="str">
        <f t="shared" si="2"/>
        <v/>
      </c>
      <c r="H64" s="12" t="str">
        <f>IFERROR(VLOOKUP($B64,Tabla2[#All],2,0),"")</f>
        <v/>
      </c>
      <c r="I64" s="12" t="str">
        <f t="shared" si="3"/>
        <v/>
      </c>
      <c r="J64" s="12" t="str">
        <f>IFERROR(NETWORKDAYS.INTL($D64+1,$F64,1,Tabla5[DIAS FESTIVOS]),"")</f>
        <v/>
      </c>
      <c r="K64" s="13">
        <f t="shared" si="4"/>
        <v>0</v>
      </c>
      <c r="BT64" s="17" t="str">
        <f t="shared" si="6"/>
        <v>CUMPLIDO</v>
      </c>
    </row>
    <row r="65" spans="1:72" x14ac:dyDescent="0.2">
      <c r="A65" s="17" t="str">
        <f t="shared" si="1"/>
        <v/>
      </c>
      <c r="B65" s="58" t="str">
        <f>IFERROR(IF(BASE!$B64&lt;&gt;"",BASE!$B64,""),"")</f>
        <v/>
      </c>
      <c r="C65" s="14" t="str">
        <f>IFERROR(IF(BASE!$C64&lt;&gt;"",BASE!$C64,""),"")</f>
        <v/>
      </c>
      <c r="D65" s="15" t="str">
        <f>IFERROR(VLOOKUP($B65&amp;$C65,Tabla1[[#All],[LLAVE]:[FECHA REAL RESPUESTA]],4,0),"")</f>
        <v/>
      </c>
      <c r="E65" s="15" t="str">
        <f>IFERROR(VLOOKUP($B65&amp;$C65,Tabla1[[#All],[LLAVE]:[FECHA ESTIMADA RESPUESTA]],5,0),"")</f>
        <v/>
      </c>
      <c r="F65" s="15" t="str">
        <f>IFERROR(IF(VLOOKUP($B65&amp;$C65,Tabla1[[#All],[LLAVE]:[FECHA REAL RESPUESTA]],6,0)=0,"",VLOOKUP($B65&amp;$C65,Tabla1[[#All],[LLAVE]:[FECHA REAL RESPUESTA]],6,0)),"")</f>
        <v/>
      </c>
      <c r="G65" s="12" t="str">
        <f t="shared" si="2"/>
        <v/>
      </c>
      <c r="H65" s="12" t="str">
        <f>IFERROR(VLOOKUP($B65,Tabla2[#All],2,0),"")</f>
        <v/>
      </c>
      <c r="I65" s="12" t="str">
        <f t="shared" si="3"/>
        <v/>
      </c>
      <c r="J65" s="12" t="str">
        <f>IFERROR(NETWORKDAYS.INTL($D65+1,$F65,1,Tabla5[DIAS FESTIVOS]),"")</f>
        <v/>
      </c>
      <c r="K65" s="13">
        <f t="shared" si="4"/>
        <v>0</v>
      </c>
      <c r="BT65" s="17" t="str">
        <f t="shared" si="6"/>
        <v>CUMPLIDO</v>
      </c>
    </row>
    <row r="66" spans="1:72" x14ac:dyDescent="0.2">
      <c r="A66" s="17" t="str">
        <f t="shared" si="1"/>
        <v/>
      </c>
      <c r="B66" s="58" t="str">
        <f>IFERROR(IF(BASE!$B65&lt;&gt;"",BASE!$B65,""),"")</f>
        <v/>
      </c>
      <c r="C66" s="14" t="str">
        <f>IFERROR(IF(BASE!$C65&lt;&gt;"",BASE!$C65,""),"")</f>
        <v/>
      </c>
      <c r="D66" s="15" t="str">
        <f>IFERROR(VLOOKUP($B66&amp;$C66,Tabla1[[#All],[LLAVE]:[FECHA REAL RESPUESTA]],4,0),"")</f>
        <v/>
      </c>
      <c r="E66" s="15" t="str">
        <f>IFERROR(VLOOKUP($B66&amp;$C66,Tabla1[[#All],[LLAVE]:[FECHA ESTIMADA RESPUESTA]],5,0),"")</f>
        <v/>
      </c>
      <c r="F66" s="15" t="str">
        <f>IFERROR(IF(VLOOKUP($B66&amp;$C66,Tabla1[[#All],[LLAVE]:[FECHA REAL RESPUESTA]],6,0)=0,"",VLOOKUP($B66&amp;$C66,Tabla1[[#All],[LLAVE]:[FECHA REAL RESPUESTA]],6,0)),"")</f>
        <v/>
      </c>
      <c r="G66" s="12" t="str">
        <f t="shared" si="2"/>
        <v/>
      </c>
      <c r="H66" s="12" t="str">
        <f>IFERROR(VLOOKUP($B66,Tabla2[#All],2,0),"")</f>
        <v/>
      </c>
      <c r="I66" s="12" t="str">
        <f t="shared" si="3"/>
        <v/>
      </c>
      <c r="J66" s="12" t="str">
        <f>IFERROR(NETWORKDAYS.INTL($D66+1,$F66,1,Tabla5[DIAS FESTIVOS]),"")</f>
        <v/>
      </c>
      <c r="K66" s="13">
        <f t="shared" si="4"/>
        <v>0</v>
      </c>
      <c r="BT66" s="17" t="str">
        <f t="shared" si="6"/>
        <v>CUMPLIDO</v>
      </c>
    </row>
    <row r="67" spans="1:72" x14ac:dyDescent="0.2">
      <c r="A67" s="17" t="str">
        <f t="shared" si="1"/>
        <v/>
      </c>
      <c r="B67" s="58" t="str">
        <f>IFERROR(IF(BASE!$B66&lt;&gt;"",BASE!$B66,""),"")</f>
        <v/>
      </c>
      <c r="C67" s="14" t="str">
        <f>IFERROR(IF(BASE!$C66&lt;&gt;"",BASE!$C66,""),"")</f>
        <v/>
      </c>
      <c r="D67" s="15" t="str">
        <f>IFERROR(VLOOKUP($B67&amp;$C67,Tabla1[[#All],[LLAVE]:[FECHA REAL RESPUESTA]],4,0),"")</f>
        <v/>
      </c>
      <c r="E67" s="15" t="str">
        <f>IFERROR(VLOOKUP($B67&amp;$C67,Tabla1[[#All],[LLAVE]:[FECHA ESTIMADA RESPUESTA]],5,0),"")</f>
        <v/>
      </c>
      <c r="F67" s="15" t="str">
        <f>IFERROR(IF(VLOOKUP($B67&amp;$C67,Tabla1[[#All],[LLAVE]:[FECHA REAL RESPUESTA]],6,0)=0,"",VLOOKUP($B67&amp;$C67,Tabla1[[#All],[LLAVE]:[FECHA REAL RESPUESTA]],6,0)),"")</f>
        <v/>
      </c>
      <c r="G67" s="12" t="str">
        <f t="shared" si="2"/>
        <v/>
      </c>
      <c r="H67" s="12" t="str">
        <f>IFERROR(VLOOKUP($B67,Tabla2[#All],2,0),"")</f>
        <v/>
      </c>
      <c r="I67" s="12" t="str">
        <f t="shared" si="3"/>
        <v/>
      </c>
      <c r="J67" s="12" t="str">
        <f>IFERROR(NETWORKDAYS.INTL($D67+1,$F67,1,Tabla5[DIAS FESTIVOS]),"")</f>
        <v/>
      </c>
      <c r="K67" s="13">
        <f t="shared" si="4"/>
        <v>0</v>
      </c>
      <c r="BT67" s="17" t="str">
        <f t="shared" si="6"/>
        <v>CUMPLIDO</v>
      </c>
    </row>
    <row r="68" spans="1:72" x14ac:dyDescent="0.2">
      <c r="A68" s="17" t="str">
        <f t="shared" si="1"/>
        <v/>
      </c>
      <c r="B68" s="58" t="str">
        <f>IFERROR(IF(BASE!$B67&lt;&gt;"",BASE!$B67,""),"")</f>
        <v/>
      </c>
      <c r="C68" s="14" t="str">
        <f>IFERROR(IF(BASE!$C67&lt;&gt;"",BASE!$C67,""),"")</f>
        <v/>
      </c>
      <c r="D68" s="15" t="str">
        <f>IFERROR(VLOOKUP($B68&amp;$C68,Tabla1[[#All],[LLAVE]:[FECHA REAL RESPUESTA]],4,0),"")</f>
        <v/>
      </c>
      <c r="E68" s="15" t="str">
        <f>IFERROR(VLOOKUP($B68&amp;$C68,Tabla1[[#All],[LLAVE]:[FECHA ESTIMADA RESPUESTA]],5,0),"")</f>
        <v/>
      </c>
      <c r="F68" s="15" t="str">
        <f>IFERROR(IF(VLOOKUP($B68&amp;$C68,Tabla1[[#All],[LLAVE]:[FECHA REAL RESPUESTA]],6,0)=0,"",VLOOKUP($B68&amp;$C68,Tabla1[[#All],[LLAVE]:[FECHA REAL RESPUESTA]],6,0)),"")</f>
        <v/>
      </c>
      <c r="G68" s="12" t="str">
        <f t="shared" si="2"/>
        <v/>
      </c>
      <c r="H68" s="12" t="str">
        <f>IFERROR(VLOOKUP($B68,Tabla2[#All],2,0),"")</f>
        <v/>
      </c>
      <c r="I68" s="12" t="str">
        <f t="shared" si="3"/>
        <v/>
      </c>
      <c r="J68" s="12" t="str">
        <f>IFERROR(NETWORKDAYS.INTL($D68+1,$F68,1,Tabla5[DIAS FESTIVOS]),"")</f>
        <v/>
      </c>
      <c r="K68" s="13">
        <f t="shared" si="4"/>
        <v>0</v>
      </c>
      <c r="BT68" s="17" t="str">
        <f t="shared" si="6"/>
        <v>CUMPLIDO</v>
      </c>
    </row>
    <row r="69" spans="1:72" x14ac:dyDescent="0.2">
      <c r="A69" s="17" t="str">
        <f t="shared" ref="A69:A132" si="7">IFERROR($B69&amp;$C69,"")</f>
        <v/>
      </c>
      <c r="B69" s="58" t="str">
        <f>IFERROR(IF(BASE!$B68&lt;&gt;"",BASE!$B68,""),"")</f>
        <v/>
      </c>
      <c r="C69" s="14" t="str">
        <f>IFERROR(IF(BASE!$C68&lt;&gt;"",BASE!$C68,""),"")</f>
        <v/>
      </c>
      <c r="D69" s="15" t="str">
        <f>IFERROR(VLOOKUP($B69&amp;$C69,Tabla1[[#All],[LLAVE]:[FECHA REAL RESPUESTA]],4,0),"")</f>
        <v/>
      </c>
      <c r="E69" s="15" t="str">
        <f>IFERROR(VLOOKUP($B69&amp;$C69,Tabla1[[#All],[LLAVE]:[FECHA ESTIMADA RESPUESTA]],5,0),"")</f>
        <v/>
      </c>
      <c r="F69" s="15" t="str">
        <f>IFERROR(IF(VLOOKUP($B69&amp;$C69,Tabla1[[#All],[LLAVE]:[FECHA REAL RESPUESTA]],6,0)=0,"",VLOOKUP($B69&amp;$C69,Tabla1[[#All],[LLAVE]:[FECHA REAL RESPUESTA]],6,0)),"")</f>
        <v/>
      </c>
      <c r="G69" s="12" t="str">
        <f t="shared" ref="G69:G132" si="8">IFERROR(IF(WEEKDAY($D69,2)=5,DAY($D69)+3,IF(WEEKDAY($D69,2)=6,DAY($D69)+2,IF(WEEKDAY($D69,2)=7,DAY($D69)+1,DAY($D69)+1))),"")</f>
        <v/>
      </c>
      <c r="H69" s="12" t="str">
        <f>IFERROR(VLOOKUP($B69,Tabla2[#All],2,0),"")</f>
        <v/>
      </c>
      <c r="I69" s="12" t="str">
        <f t="shared" ref="I69:I132" si="9">+IFERROR($G69,"")</f>
        <v/>
      </c>
      <c r="J69" s="12" t="str">
        <f>IFERROR(NETWORKDAYS.INTL($D69+1,$F69,1,Tabla5[DIAS FESTIVOS]),"")</f>
        <v/>
      </c>
      <c r="K69" s="13">
        <f t="shared" ref="K69:K132" si="10">IFERROR(IF($F69="",0,1),"")</f>
        <v>0</v>
      </c>
      <c r="BT69" s="17" t="str">
        <f t="shared" si="6"/>
        <v>CUMPLIDO</v>
      </c>
    </row>
    <row r="70" spans="1:72" x14ac:dyDescent="0.2">
      <c r="A70" s="17" t="str">
        <f t="shared" si="7"/>
        <v/>
      </c>
      <c r="B70" s="58" t="str">
        <f>IFERROR(IF(BASE!$B69&lt;&gt;"",BASE!$B69,""),"")</f>
        <v/>
      </c>
      <c r="C70" s="14" t="str">
        <f>IFERROR(IF(BASE!$C69&lt;&gt;"",BASE!$C69,""),"")</f>
        <v/>
      </c>
      <c r="D70" s="15" t="str">
        <f>IFERROR(VLOOKUP($B70&amp;$C70,Tabla1[[#All],[LLAVE]:[FECHA REAL RESPUESTA]],4,0),"")</f>
        <v/>
      </c>
      <c r="E70" s="15" t="str">
        <f>IFERROR(VLOOKUP($B70&amp;$C70,Tabla1[[#All],[LLAVE]:[FECHA ESTIMADA RESPUESTA]],5,0),"")</f>
        <v/>
      </c>
      <c r="F70" s="15" t="str">
        <f>IFERROR(IF(VLOOKUP($B70&amp;$C70,Tabla1[[#All],[LLAVE]:[FECHA REAL RESPUESTA]],6,0)=0,"",VLOOKUP($B70&amp;$C70,Tabla1[[#All],[LLAVE]:[FECHA REAL RESPUESTA]],6,0)),"")</f>
        <v/>
      </c>
      <c r="G70" s="12" t="str">
        <f t="shared" si="8"/>
        <v/>
      </c>
      <c r="H70" s="12" t="str">
        <f>IFERROR(VLOOKUP($B70,Tabla2[#All],2,0),"")</f>
        <v/>
      </c>
      <c r="I70" s="12" t="str">
        <f t="shared" si="9"/>
        <v/>
      </c>
      <c r="J70" s="12" t="str">
        <f>IFERROR(NETWORKDAYS.INTL($D70+1,$F70,1,Tabla5[DIAS FESTIVOS]),"")</f>
        <v/>
      </c>
      <c r="K70" s="13">
        <f t="shared" si="10"/>
        <v>0</v>
      </c>
      <c r="BT70" s="17" t="str">
        <f t="shared" si="6"/>
        <v>CUMPLIDO</v>
      </c>
    </row>
    <row r="71" spans="1:72" x14ac:dyDescent="0.2">
      <c r="A71" s="17" t="str">
        <f t="shared" si="7"/>
        <v/>
      </c>
      <c r="B71" s="58" t="str">
        <f>IFERROR(IF(BASE!$B70&lt;&gt;"",BASE!$B70,""),"")</f>
        <v/>
      </c>
      <c r="C71" s="14" t="str">
        <f>IFERROR(IF(BASE!$C70&lt;&gt;"",BASE!$C70,""),"")</f>
        <v/>
      </c>
      <c r="D71" s="15" t="str">
        <f>IFERROR(VLOOKUP($B71&amp;$C71,Tabla1[[#All],[LLAVE]:[FECHA REAL RESPUESTA]],4,0),"")</f>
        <v/>
      </c>
      <c r="E71" s="15" t="str">
        <f>IFERROR(VLOOKUP($B71&amp;$C71,Tabla1[[#All],[LLAVE]:[FECHA ESTIMADA RESPUESTA]],5,0),"")</f>
        <v/>
      </c>
      <c r="F71" s="15" t="str">
        <f>IFERROR(IF(VLOOKUP($B71&amp;$C71,Tabla1[[#All],[LLAVE]:[FECHA REAL RESPUESTA]],6,0)=0,"",VLOOKUP($B71&amp;$C71,Tabla1[[#All],[LLAVE]:[FECHA REAL RESPUESTA]],6,0)),"")</f>
        <v/>
      </c>
      <c r="G71" s="12" t="str">
        <f t="shared" si="8"/>
        <v/>
      </c>
      <c r="H71" s="12" t="str">
        <f>IFERROR(VLOOKUP($B71,Tabla2[#All],2,0),"")</f>
        <v/>
      </c>
      <c r="I71" s="12" t="str">
        <f t="shared" si="9"/>
        <v/>
      </c>
      <c r="J71" s="12" t="str">
        <f>IFERROR(NETWORKDAYS.INTL($D71+1,$F71,1,Tabla5[DIAS FESTIVOS]),"")</f>
        <v/>
      </c>
      <c r="K71" s="13">
        <f t="shared" si="10"/>
        <v>0</v>
      </c>
      <c r="BT71" s="17" t="str">
        <f t="shared" si="6"/>
        <v>CUMPLIDO</v>
      </c>
    </row>
    <row r="72" spans="1:72" x14ac:dyDescent="0.2">
      <c r="A72" s="17" t="str">
        <f t="shared" si="7"/>
        <v/>
      </c>
      <c r="B72" s="58" t="str">
        <f>IFERROR(IF(BASE!$B71&lt;&gt;"",BASE!$B71,""),"")</f>
        <v/>
      </c>
      <c r="C72" s="14" t="str">
        <f>IFERROR(IF(BASE!$C71&lt;&gt;"",BASE!$C71,""),"")</f>
        <v/>
      </c>
      <c r="D72" s="15" t="str">
        <f>IFERROR(VLOOKUP($B72&amp;$C72,Tabla1[[#All],[LLAVE]:[FECHA REAL RESPUESTA]],4,0),"")</f>
        <v/>
      </c>
      <c r="E72" s="15" t="str">
        <f>IFERROR(VLOOKUP($B72&amp;$C72,Tabla1[[#All],[LLAVE]:[FECHA ESTIMADA RESPUESTA]],5,0),"")</f>
        <v/>
      </c>
      <c r="F72" s="15" t="str">
        <f>IFERROR(IF(VLOOKUP($B72&amp;$C72,Tabla1[[#All],[LLAVE]:[FECHA REAL RESPUESTA]],6,0)=0,"",VLOOKUP($B72&amp;$C72,Tabla1[[#All],[LLAVE]:[FECHA REAL RESPUESTA]],6,0)),"")</f>
        <v/>
      </c>
      <c r="G72" s="12" t="str">
        <f t="shared" si="8"/>
        <v/>
      </c>
      <c r="H72" s="12" t="str">
        <f>IFERROR(VLOOKUP($B72,Tabla2[#All],2,0),"")</f>
        <v/>
      </c>
      <c r="I72" s="12" t="str">
        <f t="shared" si="9"/>
        <v/>
      </c>
      <c r="J72" s="12" t="str">
        <f>IFERROR(NETWORKDAYS.INTL($D72+1,$F72,1,Tabla5[DIAS FESTIVOS]),"")</f>
        <v/>
      </c>
      <c r="K72" s="13">
        <f t="shared" si="10"/>
        <v>0</v>
      </c>
      <c r="BT72" s="17" t="str">
        <f t="shared" si="6"/>
        <v>CUMPLIDO</v>
      </c>
    </row>
    <row r="73" spans="1:72" x14ac:dyDescent="0.2">
      <c r="A73" s="17" t="str">
        <f t="shared" si="7"/>
        <v/>
      </c>
      <c r="B73" s="58" t="str">
        <f>IFERROR(IF(BASE!$B72&lt;&gt;"",BASE!$B72,""),"")</f>
        <v/>
      </c>
      <c r="C73" s="14" t="str">
        <f>IFERROR(IF(BASE!$C72&lt;&gt;"",BASE!$C72,""),"")</f>
        <v/>
      </c>
      <c r="D73" s="15" t="str">
        <f>IFERROR(VLOOKUP($B73&amp;$C73,Tabla1[[#All],[LLAVE]:[FECHA REAL RESPUESTA]],4,0),"")</f>
        <v/>
      </c>
      <c r="E73" s="15" t="str">
        <f>IFERROR(VLOOKUP($B73&amp;$C73,Tabla1[[#All],[LLAVE]:[FECHA ESTIMADA RESPUESTA]],5,0),"")</f>
        <v/>
      </c>
      <c r="F73" s="15" t="str">
        <f>IFERROR(IF(VLOOKUP($B73&amp;$C73,Tabla1[[#All],[LLAVE]:[FECHA REAL RESPUESTA]],6,0)=0,"",VLOOKUP($B73&amp;$C73,Tabla1[[#All],[LLAVE]:[FECHA REAL RESPUESTA]],6,0)),"")</f>
        <v/>
      </c>
      <c r="G73" s="12" t="str">
        <f t="shared" si="8"/>
        <v/>
      </c>
      <c r="H73" s="12" t="str">
        <f>IFERROR(VLOOKUP($B73,Tabla2[#All],2,0),"")</f>
        <v/>
      </c>
      <c r="I73" s="12" t="str">
        <f t="shared" si="9"/>
        <v/>
      </c>
      <c r="J73" s="12" t="str">
        <f>IFERROR(NETWORKDAYS.INTL($D73+1,$F73,1,Tabla5[DIAS FESTIVOS]),"")</f>
        <v/>
      </c>
      <c r="K73" s="13">
        <f t="shared" si="10"/>
        <v>0</v>
      </c>
      <c r="BT73" s="17" t="str">
        <f t="shared" si="6"/>
        <v>CUMPLIDO</v>
      </c>
    </row>
    <row r="74" spans="1:72" x14ac:dyDescent="0.2">
      <c r="A74" s="17" t="str">
        <f t="shared" si="7"/>
        <v/>
      </c>
      <c r="B74" s="58" t="str">
        <f>IFERROR(IF(BASE!$B73&lt;&gt;"",BASE!$B73,""),"")</f>
        <v/>
      </c>
      <c r="C74" s="14" t="str">
        <f>IFERROR(IF(BASE!$C73&lt;&gt;"",BASE!$C73,""),"")</f>
        <v/>
      </c>
      <c r="D74" s="15" t="str">
        <f>IFERROR(VLOOKUP($B74&amp;$C74,Tabla1[[#All],[LLAVE]:[FECHA REAL RESPUESTA]],4,0),"")</f>
        <v/>
      </c>
      <c r="E74" s="15" t="str">
        <f>IFERROR(VLOOKUP($B74&amp;$C74,Tabla1[[#All],[LLAVE]:[FECHA ESTIMADA RESPUESTA]],5,0),"")</f>
        <v/>
      </c>
      <c r="F74" s="15" t="str">
        <f>IFERROR(IF(VLOOKUP($B74&amp;$C74,Tabla1[[#All],[LLAVE]:[FECHA REAL RESPUESTA]],6,0)=0,"",VLOOKUP($B74&amp;$C74,Tabla1[[#All],[LLAVE]:[FECHA REAL RESPUESTA]],6,0)),"")</f>
        <v/>
      </c>
      <c r="G74" s="12" t="str">
        <f t="shared" si="8"/>
        <v/>
      </c>
      <c r="H74" s="12" t="str">
        <f>IFERROR(VLOOKUP($B74,Tabla2[#All],2,0),"")</f>
        <v/>
      </c>
      <c r="I74" s="12" t="str">
        <f t="shared" si="9"/>
        <v/>
      </c>
      <c r="J74" s="12" t="str">
        <f>IFERROR(NETWORKDAYS.INTL($D74+1,$F74,1,Tabla5[DIAS FESTIVOS]),"")</f>
        <v/>
      </c>
      <c r="K74" s="13">
        <f t="shared" si="10"/>
        <v>0</v>
      </c>
      <c r="BT74" s="17" t="str">
        <f t="shared" si="6"/>
        <v>CUMPLIDO</v>
      </c>
    </row>
    <row r="75" spans="1:72" x14ac:dyDescent="0.2">
      <c r="A75" s="17" t="str">
        <f t="shared" si="7"/>
        <v/>
      </c>
      <c r="B75" s="58" t="str">
        <f>IFERROR(IF(BASE!$B74&lt;&gt;"",BASE!$B74,""),"")</f>
        <v/>
      </c>
      <c r="C75" s="14" t="str">
        <f>IFERROR(IF(BASE!$C74&lt;&gt;"",BASE!$C74,""),"")</f>
        <v/>
      </c>
      <c r="D75" s="15" t="str">
        <f>IFERROR(VLOOKUP($B75&amp;$C75,Tabla1[[#All],[LLAVE]:[FECHA REAL RESPUESTA]],4,0),"")</f>
        <v/>
      </c>
      <c r="E75" s="15" t="str">
        <f>IFERROR(VLOOKUP($B75&amp;$C75,Tabla1[[#All],[LLAVE]:[FECHA ESTIMADA RESPUESTA]],5,0),"")</f>
        <v/>
      </c>
      <c r="F75" s="15" t="str">
        <f>IFERROR(IF(VLOOKUP($B75&amp;$C75,Tabla1[[#All],[LLAVE]:[FECHA REAL RESPUESTA]],6,0)=0,"",VLOOKUP($B75&amp;$C75,Tabla1[[#All],[LLAVE]:[FECHA REAL RESPUESTA]],6,0)),"")</f>
        <v/>
      </c>
      <c r="G75" s="12" t="str">
        <f t="shared" si="8"/>
        <v/>
      </c>
      <c r="H75" s="12" t="str">
        <f>IFERROR(VLOOKUP($B75,Tabla2[#All],2,0),"")</f>
        <v/>
      </c>
      <c r="I75" s="12" t="str">
        <f t="shared" si="9"/>
        <v/>
      </c>
      <c r="J75" s="12" t="str">
        <f>IFERROR(NETWORKDAYS.INTL($D75+1,$F75,1,Tabla5[DIAS FESTIVOS]),"")</f>
        <v/>
      </c>
      <c r="K75" s="13">
        <f t="shared" si="10"/>
        <v>0</v>
      </c>
      <c r="BT75" s="17" t="str">
        <f t="shared" si="6"/>
        <v>CUMPLIDO</v>
      </c>
    </row>
    <row r="76" spans="1:72" x14ac:dyDescent="0.2">
      <c r="A76" s="17" t="str">
        <f t="shared" si="7"/>
        <v/>
      </c>
      <c r="B76" s="58" t="str">
        <f>IFERROR(IF(BASE!$B75&lt;&gt;"",BASE!$B75,""),"")</f>
        <v/>
      </c>
      <c r="C76" s="14" t="str">
        <f>IFERROR(IF(BASE!$C75&lt;&gt;"",BASE!$C75,""),"")</f>
        <v/>
      </c>
      <c r="D76" s="15" t="str">
        <f>IFERROR(VLOOKUP($B76&amp;$C76,Tabla1[[#All],[LLAVE]:[FECHA REAL RESPUESTA]],4,0),"")</f>
        <v/>
      </c>
      <c r="E76" s="15" t="str">
        <f>IFERROR(VLOOKUP($B76&amp;$C76,Tabla1[[#All],[LLAVE]:[FECHA ESTIMADA RESPUESTA]],5,0),"")</f>
        <v/>
      </c>
      <c r="F76" s="15" t="str">
        <f>IFERROR(IF(VLOOKUP($B76&amp;$C76,Tabla1[[#All],[LLAVE]:[FECHA REAL RESPUESTA]],6,0)=0,"",VLOOKUP($B76&amp;$C76,Tabla1[[#All],[LLAVE]:[FECHA REAL RESPUESTA]],6,0)),"")</f>
        <v/>
      </c>
      <c r="G76" s="12" t="str">
        <f t="shared" si="8"/>
        <v/>
      </c>
      <c r="H76" s="12" t="str">
        <f>IFERROR(VLOOKUP($B76,Tabla2[#All],2,0),"")</f>
        <v/>
      </c>
      <c r="I76" s="12" t="str">
        <f t="shared" si="9"/>
        <v/>
      </c>
      <c r="J76" s="12" t="str">
        <f>IFERROR(NETWORKDAYS.INTL($D76+1,$F76,1,Tabla5[DIAS FESTIVOS]),"")</f>
        <v/>
      </c>
      <c r="K76" s="13">
        <f t="shared" si="10"/>
        <v>0</v>
      </c>
      <c r="BT76" s="17" t="str">
        <f t="shared" si="6"/>
        <v>CUMPLIDO</v>
      </c>
    </row>
    <row r="77" spans="1:72" x14ac:dyDescent="0.2">
      <c r="A77" s="17" t="str">
        <f t="shared" si="7"/>
        <v/>
      </c>
      <c r="B77" s="58" t="str">
        <f>IFERROR(IF(BASE!$B76&lt;&gt;"",BASE!$B76,""),"")</f>
        <v/>
      </c>
      <c r="C77" s="14" t="str">
        <f>IFERROR(IF(BASE!$C76&lt;&gt;"",BASE!$C76,""),"")</f>
        <v/>
      </c>
      <c r="D77" s="15" t="str">
        <f>IFERROR(VLOOKUP($B77&amp;$C77,Tabla1[[#All],[LLAVE]:[FECHA REAL RESPUESTA]],4,0),"")</f>
        <v/>
      </c>
      <c r="E77" s="15" t="str">
        <f>IFERROR(VLOOKUP($B77&amp;$C77,Tabla1[[#All],[LLAVE]:[FECHA ESTIMADA RESPUESTA]],5,0),"")</f>
        <v/>
      </c>
      <c r="F77" s="15" t="str">
        <f>IFERROR(IF(VLOOKUP($B77&amp;$C77,Tabla1[[#All],[LLAVE]:[FECHA REAL RESPUESTA]],6,0)=0,"",VLOOKUP($B77&amp;$C77,Tabla1[[#All],[LLAVE]:[FECHA REAL RESPUESTA]],6,0)),"")</f>
        <v/>
      </c>
      <c r="G77" s="12" t="str">
        <f t="shared" si="8"/>
        <v/>
      </c>
      <c r="H77" s="12" t="str">
        <f>IFERROR(VLOOKUP($B77,Tabla2[#All],2,0),"")</f>
        <v/>
      </c>
      <c r="I77" s="12" t="str">
        <f t="shared" si="9"/>
        <v/>
      </c>
      <c r="J77" s="12" t="str">
        <f>IFERROR(NETWORKDAYS.INTL($D77+1,$F77,1,Tabla5[DIAS FESTIVOS]),"")</f>
        <v/>
      </c>
      <c r="K77" s="13">
        <f t="shared" si="10"/>
        <v>0</v>
      </c>
      <c r="BT77" s="17" t="str">
        <f t="shared" si="6"/>
        <v>CUMPLIDO</v>
      </c>
    </row>
    <row r="78" spans="1:72" x14ac:dyDescent="0.2">
      <c r="A78" s="17" t="str">
        <f t="shared" si="7"/>
        <v/>
      </c>
      <c r="B78" s="58" t="str">
        <f>IFERROR(IF(BASE!$B77&lt;&gt;"",BASE!$B77,""),"")</f>
        <v/>
      </c>
      <c r="C78" s="14" t="str">
        <f>IFERROR(IF(BASE!$C77&lt;&gt;"",BASE!$C77,""),"")</f>
        <v/>
      </c>
      <c r="D78" s="15" t="str">
        <f>IFERROR(VLOOKUP($B78&amp;$C78,Tabla1[[#All],[LLAVE]:[FECHA REAL RESPUESTA]],4,0),"")</f>
        <v/>
      </c>
      <c r="E78" s="15" t="str">
        <f>IFERROR(VLOOKUP($B78&amp;$C78,Tabla1[[#All],[LLAVE]:[FECHA ESTIMADA RESPUESTA]],5,0),"")</f>
        <v/>
      </c>
      <c r="F78" s="15" t="str">
        <f>IFERROR(IF(VLOOKUP($B78&amp;$C78,Tabla1[[#All],[LLAVE]:[FECHA REAL RESPUESTA]],6,0)=0,"",VLOOKUP($B78&amp;$C78,Tabla1[[#All],[LLAVE]:[FECHA REAL RESPUESTA]],6,0)),"")</f>
        <v/>
      </c>
      <c r="G78" s="12" t="str">
        <f t="shared" si="8"/>
        <v/>
      </c>
      <c r="H78" s="12" t="str">
        <f>IFERROR(VLOOKUP($B78,Tabla2[#All],2,0),"")</f>
        <v/>
      </c>
      <c r="I78" s="12" t="str">
        <f t="shared" si="9"/>
        <v/>
      </c>
      <c r="J78" s="12" t="str">
        <f>IFERROR(NETWORKDAYS.INTL($D78+1,$F78,1,Tabla5[DIAS FESTIVOS]),"")</f>
        <v/>
      </c>
      <c r="K78" s="13">
        <f t="shared" si="10"/>
        <v>0</v>
      </c>
      <c r="BT78" s="17" t="str">
        <f t="shared" si="6"/>
        <v>CUMPLIDO</v>
      </c>
    </row>
    <row r="79" spans="1:72" x14ac:dyDescent="0.2">
      <c r="A79" s="17" t="str">
        <f t="shared" si="7"/>
        <v/>
      </c>
      <c r="B79" s="58" t="str">
        <f>IFERROR(IF(BASE!$B78&lt;&gt;"",BASE!$B78,""),"")</f>
        <v/>
      </c>
      <c r="C79" s="14" t="str">
        <f>IFERROR(IF(BASE!$C78&lt;&gt;"",BASE!$C78,""),"")</f>
        <v/>
      </c>
      <c r="D79" s="15" t="str">
        <f>IFERROR(VLOOKUP($B79&amp;$C79,Tabla1[[#All],[LLAVE]:[FECHA REAL RESPUESTA]],4,0),"")</f>
        <v/>
      </c>
      <c r="E79" s="15" t="str">
        <f>IFERROR(VLOOKUP($B79&amp;$C79,Tabla1[[#All],[LLAVE]:[FECHA ESTIMADA RESPUESTA]],5,0),"")</f>
        <v/>
      </c>
      <c r="F79" s="15" t="str">
        <f>IFERROR(IF(VLOOKUP($B79&amp;$C79,Tabla1[[#All],[LLAVE]:[FECHA REAL RESPUESTA]],6,0)=0,"",VLOOKUP($B79&amp;$C79,Tabla1[[#All],[LLAVE]:[FECHA REAL RESPUESTA]],6,0)),"")</f>
        <v/>
      </c>
      <c r="G79" s="12" t="str">
        <f t="shared" si="8"/>
        <v/>
      </c>
      <c r="H79" s="12" t="str">
        <f>IFERROR(VLOOKUP($B79,Tabla2[#All],2,0),"")</f>
        <v/>
      </c>
      <c r="I79" s="12" t="str">
        <f t="shared" si="9"/>
        <v/>
      </c>
      <c r="J79" s="12" t="str">
        <f>IFERROR(NETWORKDAYS.INTL($D79+1,$F79,1,Tabla5[DIAS FESTIVOS]),"")</f>
        <v/>
      </c>
      <c r="K79" s="13">
        <f t="shared" si="10"/>
        <v>0</v>
      </c>
      <c r="BT79" s="17" t="str">
        <f t="shared" si="6"/>
        <v>CUMPLIDO</v>
      </c>
    </row>
    <row r="80" spans="1:72" x14ac:dyDescent="0.2">
      <c r="A80" s="17" t="str">
        <f t="shared" si="7"/>
        <v/>
      </c>
      <c r="B80" s="58" t="str">
        <f>IFERROR(IF(BASE!$B79&lt;&gt;"",BASE!$B79,""),"")</f>
        <v/>
      </c>
      <c r="C80" s="14" t="str">
        <f>IFERROR(IF(BASE!$C79&lt;&gt;"",BASE!$C79,""),"")</f>
        <v/>
      </c>
      <c r="D80" s="15" t="str">
        <f>IFERROR(VLOOKUP($B80&amp;$C80,Tabla1[[#All],[LLAVE]:[FECHA REAL RESPUESTA]],4,0),"")</f>
        <v/>
      </c>
      <c r="E80" s="15" t="str">
        <f>IFERROR(VLOOKUP($B80&amp;$C80,Tabla1[[#All],[LLAVE]:[FECHA ESTIMADA RESPUESTA]],5,0),"")</f>
        <v/>
      </c>
      <c r="F80" s="15" t="str">
        <f>IFERROR(IF(VLOOKUP($B80&amp;$C80,Tabla1[[#All],[LLAVE]:[FECHA REAL RESPUESTA]],6,0)=0,"",VLOOKUP($B80&amp;$C80,Tabla1[[#All],[LLAVE]:[FECHA REAL RESPUESTA]],6,0)),"")</f>
        <v/>
      </c>
      <c r="G80" s="12" t="str">
        <f t="shared" si="8"/>
        <v/>
      </c>
      <c r="H80" s="12" t="str">
        <f>IFERROR(VLOOKUP($B80,Tabla2[#All],2,0),"")</f>
        <v/>
      </c>
      <c r="I80" s="12" t="str">
        <f t="shared" si="9"/>
        <v/>
      </c>
      <c r="J80" s="12" t="str">
        <f>IFERROR(NETWORKDAYS.INTL($D80+1,$F80,1,Tabla5[DIAS FESTIVOS]),"")</f>
        <v/>
      </c>
      <c r="K80" s="13">
        <f t="shared" si="10"/>
        <v>0</v>
      </c>
      <c r="BT80" s="17" t="str">
        <f t="shared" si="6"/>
        <v>CUMPLIDO</v>
      </c>
    </row>
    <row r="81" spans="1:72" x14ac:dyDescent="0.2">
      <c r="A81" s="17" t="str">
        <f t="shared" si="7"/>
        <v/>
      </c>
      <c r="B81" s="58" t="str">
        <f>IFERROR(IF(BASE!$B80&lt;&gt;"",BASE!$B80,""),"")</f>
        <v/>
      </c>
      <c r="C81" s="14" t="str">
        <f>IFERROR(IF(BASE!$C80&lt;&gt;"",BASE!$C80,""),"")</f>
        <v/>
      </c>
      <c r="D81" s="15" t="str">
        <f>IFERROR(VLOOKUP($B81&amp;$C81,Tabla1[[#All],[LLAVE]:[FECHA REAL RESPUESTA]],4,0),"")</f>
        <v/>
      </c>
      <c r="E81" s="15" t="str">
        <f>IFERROR(VLOOKUP($B81&amp;$C81,Tabla1[[#All],[LLAVE]:[FECHA ESTIMADA RESPUESTA]],5,0),"")</f>
        <v/>
      </c>
      <c r="F81" s="15" t="str">
        <f>IFERROR(IF(VLOOKUP($B81&amp;$C81,Tabla1[[#All],[LLAVE]:[FECHA REAL RESPUESTA]],6,0)=0,"",VLOOKUP($B81&amp;$C81,Tabla1[[#All],[LLAVE]:[FECHA REAL RESPUESTA]],6,0)),"")</f>
        <v/>
      </c>
      <c r="G81" s="12" t="str">
        <f t="shared" si="8"/>
        <v/>
      </c>
      <c r="H81" s="12" t="str">
        <f>IFERROR(VLOOKUP($B81,Tabla2[#All],2,0),"")</f>
        <v/>
      </c>
      <c r="I81" s="12" t="str">
        <f t="shared" si="9"/>
        <v/>
      </c>
      <c r="J81" s="12" t="str">
        <f>IFERROR(NETWORKDAYS.INTL($D81+1,$F81,1,Tabla5[DIAS FESTIVOS]),"")</f>
        <v/>
      </c>
      <c r="K81" s="13">
        <f t="shared" si="10"/>
        <v>0</v>
      </c>
      <c r="BT81" s="17" t="str">
        <f t="shared" si="6"/>
        <v>CUMPLIDO</v>
      </c>
    </row>
    <row r="82" spans="1:72" x14ac:dyDescent="0.2">
      <c r="A82" s="17" t="str">
        <f t="shared" si="7"/>
        <v/>
      </c>
      <c r="B82" s="58" t="str">
        <f>IFERROR(IF(BASE!$B81&lt;&gt;"",BASE!$B81,""),"")</f>
        <v/>
      </c>
      <c r="C82" s="14" t="str">
        <f>IFERROR(IF(BASE!$C81&lt;&gt;"",BASE!$C81,""),"")</f>
        <v/>
      </c>
      <c r="D82" s="15" t="str">
        <f>IFERROR(VLOOKUP($B82&amp;$C82,Tabla1[[#All],[LLAVE]:[FECHA REAL RESPUESTA]],4,0),"")</f>
        <v/>
      </c>
      <c r="E82" s="15" t="str">
        <f>IFERROR(VLOOKUP($B82&amp;$C82,Tabla1[[#All],[LLAVE]:[FECHA ESTIMADA RESPUESTA]],5,0),"")</f>
        <v/>
      </c>
      <c r="F82" s="15" t="str">
        <f>IFERROR(IF(VLOOKUP($B82&amp;$C82,Tabla1[[#All],[LLAVE]:[FECHA REAL RESPUESTA]],6,0)=0,"",VLOOKUP($B82&amp;$C82,Tabla1[[#All],[LLAVE]:[FECHA REAL RESPUESTA]],6,0)),"")</f>
        <v/>
      </c>
      <c r="G82" s="12" t="str">
        <f t="shared" si="8"/>
        <v/>
      </c>
      <c r="H82" s="12" t="str">
        <f>IFERROR(VLOOKUP($B82,Tabla2[#All],2,0),"")</f>
        <v/>
      </c>
      <c r="I82" s="12" t="str">
        <f t="shared" si="9"/>
        <v/>
      </c>
      <c r="J82" s="12" t="str">
        <f>IFERROR(NETWORKDAYS.INTL($D82+1,$F82,1,Tabla5[DIAS FESTIVOS]),"")</f>
        <v/>
      </c>
      <c r="K82" s="13">
        <f t="shared" si="10"/>
        <v>0</v>
      </c>
      <c r="BT82" s="17" t="str">
        <f t="shared" si="6"/>
        <v>CUMPLIDO</v>
      </c>
    </row>
    <row r="83" spans="1:72" x14ac:dyDescent="0.2">
      <c r="A83" s="17" t="str">
        <f t="shared" si="7"/>
        <v/>
      </c>
      <c r="B83" s="58" t="str">
        <f>IFERROR(IF(BASE!$B82&lt;&gt;"",BASE!$B82,""),"")</f>
        <v/>
      </c>
      <c r="C83" s="14" t="str">
        <f>IFERROR(IF(BASE!$C82&lt;&gt;"",BASE!$C82,""),"")</f>
        <v/>
      </c>
      <c r="D83" s="15" t="str">
        <f>IFERROR(VLOOKUP($B83&amp;$C83,Tabla1[[#All],[LLAVE]:[FECHA REAL RESPUESTA]],4,0),"")</f>
        <v/>
      </c>
      <c r="E83" s="15" t="str">
        <f>IFERROR(VLOOKUP($B83&amp;$C83,Tabla1[[#All],[LLAVE]:[FECHA ESTIMADA RESPUESTA]],5,0),"")</f>
        <v/>
      </c>
      <c r="F83" s="15" t="str">
        <f>IFERROR(IF(VLOOKUP($B83&amp;$C83,Tabla1[[#All],[LLAVE]:[FECHA REAL RESPUESTA]],6,0)=0,"",VLOOKUP($B83&amp;$C83,Tabla1[[#All],[LLAVE]:[FECHA REAL RESPUESTA]],6,0)),"")</f>
        <v/>
      </c>
      <c r="G83" s="12" t="str">
        <f t="shared" si="8"/>
        <v/>
      </c>
      <c r="H83" s="12" t="str">
        <f>IFERROR(VLOOKUP($B83,Tabla2[#All],2,0),"")</f>
        <v/>
      </c>
      <c r="I83" s="12" t="str">
        <f t="shared" si="9"/>
        <v/>
      </c>
      <c r="J83" s="12" t="str">
        <f>IFERROR(NETWORKDAYS.INTL($D83+1,$F83,1,Tabla5[DIAS FESTIVOS]),"")</f>
        <v/>
      </c>
      <c r="K83" s="13">
        <f t="shared" si="10"/>
        <v>0</v>
      </c>
      <c r="BT83" s="17" t="str">
        <f t="shared" si="6"/>
        <v>CUMPLIDO</v>
      </c>
    </row>
    <row r="84" spans="1:72" x14ac:dyDescent="0.2">
      <c r="A84" s="17" t="str">
        <f t="shared" si="7"/>
        <v/>
      </c>
      <c r="B84" s="58" t="str">
        <f>IFERROR(IF(BASE!$B83&lt;&gt;"",BASE!$B83,""),"")</f>
        <v/>
      </c>
      <c r="C84" s="14" t="str">
        <f>IFERROR(IF(BASE!$C83&lt;&gt;"",BASE!$C83,""),"")</f>
        <v/>
      </c>
      <c r="D84" s="15" t="str">
        <f>IFERROR(VLOOKUP($B84&amp;$C84,Tabla1[[#All],[LLAVE]:[FECHA REAL RESPUESTA]],4,0),"")</f>
        <v/>
      </c>
      <c r="E84" s="15" t="str">
        <f>IFERROR(VLOOKUP($B84&amp;$C84,Tabla1[[#All],[LLAVE]:[FECHA ESTIMADA RESPUESTA]],5,0),"")</f>
        <v/>
      </c>
      <c r="F84" s="15" t="str">
        <f>IFERROR(IF(VLOOKUP($B84&amp;$C84,Tabla1[[#All],[LLAVE]:[FECHA REAL RESPUESTA]],6,0)=0,"",VLOOKUP($B84&amp;$C84,Tabla1[[#All],[LLAVE]:[FECHA REAL RESPUESTA]],6,0)),"")</f>
        <v/>
      </c>
      <c r="G84" s="12" t="str">
        <f t="shared" si="8"/>
        <v/>
      </c>
      <c r="H84" s="12" t="str">
        <f>IFERROR(VLOOKUP($B84,Tabla2[#All],2,0),"")</f>
        <v/>
      </c>
      <c r="I84" s="12" t="str">
        <f t="shared" si="9"/>
        <v/>
      </c>
      <c r="J84" s="12" t="str">
        <f>IFERROR(NETWORKDAYS.INTL($D84+1,$F84,1,Tabla5[DIAS FESTIVOS]),"")</f>
        <v/>
      </c>
      <c r="K84" s="13">
        <f t="shared" si="10"/>
        <v>0</v>
      </c>
      <c r="BT84" s="17" t="str">
        <f t="shared" si="6"/>
        <v>CUMPLIDO</v>
      </c>
    </row>
    <row r="85" spans="1:72" x14ac:dyDescent="0.2">
      <c r="A85" s="17" t="str">
        <f t="shared" si="7"/>
        <v/>
      </c>
      <c r="B85" s="58" t="str">
        <f>IFERROR(IF(BASE!$B84&lt;&gt;"",BASE!$B84,""),"")</f>
        <v/>
      </c>
      <c r="C85" s="14" t="str">
        <f>IFERROR(IF(BASE!$C84&lt;&gt;"",BASE!$C84,""),"")</f>
        <v/>
      </c>
      <c r="D85" s="15" t="str">
        <f>IFERROR(VLOOKUP($B85&amp;$C85,Tabla1[[#All],[LLAVE]:[FECHA REAL RESPUESTA]],4,0),"")</f>
        <v/>
      </c>
      <c r="E85" s="15" t="str">
        <f>IFERROR(VLOOKUP($B85&amp;$C85,Tabla1[[#All],[LLAVE]:[FECHA ESTIMADA RESPUESTA]],5,0),"")</f>
        <v/>
      </c>
      <c r="F85" s="15" t="str">
        <f>IFERROR(IF(VLOOKUP($B85&amp;$C85,Tabla1[[#All],[LLAVE]:[FECHA REAL RESPUESTA]],6,0)=0,"",VLOOKUP($B85&amp;$C85,Tabla1[[#All],[LLAVE]:[FECHA REAL RESPUESTA]],6,0)),"")</f>
        <v/>
      </c>
      <c r="G85" s="12" t="str">
        <f t="shared" si="8"/>
        <v/>
      </c>
      <c r="H85" s="12" t="str">
        <f>IFERROR(VLOOKUP($B85,Tabla2[#All],2,0),"")</f>
        <v/>
      </c>
      <c r="I85" s="12" t="str">
        <f t="shared" si="9"/>
        <v/>
      </c>
      <c r="J85" s="12" t="str">
        <f>IFERROR(NETWORKDAYS.INTL($D85+1,$F85,1,Tabla5[DIAS FESTIVOS]),"")</f>
        <v/>
      </c>
      <c r="K85" s="13">
        <f t="shared" si="10"/>
        <v>0</v>
      </c>
      <c r="BT85" s="17" t="str">
        <f t="shared" si="6"/>
        <v>CUMPLIDO</v>
      </c>
    </row>
    <row r="86" spans="1:72" x14ac:dyDescent="0.2">
      <c r="A86" s="17" t="str">
        <f t="shared" si="7"/>
        <v/>
      </c>
      <c r="B86" s="58" t="str">
        <f>IFERROR(IF(BASE!$B85&lt;&gt;"",BASE!$B85,""),"")</f>
        <v/>
      </c>
      <c r="C86" s="14" t="str">
        <f>IFERROR(IF(BASE!$C85&lt;&gt;"",BASE!$C85,""),"")</f>
        <v/>
      </c>
      <c r="D86" s="15" t="str">
        <f>IFERROR(VLOOKUP($B86&amp;$C86,Tabla1[[#All],[LLAVE]:[FECHA REAL RESPUESTA]],4,0),"")</f>
        <v/>
      </c>
      <c r="E86" s="15" t="str">
        <f>IFERROR(VLOOKUP($B86&amp;$C86,Tabla1[[#All],[LLAVE]:[FECHA ESTIMADA RESPUESTA]],5,0),"")</f>
        <v/>
      </c>
      <c r="F86" s="15" t="str">
        <f>IFERROR(IF(VLOOKUP($B86&amp;$C86,Tabla1[[#All],[LLAVE]:[FECHA REAL RESPUESTA]],6,0)=0,"",VLOOKUP($B86&amp;$C86,Tabla1[[#All],[LLAVE]:[FECHA REAL RESPUESTA]],6,0)),"")</f>
        <v/>
      </c>
      <c r="G86" s="12" t="str">
        <f t="shared" si="8"/>
        <v/>
      </c>
      <c r="H86" s="12" t="str">
        <f>IFERROR(VLOOKUP($B86,Tabla2[#All],2,0),"")</f>
        <v/>
      </c>
      <c r="I86" s="12" t="str">
        <f t="shared" si="9"/>
        <v/>
      </c>
      <c r="J86" s="12" t="str">
        <f>IFERROR(NETWORKDAYS.INTL($D86+1,$F86,1,Tabla5[DIAS FESTIVOS]),"")</f>
        <v/>
      </c>
      <c r="K86" s="13">
        <f t="shared" si="10"/>
        <v>0</v>
      </c>
      <c r="BT86" s="17" t="str">
        <f t="shared" si="6"/>
        <v>CUMPLIDO</v>
      </c>
    </row>
    <row r="87" spans="1:72" x14ac:dyDescent="0.2">
      <c r="A87" s="17" t="str">
        <f t="shared" si="7"/>
        <v/>
      </c>
      <c r="B87" s="58" t="str">
        <f>IFERROR(IF(BASE!$B86&lt;&gt;"",BASE!$B86,""),"")</f>
        <v/>
      </c>
      <c r="C87" s="14" t="str">
        <f>IFERROR(IF(BASE!$C86&lt;&gt;"",BASE!$C86,""),"")</f>
        <v/>
      </c>
      <c r="D87" s="15" t="str">
        <f>IFERROR(VLOOKUP($B87&amp;$C87,Tabla1[[#All],[LLAVE]:[FECHA REAL RESPUESTA]],4,0),"")</f>
        <v/>
      </c>
      <c r="E87" s="15" t="str">
        <f>IFERROR(VLOOKUP($B87&amp;$C87,Tabla1[[#All],[LLAVE]:[FECHA ESTIMADA RESPUESTA]],5,0),"")</f>
        <v/>
      </c>
      <c r="F87" s="15" t="str">
        <f>IFERROR(IF(VLOOKUP($B87&amp;$C87,Tabla1[[#All],[LLAVE]:[FECHA REAL RESPUESTA]],6,0)=0,"",VLOOKUP($B87&amp;$C87,Tabla1[[#All],[LLAVE]:[FECHA REAL RESPUESTA]],6,0)),"")</f>
        <v/>
      </c>
      <c r="G87" s="12" t="str">
        <f t="shared" si="8"/>
        <v/>
      </c>
      <c r="H87" s="12" t="str">
        <f>IFERROR(VLOOKUP($B87,Tabla2[#All],2,0),"")</f>
        <v/>
      </c>
      <c r="I87" s="12" t="str">
        <f t="shared" si="9"/>
        <v/>
      </c>
      <c r="J87" s="12" t="str">
        <f>IFERROR(NETWORKDAYS.INTL($D87+1,$F87,1,Tabla5[DIAS FESTIVOS]),"")</f>
        <v/>
      </c>
      <c r="K87" s="13">
        <f t="shared" si="10"/>
        <v>0</v>
      </c>
      <c r="BT87" s="17" t="str">
        <f t="shared" si="6"/>
        <v>CUMPLIDO</v>
      </c>
    </row>
    <row r="88" spans="1:72" x14ac:dyDescent="0.2">
      <c r="A88" s="17" t="str">
        <f t="shared" si="7"/>
        <v/>
      </c>
      <c r="B88" s="58" t="str">
        <f>IFERROR(IF(BASE!$B87&lt;&gt;"",BASE!$B87,""),"")</f>
        <v/>
      </c>
      <c r="C88" s="14" t="str">
        <f>IFERROR(IF(BASE!$C87&lt;&gt;"",BASE!$C87,""),"")</f>
        <v/>
      </c>
      <c r="D88" s="15" t="str">
        <f>IFERROR(VLOOKUP($B88&amp;$C88,Tabla1[[#All],[LLAVE]:[FECHA REAL RESPUESTA]],4,0),"")</f>
        <v/>
      </c>
      <c r="E88" s="15" t="str">
        <f>IFERROR(VLOOKUP($B88&amp;$C88,Tabla1[[#All],[LLAVE]:[FECHA ESTIMADA RESPUESTA]],5,0),"")</f>
        <v/>
      </c>
      <c r="F88" s="15" t="str">
        <f>IFERROR(IF(VLOOKUP($B88&amp;$C88,Tabla1[[#All],[LLAVE]:[FECHA REAL RESPUESTA]],6,0)=0,"",VLOOKUP($B88&amp;$C88,Tabla1[[#All],[LLAVE]:[FECHA REAL RESPUESTA]],6,0)),"")</f>
        <v/>
      </c>
      <c r="G88" s="12" t="str">
        <f t="shared" si="8"/>
        <v/>
      </c>
      <c r="H88" s="12" t="str">
        <f>IFERROR(VLOOKUP($B88,Tabla2[#All],2,0),"")</f>
        <v/>
      </c>
      <c r="I88" s="12" t="str">
        <f t="shared" si="9"/>
        <v/>
      </c>
      <c r="J88" s="12" t="str">
        <f>IFERROR(NETWORKDAYS.INTL($D88+1,$F88,1,Tabla5[DIAS FESTIVOS]),"")</f>
        <v/>
      </c>
      <c r="K88" s="13">
        <f t="shared" si="10"/>
        <v>0</v>
      </c>
      <c r="BT88" s="17" t="str">
        <f t="shared" si="6"/>
        <v>CUMPLIDO</v>
      </c>
    </row>
    <row r="89" spans="1:72" x14ac:dyDescent="0.2">
      <c r="A89" s="17" t="str">
        <f t="shared" si="7"/>
        <v/>
      </c>
      <c r="B89" s="58" t="str">
        <f>IFERROR(IF(BASE!$B88&lt;&gt;"",BASE!$B88,""),"")</f>
        <v/>
      </c>
      <c r="C89" s="14" t="str">
        <f>IFERROR(IF(BASE!$C88&lt;&gt;"",BASE!$C88,""),"")</f>
        <v/>
      </c>
      <c r="D89" s="15" t="str">
        <f>IFERROR(VLOOKUP($B89&amp;$C89,Tabla1[[#All],[LLAVE]:[FECHA REAL RESPUESTA]],4,0),"")</f>
        <v/>
      </c>
      <c r="E89" s="15" t="str">
        <f>IFERROR(VLOOKUP($B89&amp;$C89,Tabla1[[#All],[LLAVE]:[FECHA ESTIMADA RESPUESTA]],5,0),"")</f>
        <v/>
      </c>
      <c r="F89" s="15" t="str">
        <f>IFERROR(IF(VLOOKUP($B89&amp;$C89,Tabla1[[#All],[LLAVE]:[FECHA REAL RESPUESTA]],6,0)=0,"",VLOOKUP($B89&amp;$C89,Tabla1[[#All],[LLAVE]:[FECHA REAL RESPUESTA]],6,0)),"")</f>
        <v/>
      </c>
      <c r="G89" s="12" t="str">
        <f t="shared" si="8"/>
        <v/>
      </c>
      <c r="H89" s="12" t="str">
        <f>IFERROR(VLOOKUP($B89,Tabla2[#All],2,0),"")</f>
        <v/>
      </c>
      <c r="I89" s="12" t="str">
        <f t="shared" si="9"/>
        <v/>
      </c>
      <c r="J89" s="12" t="str">
        <f>IFERROR(NETWORKDAYS.INTL($D89+1,$F89,1,Tabla5[DIAS FESTIVOS]),"")</f>
        <v/>
      </c>
      <c r="K89" s="13">
        <f t="shared" si="10"/>
        <v>0</v>
      </c>
      <c r="BT89" s="17" t="str">
        <f t="shared" si="6"/>
        <v>CUMPLIDO</v>
      </c>
    </row>
    <row r="90" spans="1:72" x14ac:dyDescent="0.2">
      <c r="A90" s="17" t="str">
        <f t="shared" si="7"/>
        <v/>
      </c>
      <c r="B90" s="58" t="str">
        <f>IFERROR(IF(BASE!$B89&lt;&gt;"",BASE!$B89,""),"")</f>
        <v/>
      </c>
      <c r="C90" s="14" t="str">
        <f>IFERROR(IF(BASE!$C89&lt;&gt;"",BASE!$C89,""),"")</f>
        <v/>
      </c>
      <c r="D90" s="15" t="str">
        <f>IFERROR(VLOOKUP($B90&amp;$C90,Tabla1[[#All],[LLAVE]:[FECHA REAL RESPUESTA]],4,0),"")</f>
        <v/>
      </c>
      <c r="E90" s="15" t="str">
        <f>IFERROR(VLOOKUP($B90&amp;$C90,Tabla1[[#All],[LLAVE]:[FECHA ESTIMADA RESPUESTA]],5,0),"")</f>
        <v/>
      </c>
      <c r="F90" s="15" t="str">
        <f>IFERROR(IF(VLOOKUP($B90&amp;$C90,Tabla1[[#All],[LLAVE]:[FECHA REAL RESPUESTA]],6,0)=0,"",VLOOKUP($B90&amp;$C90,Tabla1[[#All],[LLAVE]:[FECHA REAL RESPUESTA]],6,0)),"")</f>
        <v/>
      </c>
      <c r="G90" s="12" t="str">
        <f t="shared" si="8"/>
        <v/>
      </c>
      <c r="H90" s="12" t="str">
        <f>IFERROR(VLOOKUP($B90,Tabla2[#All],2,0),"")</f>
        <v/>
      </c>
      <c r="I90" s="12" t="str">
        <f t="shared" si="9"/>
        <v/>
      </c>
      <c r="J90" s="12" t="str">
        <f>IFERROR(NETWORKDAYS.INTL($D90+1,$F90,1,Tabla5[DIAS FESTIVOS]),"")</f>
        <v/>
      </c>
      <c r="K90" s="13">
        <f t="shared" si="10"/>
        <v>0</v>
      </c>
      <c r="BT90" s="17" t="str">
        <f t="shared" si="6"/>
        <v>CUMPLIDO</v>
      </c>
    </row>
    <row r="91" spans="1:72" x14ac:dyDescent="0.2">
      <c r="A91" s="17" t="str">
        <f t="shared" si="7"/>
        <v/>
      </c>
      <c r="B91" s="58" t="str">
        <f>IFERROR(IF(BASE!$B90&lt;&gt;"",BASE!$B90,""),"")</f>
        <v/>
      </c>
      <c r="C91" s="14" t="str">
        <f>IFERROR(IF(BASE!$C90&lt;&gt;"",BASE!$C90,""),"")</f>
        <v/>
      </c>
      <c r="D91" s="15" t="str">
        <f>IFERROR(VLOOKUP($B91&amp;$C91,Tabla1[[#All],[LLAVE]:[FECHA REAL RESPUESTA]],4,0),"")</f>
        <v/>
      </c>
      <c r="E91" s="15" t="str">
        <f>IFERROR(VLOOKUP($B91&amp;$C91,Tabla1[[#All],[LLAVE]:[FECHA ESTIMADA RESPUESTA]],5,0),"")</f>
        <v/>
      </c>
      <c r="F91" s="15" t="str">
        <f>IFERROR(IF(VLOOKUP($B91&amp;$C91,Tabla1[[#All],[LLAVE]:[FECHA REAL RESPUESTA]],6,0)=0,"",VLOOKUP($B91&amp;$C91,Tabla1[[#All],[LLAVE]:[FECHA REAL RESPUESTA]],6,0)),"")</f>
        <v/>
      </c>
      <c r="G91" s="12" t="str">
        <f t="shared" si="8"/>
        <v/>
      </c>
      <c r="H91" s="12" t="str">
        <f>IFERROR(VLOOKUP($B91,Tabla2[#All],2,0),"")</f>
        <v/>
      </c>
      <c r="I91" s="12" t="str">
        <f t="shared" si="9"/>
        <v/>
      </c>
      <c r="J91" s="12" t="str">
        <f>IFERROR(NETWORKDAYS.INTL($D91+1,$F91,1,Tabla5[DIAS FESTIVOS]),"")</f>
        <v/>
      </c>
      <c r="K91" s="13">
        <f t="shared" si="10"/>
        <v>0</v>
      </c>
      <c r="BT91" s="17" t="str">
        <f t="shared" si="6"/>
        <v>CUMPLIDO</v>
      </c>
    </row>
    <row r="92" spans="1:72" x14ac:dyDescent="0.2">
      <c r="A92" s="17" t="str">
        <f t="shared" si="7"/>
        <v/>
      </c>
      <c r="B92" s="58" t="str">
        <f>IFERROR(IF(BASE!$B91&lt;&gt;"",BASE!$B91,""),"")</f>
        <v/>
      </c>
      <c r="C92" s="14" t="str">
        <f>IFERROR(IF(BASE!$C91&lt;&gt;"",BASE!$C91,""),"")</f>
        <v/>
      </c>
      <c r="D92" s="15" t="str">
        <f>IFERROR(VLOOKUP($B92&amp;$C92,Tabla1[[#All],[LLAVE]:[FECHA REAL RESPUESTA]],4,0),"")</f>
        <v/>
      </c>
      <c r="E92" s="15" t="str">
        <f>IFERROR(VLOOKUP($B92&amp;$C92,Tabla1[[#All],[LLAVE]:[FECHA ESTIMADA RESPUESTA]],5,0),"")</f>
        <v/>
      </c>
      <c r="F92" s="15" t="str">
        <f>IFERROR(IF(VLOOKUP($B92&amp;$C92,Tabla1[[#All],[LLAVE]:[FECHA REAL RESPUESTA]],6,0)=0,"",VLOOKUP($B92&amp;$C92,Tabla1[[#All],[LLAVE]:[FECHA REAL RESPUESTA]],6,0)),"")</f>
        <v/>
      </c>
      <c r="G92" s="12" t="str">
        <f t="shared" si="8"/>
        <v/>
      </c>
      <c r="H92" s="12" t="str">
        <f>IFERROR(VLOOKUP($B92,Tabla2[#All],2,0),"")</f>
        <v/>
      </c>
      <c r="I92" s="12" t="str">
        <f t="shared" si="9"/>
        <v/>
      </c>
      <c r="J92" s="12" t="str">
        <f>IFERROR(NETWORKDAYS.INTL($D92+1,$F92,1,Tabla5[DIAS FESTIVOS]),"")</f>
        <v/>
      </c>
      <c r="K92" s="13">
        <f t="shared" si="10"/>
        <v>0</v>
      </c>
      <c r="BT92" s="17" t="str">
        <f t="shared" si="6"/>
        <v>CUMPLIDO</v>
      </c>
    </row>
    <row r="93" spans="1:72" x14ac:dyDescent="0.2">
      <c r="A93" s="17" t="str">
        <f t="shared" si="7"/>
        <v/>
      </c>
      <c r="B93" s="58" t="str">
        <f>IFERROR(IF(BASE!$B92&lt;&gt;"",BASE!$B92,""),"")</f>
        <v/>
      </c>
      <c r="C93" s="14" t="str">
        <f>IFERROR(IF(BASE!$C92&lt;&gt;"",BASE!$C92,""),"")</f>
        <v/>
      </c>
      <c r="D93" s="15" t="str">
        <f>IFERROR(VLOOKUP($B93&amp;$C93,Tabla1[[#All],[LLAVE]:[FECHA REAL RESPUESTA]],4,0),"")</f>
        <v/>
      </c>
      <c r="E93" s="15" t="str">
        <f>IFERROR(VLOOKUP($B93&amp;$C93,Tabla1[[#All],[LLAVE]:[FECHA ESTIMADA RESPUESTA]],5,0),"")</f>
        <v/>
      </c>
      <c r="F93" s="15" t="str">
        <f>IFERROR(IF(VLOOKUP($B93&amp;$C93,Tabla1[[#All],[LLAVE]:[FECHA REAL RESPUESTA]],6,0)=0,"",VLOOKUP($B93&amp;$C93,Tabla1[[#All],[LLAVE]:[FECHA REAL RESPUESTA]],6,0)),"")</f>
        <v/>
      </c>
      <c r="G93" s="12" t="str">
        <f t="shared" si="8"/>
        <v/>
      </c>
      <c r="H93" s="12" t="str">
        <f>IFERROR(VLOOKUP($B93,Tabla2[#All],2,0),"")</f>
        <v/>
      </c>
      <c r="I93" s="12" t="str">
        <f t="shared" si="9"/>
        <v/>
      </c>
      <c r="J93" s="12" t="str">
        <f>IFERROR(NETWORKDAYS.INTL($D93+1,$F93,1,Tabla5[DIAS FESTIVOS]),"")</f>
        <v/>
      </c>
      <c r="K93" s="13">
        <f t="shared" si="10"/>
        <v>0</v>
      </c>
      <c r="BT93" s="17" t="str">
        <f t="shared" si="6"/>
        <v>CUMPLIDO</v>
      </c>
    </row>
    <row r="94" spans="1:72" x14ac:dyDescent="0.2">
      <c r="A94" s="17" t="str">
        <f t="shared" si="7"/>
        <v/>
      </c>
      <c r="B94" s="58" t="str">
        <f>IFERROR(IF(BASE!$B93&lt;&gt;"",BASE!$B93,""),"")</f>
        <v/>
      </c>
      <c r="C94" s="14" t="str">
        <f>IFERROR(IF(BASE!$C93&lt;&gt;"",BASE!$C93,""),"")</f>
        <v/>
      </c>
      <c r="D94" s="15" t="str">
        <f>IFERROR(VLOOKUP($B94&amp;$C94,Tabla1[[#All],[LLAVE]:[FECHA REAL RESPUESTA]],4,0),"")</f>
        <v/>
      </c>
      <c r="E94" s="15" t="str">
        <f>IFERROR(VLOOKUP($B94&amp;$C94,Tabla1[[#All],[LLAVE]:[FECHA ESTIMADA RESPUESTA]],5,0),"")</f>
        <v/>
      </c>
      <c r="F94" s="15" t="str">
        <f>IFERROR(IF(VLOOKUP($B94&amp;$C94,Tabla1[[#All],[LLAVE]:[FECHA REAL RESPUESTA]],6,0)=0,"",VLOOKUP($B94&amp;$C94,Tabla1[[#All],[LLAVE]:[FECHA REAL RESPUESTA]],6,0)),"")</f>
        <v/>
      </c>
      <c r="G94" s="12" t="str">
        <f t="shared" si="8"/>
        <v/>
      </c>
      <c r="H94" s="12" t="str">
        <f>IFERROR(VLOOKUP($B94,Tabla2[#All],2,0),"")</f>
        <v/>
      </c>
      <c r="I94" s="12" t="str">
        <f t="shared" si="9"/>
        <v/>
      </c>
      <c r="J94" s="12" t="str">
        <f>IFERROR(NETWORKDAYS.INTL($D94+1,$F94,1,Tabla5[DIAS FESTIVOS]),"")</f>
        <v/>
      </c>
      <c r="K94" s="13">
        <f t="shared" si="10"/>
        <v>0</v>
      </c>
      <c r="BT94" s="17" t="str">
        <f t="shared" si="6"/>
        <v>CUMPLIDO</v>
      </c>
    </row>
    <row r="95" spans="1:72" x14ac:dyDescent="0.2">
      <c r="A95" s="17" t="str">
        <f t="shared" si="7"/>
        <v/>
      </c>
      <c r="B95" s="58" t="str">
        <f>IFERROR(IF(BASE!$B94&lt;&gt;"",BASE!$B94,""),"")</f>
        <v/>
      </c>
      <c r="C95" s="14" t="str">
        <f>IFERROR(IF(BASE!$C94&lt;&gt;"",BASE!$C94,""),"")</f>
        <v/>
      </c>
      <c r="D95" s="15" t="str">
        <f>IFERROR(VLOOKUP($B95&amp;$C95,Tabla1[[#All],[LLAVE]:[FECHA REAL RESPUESTA]],4,0),"")</f>
        <v/>
      </c>
      <c r="E95" s="15" t="str">
        <f>IFERROR(VLOOKUP($B95&amp;$C95,Tabla1[[#All],[LLAVE]:[FECHA ESTIMADA RESPUESTA]],5,0),"")</f>
        <v/>
      </c>
      <c r="F95" s="15" t="str">
        <f>IFERROR(IF(VLOOKUP($B95&amp;$C95,Tabla1[[#All],[LLAVE]:[FECHA REAL RESPUESTA]],6,0)=0,"",VLOOKUP($B95&amp;$C95,Tabla1[[#All],[LLAVE]:[FECHA REAL RESPUESTA]],6,0)),"")</f>
        <v/>
      </c>
      <c r="G95" s="12" t="str">
        <f t="shared" si="8"/>
        <v/>
      </c>
      <c r="H95" s="12" t="str">
        <f>IFERROR(VLOOKUP($B95,Tabla2[#All],2,0),"")</f>
        <v/>
      </c>
      <c r="I95" s="12" t="str">
        <f t="shared" si="9"/>
        <v/>
      </c>
      <c r="J95" s="12" t="str">
        <f>IFERROR(NETWORKDAYS.INTL($D95+1,$F95,1,Tabla5[DIAS FESTIVOS]),"")</f>
        <v/>
      </c>
      <c r="K95" s="13">
        <f t="shared" si="10"/>
        <v>0</v>
      </c>
      <c r="BT95" s="17" t="str">
        <f t="shared" si="6"/>
        <v>CUMPLIDO</v>
      </c>
    </row>
    <row r="96" spans="1:72" x14ac:dyDescent="0.2">
      <c r="A96" s="17" t="str">
        <f t="shared" si="7"/>
        <v/>
      </c>
      <c r="B96" s="58" t="str">
        <f>IFERROR(IF(BASE!$B95&lt;&gt;"",BASE!$B95,""),"")</f>
        <v/>
      </c>
      <c r="C96" s="14" t="str">
        <f>IFERROR(IF(BASE!$C95&lt;&gt;"",BASE!$C95,""),"")</f>
        <v/>
      </c>
      <c r="D96" s="15" t="str">
        <f>IFERROR(VLOOKUP($B96&amp;$C96,Tabla1[[#All],[LLAVE]:[FECHA REAL RESPUESTA]],4,0),"")</f>
        <v/>
      </c>
      <c r="E96" s="15" t="str">
        <f>IFERROR(VLOOKUP($B96&amp;$C96,Tabla1[[#All],[LLAVE]:[FECHA ESTIMADA RESPUESTA]],5,0),"")</f>
        <v/>
      </c>
      <c r="F96" s="15" t="str">
        <f>IFERROR(IF(VLOOKUP($B96&amp;$C96,Tabla1[[#All],[LLAVE]:[FECHA REAL RESPUESTA]],6,0)=0,"",VLOOKUP($B96&amp;$C96,Tabla1[[#All],[LLAVE]:[FECHA REAL RESPUESTA]],6,0)),"")</f>
        <v/>
      </c>
      <c r="G96" s="12" t="str">
        <f t="shared" si="8"/>
        <v/>
      </c>
      <c r="H96" s="12" t="str">
        <f>IFERROR(VLOOKUP($B96,Tabla2[#All],2,0),"")</f>
        <v/>
      </c>
      <c r="I96" s="12" t="str">
        <f t="shared" si="9"/>
        <v/>
      </c>
      <c r="J96" s="12" t="str">
        <f>IFERROR(NETWORKDAYS.INTL($D96+1,$F96,1,Tabla5[DIAS FESTIVOS]),"")</f>
        <v/>
      </c>
      <c r="K96" s="13">
        <f t="shared" si="10"/>
        <v>0</v>
      </c>
      <c r="BT96" s="17" t="str">
        <f t="shared" si="6"/>
        <v>CUMPLIDO</v>
      </c>
    </row>
    <row r="97" spans="1:72" x14ac:dyDescent="0.2">
      <c r="A97" s="17" t="str">
        <f t="shared" si="7"/>
        <v/>
      </c>
      <c r="B97" s="58" t="str">
        <f>IFERROR(IF(BASE!$B96&lt;&gt;"",BASE!$B96,""),"")</f>
        <v/>
      </c>
      <c r="C97" s="14" t="str">
        <f>IFERROR(IF(BASE!$C96&lt;&gt;"",BASE!$C96,""),"")</f>
        <v/>
      </c>
      <c r="D97" s="15" t="str">
        <f>IFERROR(VLOOKUP($B97&amp;$C97,Tabla1[[#All],[LLAVE]:[FECHA REAL RESPUESTA]],4,0),"")</f>
        <v/>
      </c>
      <c r="E97" s="15" t="str">
        <f>IFERROR(VLOOKUP($B97&amp;$C97,Tabla1[[#All],[LLAVE]:[FECHA ESTIMADA RESPUESTA]],5,0),"")</f>
        <v/>
      </c>
      <c r="F97" s="15" t="str">
        <f>IFERROR(IF(VLOOKUP($B97&amp;$C97,Tabla1[[#All],[LLAVE]:[FECHA REAL RESPUESTA]],6,0)=0,"",VLOOKUP($B97&amp;$C97,Tabla1[[#All],[LLAVE]:[FECHA REAL RESPUESTA]],6,0)),"")</f>
        <v/>
      </c>
      <c r="G97" s="12" t="str">
        <f t="shared" si="8"/>
        <v/>
      </c>
      <c r="H97" s="12" t="str">
        <f>IFERROR(VLOOKUP($B97,Tabla2[#All],2,0),"")</f>
        <v/>
      </c>
      <c r="I97" s="12" t="str">
        <f t="shared" si="9"/>
        <v/>
      </c>
      <c r="J97" s="12" t="str">
        <f>IFERROR(NETWORKDAYS.INTL($D97+1,$F97,1,Tabla5[DIAS FESTIVOS]),"")</f>
        <v/>
      </c>
      <c r="K97" s="13">
        <f t="shared" si="10"/>
        <v>0</v>
      </c>
      <c r="BT97" s="17" t="str">
        <f t="shared" si="6"/>
        <v>CUMPLIDO</v>
      </c>
    </row>
    <row r="98" spans="1:72" x14ac:dyDescent="0.2">
      <c r="A98" s="17" t="str">
        <f t="shared" si="7"/>
        <v/>
      </c>
      <c r="B98" s="58" t="str">
        <f>IFERROR(IF(BASE!$B97&lt;&gt;"",BASE!$B97,""),"")</f>
        <v/>
      </c>
      <c r="C98" s="14" t="str">
        <f>IFERROR(IF(BASE!$C97&lt;&gt;"",BASE!$C97,""),"")</f>
        <v/>
      </c>
      <c r="D98" s="15" t="str">
        <f>IFERROR(VLOOKUP($B98&amp;$C98,Tabla1[[#All],[LLAVE]:[FECHA REAL RESPUESTA]],4,0),"")</f>
        <v/>
      </c>
      <c r="E98" s="15" t="str">
        <f>IFERROR(VLOOKUP($B98&amp;$C98,Tabla1[[#All],[LLAVE]:[FECHA ESTIMADA RESPUESTA]],5,0),"")</f>
        <v/>
      </c>
      <c r="F98" s="15" t="str">
        <f>IFERROR(IF(VLOOKUP($B98&amp;$C98,Tabla1[[#All],[LLAVE]:[FECHA REAL RESPUESTA]],6,0)=0,"",VLOOKUP($B98&amp;$C98,Tabla1[[#All],[LLAVE]:[FECHA REAL RESPUESTA]],6,0)),"")</f>
        <v/>
      </c>
      <c r="G98" s="12" t="str">
        <f t="shared" si="8"/>
        <v/>
      </c>
      <c r="H98" s="12" t="str">
        <f>IFERROR(VLOOKUP($B98,Tabla2[#All],2,0),"")</f>
        <v/>
      </c>
      <c r="I98" s="12" t="str">
        <f t="shared" si="9"/>
        <v/>
      </c>
      <c r="J98" s="12" t="str">
        <f>IFERROR(NETWORKDAYS.INTL($D98+1,$F98,1,Tabla5[DIAS FESTIVOS]),"")</f>
        <v/>
      </c>
      <c r="K98" s="13">
        <f t="shared" si="10"/>
        <v>0</v>
      </c>
      <c r="BT98" s="17" t="str">
        <f t="shared" si="6"/>
        <v>CUMPLIDO</v>
      </c>
    </row>
    <row r="99" spans="1:72" x14ac:dyDescent="0.2">
      <c r="A99" s="17" t="str">
        <f t="shared" si="7"/>
        <v/>
      </c>
      <c r="B99" s="58" t="str">
        <f>IFERROR(IF(BASE!$B98&lt;&gt;"",BASE!$B98,""),"")</f>
        <v/>
      </c>
      <c r="C99" s="14" t="str">
        <f>IFERROR(IF(BASE!$C98&lt;&gt;"",BASE!$C98,""),"")</f>
        <v/>
      </c>
      <c r="D99" s="15" t="str">
        <f>IFERROR(VLOOKUP($B99&amp;$C99,Tabla1[[#All],[LLAVE]:[FECHA REAL RESPUESTA]],4,0),"")</f>
        <v/>
      </c>
      <c r="E99" s="15" t="str">
        <f>IFERROR(VLOOKUP($B99&amp;$C99,Tabla1[[#All],[LLAVE]:[FECHA ESTIMADA RESPUESTA]],5,0),"")</f>
        <v/>
      </c>
      <c r="F99" s="15" t="str">
        <f>IFERROR(IF(VLOOKUP($B99&amp;$C99,Tabla1[[#All],[LLAVE]:[FECHA REAL RESPUESTA]],6,0)=0,"",VLOOKUP($B99&amp;$C99,Tabla1[[#All],[LLAVE]:[FECHA REAL RESPUESTA]],6,0)),"")</f>
        <v/>
      </c>
      <c r="G99" s="12" t="str">
        <f t="shared" si="8"/>
        <v/>
      </c>
      <c r="H99" s="12" t="str">
        <f>IFERROR(VLOOKUP($B99,Tabla2[#All],2,0),"")</f>
        <v/>
      </c>
      <c r="I99" s="12" t="str">
        <f t="shared" si="9"/>
        <v/>
      </c>
      <c r="J99" s="12" t="str">
        <f>IFERROR(NETWORKDAYS.INTL($D99+1,$F99,1,Tabla5[DIAS FESTIVOS]),"")</f>
        <v/>
      </c>
      <c r="K99" s="13">
        <f t="shared" si="10"/>
        <v>0</v>
      </c>
      <c r="BT99" s="17" t="str">
        <f t="shared" si="6"/>
        <v>CUMPLIDO</v>
      </c>
    </row>
    <row r="100" spans="1:72" x14ac:dyDescent="0.2">
      <c r="A100" s="17" t="str">
        <f t="shared" si="7"/>
        <v/>
      </c>
      <c r="B100" s="58" t="str">
        <f>IFERROR(IF(BASE!$B99&lt;&gt;"",BASE!$B99,""),"")</f>
        <v/>
      </c>
      <c r="C100" s="14" t="str">
        <f>IFERROR(IF(BASE!$C99&lt;&gt;"",BASE!$C99,""),"")</f>
        <v/>
      </c>
      <c r="D100" s="15" t="str">
        <f>IFERROR(VLOOKUP($B100&amp;$C100,Tabla1[[#All],[LLAVE]:[FECHA REAL RESPUESTA]],4,0),"")</f>
        <v/>
      </c>
      <c r="E100" s="15" t="str">
        <f>IFERROR(VLOOKUP($B100&amp;$C100,Tabla1[[#All],[LLAVE]:[FECHA ESTIMADA RESPUESTA]],5,0),"")</f>
        <v/>
      </c>
      <c r="F100" s="15" t="str">
        <f>IFERROR(IF(VLOOKUP($B100&amp;$C100,Tabla1[[#All],[LLAVE]:[FECHA REAL RESPUESTA]],6,0)=0,"",VLOOKUP($B100&amp;$C100,Tabla1[[#All],[LLAVE]:[FECHA REAL RESPUESTA]],6,0)),"")</f>
        <v/>
      </c>
      <c r="G100" s="12" t="str">
        <f t="shared" si="8"/>
        <v/>
      </c>
      <c r="H100" s="12" t="str">
        <f>IFERROR(VLOOKUP($B100,Tabla2[#All],2,0),"")</f>
        <v/>
      </c>
      <c r="I100" s="12" t="str">
        <f t="shared" si="9"/>
        <v/>
      </c>
      <c r="J100" s="12" t="str">
        <f>IFERROR(NETWORKDAYS.INTL($D100+1,$F100,1,Tabla5[DIAS FESTIVOS]),"")</f>
        <v/>
      </c>
      <c r="K100" s="13">
        <f t="shared" si="10"/>
        <v>0</v>
      </c>
      <c r="BT100" s="17" t="str">
        <f t="shared" si="6"/>
        <v>CUMPLIDO</v>
      </c>
    </row>
    <row r="101" spans="1:72" x14ac:dyDescent="0.2">
      <c r="A101" s="17" t="str">
        <f t="shared" si="7"/>
        <v/>
      </c>
      <c r="B101" s="58" t="str">
        <f>IFERROR(IF(BASE!$B100&lt;&gt;"",BASE!$B100,""),"")</f>
        <v/>
      </c>
      <c r="C101" s="14" t="str">
        <f>IFERROR(IF(BASE!$C100&lt;&gt;"",BASE!$C100,""),"")</f>
        <v/>
      </c>
      <c r="D101" s="15" t="str">
        <f>IFERROR(VLOOKUP($B101&amp;$C101,Tabla1[[#All],[LLAVE]:[FECHA REAL RESPUESTA]],4,0),"")</f>
        <v/>
      </c>
      <c r="E101" s="15" t="str">
        <f>IFERROR(VLOOKUP($B101&amp;$C101,Tabla1[[#All],[LLAVE]:[FECHA ESTIMADA RESPUESTA]],5,0),"")</f>
        <v/>
      </c>
      <c r="F101" s="15" t="str">
        <f>IFERROR(IF(VLOOKUP($B101&amp;$C101,Tabla1[[#All],[LLAVE]:[FECHA REAL RESPUESTA]],6,0)=0,"",VLOOKUP($B101&amp;$C101,Tabla1[[#All],[LLAVE]:[FECHA REAL RESPUESTA]],6,0)),"")</f>
        <v/>
      </c>
      <c r="G101" s="12" t="str">
        <f t="shared" si="8"/>
        <v/>
      </c>
      <c r="H101" s="12" t="str">
        <f>IFERROR(VLOOKUP($B101,Tabla2[#All],2,0),"")</f>
        <v/>
      </c>
      <c r="I101" s="12" t="str">
        <f t="shared" si="9"/>
        <v/>
      </c>
      <c r="J101" s="12" t="str">
        <f>IFERROR(NETWORKDAYS.INTL($D101+1,$F101,1,Tabla5[DIAS FESTIVOS]),"")</f>
        <v/>
      </c>
      <c r="K101" s="13">
        <f t="shared" si="10"/>
        <v>0</v>
      </c>
      <c r="BT101" s="17" t="str">
        <f t="shared" ref="BT101:BT116" si="11">IF(J101&lt;=H101,"CUMPLIDO","INCUMPLIDO")</f>
        <v>CUMPLIDO</v>
      </c>
    </row>
    <row r="102" spans="1:72" x14ac:dyDescent="0.2">
      <c r="A102" s="17" t="str">
        <f t="shared" si="7"/>
        <v/>
      </c>
      <c r="B102" s="58" t="str">
        <f>IFERROR(IF(BASE!$B101&lt;&gt;"",BASE!$B101,""),"")</f>
        <v/>
      </c>
      <c r="C102" s="14" t="str">
        <f>IFERROR(IF(BASE!$C101&lt;&gt;"",BASE!$C101,""),"")</f>
        <v/>
      </c>
      <c r="D102" s="15" t="str">
        <f>IFERROR(VLOOKUP($B102&amp;$C102,Tabla1[[#All],[LLAVE]:[FECHA REAL RESPUESTA]],4,0),"")</f>
        <v/>
      </c>
      <c r="E102" s="15" t="str">
        <f>IFERROR(VLOOKUP($B102&amp;$C102,Tabla1[[#All],[LLAVE]:[FECHA ESTIMADA RESPUESTA]],5,0),"")</f>
        <v/>
      </c>
      <c r="F102" s="15" t="str">
        <f>IFERROR(IF(VLOOKUP($B102&amp;$C102,Tabla1[[#All],[LLAVE]:[FECHA REAL RESPUESTA]],6,0)=0,"",VLOOKUP($B102&amp;$C102,Tabla1[[#All],[LLAVE]:[FECHA REAL RESPUESTA]],6,0)),"")</f>
        <v/>
      </c>
      <c r="G102" s="12" t="str">
        <f t="shared" si="8"/>
        <v/>
      </c>
      <c r="H102" s="12" t="str">
        <f>IFERROR(VLOOKUP($B102,Tabla2[#All],2,0),"")</f>
        <v/>
      </c>
      <c r="I102" s="12" t="str">
        <f t="shared" si="9"/>
        <v/>
      </c>
      <c r="J102" s="12" t="str">
        <f>IFERROR(NETWORKDAYS.INTL($D102+1,$F102,1,Tabla5[DIAS FESTIVOS]),"")</f>
        <v/>
      </c>
      <c r="K102" s="13">
        <f t="shared" si="10"/>
        <v>0</v>
      </c>
      <c r="BT102" s="17" t="str">
        <f t="shared" si="11"/>
        <v>CUMPLIDO</v>
      </c>
    </row>
    <row r="103" spans="1:72" x14ac:dyDescent="0.2">
      <c r="A103" s="17" t="str">
        <f t="shared" si="7"/>
        <v/>
      </c>
      <c r="B103" s="58" t="str">
        <f>IFERROR(IF(BASE!$B102&lt;&gt;"",BASE!$B102,""),"")</f>
        <v/>
      </c>
      <c r="C103" s="14" t="str">
        <f>IFERROR(IF(BASE!$C102&lt;&gt;"",BASE!$C102,""),"")</f>
        <v/>
      </c>
      <c r="D103" s="15" t="str">
        <f>IFERROR(VLOOKUP($B103&amp;$C103,Tabla1[[#All],[LLAVE]:[FECHA REAL RESPUESTA]],4,0),"")</f>
        <v/>
      </c>
      <c r="E103" s="15" t="str">
        <f>IFERROR(VLOOKUP($B103&amp;$C103,Tabla1[[#All],[LLAVE]:[FECHA ESTIMADA RESPUESTA]],5,0),"")</f>
        <v/>
      </c>
      <c r="F103" s="15" t="str">
        <f>IFERROR(IF(VLOOKUP($B103&amp;$C103,Tabla1[[#All],[LLAVE]:[FECHA REAL RESPUESTA]],6,0)=0,"",VLOOKUP($B103&amp;$C103,Tabla1[[#All],[LLAVE]:[FECHA REAL RESPUESTA]],6,0)),"")</f>
        <v/>
      </c>
      <c r="G103" s="12" t="str">
        <f t="shared" si="8"/>
        <v/>
      </c>
      <c r="H103" s="12" t="str">
        <f>IFERROR(VLOOKUP($B103,Tabla2[#All],2,0),"")</f>
        <v/>
      </c>
      <c r="I103" s="12" t="str">
        <f t="shared" si="9"/>
        <v/>
      </c>
      <c r="J103" s="12" t="str">
        <f>IFERROR(NETWORKDAYS.INTL($D103+1,$F103,1,Tabla5[DIAS FESTIVOS]),"")</f>
        <v/>
      </c>
      <c r="K103" s="13">
        <f t="shared" si="10"/>
        <v>0</v>
      </c>
      <c r="BT103" s="17" t="str">
        <f t="shared" si="11"/>
        <v>CUMPLIDO</v>
      </c>
    </row>
    <row r="104" spans="1:72" x14ac:dyDescent="0.2">
      <c r="A104" s="17" t="str">
        <f t="shared" si="7"/>
        <v/>
      </c>
      <c r="B104" s="58" t="str">
        <f>IFERROR(IF(BASE!$B103&lt;&gt;"",BASE!$B103,""),"")</f>
        <v/>
      </c>
      <c r="C104" s="14" t="str">
        <f>IFERROR(IF(BASE!$C103&lt;&gt;"",BASE!$C103,""),"")</f>
        <v/>
      </c>
      <c r="D104" s="15" t="str">
        <f>IFERROR(VLOOKUP($B104&amp;$C104,Tabla1[[#All],[LLAVE]:[FECHA REAL RESPUESTA]],4,0),"")</f>
        <v/>
      </c>
      <c r="E104" s="15" t="str">
        <f>IFERROR(VLOOKUP($B104&amp;$C104,Tabla1[[#All],[LLAVE]:[FECHA ESTIMADA RESPUESTA]],5,0),"")</f>
        <v/>
      </c>
      <c r="F104" s="15" t="str">
        <f>IFERROR(IF(VLOOKUP($B104&amp;$C104,Tabla1[[#All],[LLAVE]:[FECHA REAL RESPUESTA]],6,0)=0,"",VLOOKUP($B104&amp;$C104,Tabla1[[#All],[LLAVE]:[FECHA REAL RESPUESTA]],6,0)),"")</f>
        <v/>
      </c>
      <c r="G104" s="12" t="str">
        <f t="shared" si="8"/>
        <v/>
      </c>
      <c r="H104" s="12" t="str">
        <f>IFERROR(VLOOKUP($B104,Tabla2[#All],2,0),"")</f>
        <v/>
      </c>
      <c r="I104" s="12" t="str">
        <f t="shared" si="9"/>
        <v/>
      </c>
      <c r="J104" s="12" t="str">
        <f>IFERROR(NETWORKDAYS.INTL($D104+1,$F104,1,Tabla5[DIAS FESTIVOS]),"")</f>
        <v/>
      </c>
      <c r="K104" s="13">
        <f t="shared" si="10"/>
        <v>0</v>
      </c>
      <c r="BT104" s="17" t="str">
        <f t="shared" si="11"/>
        <v>CUMPLIDO</v>
      </c>
    </row>
    <row r="105" spans="1:72" x14ac:dyDescent="0.2">
      <c r="A105" s="17" t="str">
        <f t="shared" si="7"/>
        <v/>
      </c>
      <c r="B105" s="58" t="str">
        <f>IFERROR(IF(BASE!$B104&lt;&gt;"",BASE!$B104,""),"")</f>
        <v/>
      </c>
      <c r="C105" s="14" t="str">
        <f>IFERROR(IF(BASE!$C104&lt;&gt;"",BASE!$C104,""),"")</f>
        <v/>
      </c>
      <c r="D105" s="15" t="str">
        <f>IFERROR(VLOOKUP($B105&amp;$C105,Tabla1[[#All],[LLAVE]:[FECHA REAL RESPUESTA]],4,0),"")</f>
        <v/>
      </c>
      <c r="E105" s="15" t="str">
        <f>IFERROR(VLOOKUP($B105&amp;$C105,Tabla1[[#All],[LLAVE]:[FECHA ESTIMADA RESPUESTA]],5,0),"")</f>
        <v/>
      </c>
      <c r="F105" s="15" t="str">
        <f>IFERROR(IF(VLOOKUP($B105&amp;$C105,Tabla1[[#All],[LLAVE]:[FECHA REAL RESPUESTA]],6,0)=0,"",VLOOKUP($B105&amp;$C105,Tabla1[[#All],[LLAVE]:[FECHA REAL RESPUESTA]],6,0)),"")</f>
        <v/>
      </c>
      <c r="G105" s="12" t="str">
        <f t="shared" si="8"/>
        <v/>
      </c>
      <c r="H105" s="12" t="str">
        <f>IFERROR(VLOOKUP($B105,Tabla2[#All],2,0),"")</f>
        <v/>
      </c>
      <c r="I105" s="12" t="str">
        <f t="shared" si="9"/>
        <v/>
      </c>
      <c r="J105" s="12" t="str">
        <f>IFERROR(NETWORKDAYS.INTL($D105+1,$F105,1,Tabla5[DIAS FESTIVOS]),"")</f>
        <v/>
      </c>
      <c r="K105" s="13">
        <f t="shared" si="10"/>
        <v>0</v>
      </c>
      <c r="BT105" s="17" t="str">
        <f t="shared" si="11"/>
        <v>CUMPLIDO</v>
      </c>
    </row>
    <row r="106" spans="1:72" x14ac:dyDescent="0.2">
      <c r="A106" s="17" t="str">
        <f t="shared" si="7"/>
        <v/>
      </c>
      <c r="B106" s="58" t="str">
        <f>IFERROR(IF(BASE!$B105&lt;&gt;"",BASE!$B105,""),"")</f>
        <v/>
      </c>
      <c r="C106" s="14" t="str">
        <f>IFERROR(IF(BASE!$C105&lt;&gt;"",BASE!$C105,""),"")</f>
        <v/>
      </c>
      <c r="D106" s="15" t="str">
        <f>IFERROR(VLOOKUP($B106&amp;$C106,Tabla1[[#All],[LLAVE]:[FECHA REAL RESPUESTA]],4,0),"")</f>
        <v/>
      </c>
      <c r="E106" s="15" t="str">
        <f>IFERROR(VLOOKUP($B106&amp;$C106,Tabla1[[#All],[LLAVE]:[FECHA ESTIMADA RESPUESTA]],5,0),"")</f>
        <v/>
      </c>
      <c r="F106" s="15" t="str">
        <f>IFERROR(IF(VLOOKUP($B106&amp;$C106,Tabla1[[#All],[LLAVE]:[FECHA REAL RESPUESTA]],6,0)=0,"",VLOOKUP($B106&amp;$C106,Tabla1[[#All],[LLAVE]:[FECHA REAL RESPUESTA]],6,0)),"")</f>
        <v/>
      </c>
      <c r="G106" s="12" t="str">
        <f t="shared" si="8"/>
        <v/>
      </c>
      <c r="H106" s="12" t="str">
        <f>IFERROR(VLOOKUP($B106,Tabla2[#All],2,0),"")</f>
        <v/>
      </c>
      <c r="I106" s="12" t="str">
        <f t="shared" si="9"/>
        <v/>
      </c>
      <c r="J106" s="12" t="str">
        <f>IFERROR(NETWORKDAYS.INTL($D106+1,$F106,1,Tabla5[DIAS FESTIVOS]),"")</f>
        <v/>
      </c>
      <c r="K106" s="13">
        <f t="shared" si="10"/>
        <v>0</v>
      </c>
      <c r="BT106" s="17" t="str">
        <f t="shared" si="11"/>
        <v>CUMPLIDO</v>
      </c>
    </row>
    <row r="107" spans="1:72" x14ac:dyDescent="0.2">
      <c r="A107" s="17" t="str">
        <f t="shared" si="7"/>
        <v/>
      </c>
      <c r="B107" s="58" t="str">
        <f>IFERROR(IF(BASE!$B106&lt;&gt;"",BASE!$B106,""),"")</f>
        <v/>
      </c>
      <c r="C107" s="14" t="str">
        <f>IFERROR(IF(BASE!$C106&lt;&gt;"",BASE!$C106,""),"")</f>
        <v/>
      </c>
      <c r="D107" s="15" t="str">
        <f>IFERROR(VLOOKUP($B107&amp;$C107,Tabla1[[#All],[LLAVE]:[FECHA REAL RESPUESTA]],4,0),"")</f>
        <v/>
      </c>
      <c r="E107" s="15" t="str">
        <f>IFERROR(VLOOKUP($B107&amp;$C107,Tabla1[[#All],[LLAVE]:[FECHA ESTIMADA RESPUESTA]],5,0),"")</f>
        <v/>
      </c>
      <c r="F107" s="15" t="str">
        <f>IFERROR(IF(VLOOKUP($B107&amp;$C107,Tabla1[[#All],[LLAVE]:[FECHA REAL RESPUESTA]],6,0)=0,"",VLOOKUP($B107&amp;$C107,Tabla1[[#All],[LLAVE]:[FECHA REAL RESPUESTA]],6,0)),"")</f>
        <v/>
      </c>
      <c r="G107" s="12" t="str">
        <f t="shared" si="8"/>
        <v/>
      </c>
      <c r="H107" s="12" t="str">
        <f>IFERROR(VLOOKUP($B107,Tabla2[#All],2,0),"")</f>
        <v/>
      </c>
      <c r="I107" s="12" t="str">
        <f t="shared" si="9"/>
        <v/>
      </c>
      <c r="J107" s="12" t="str">
        <f>IFERROR(NETWORKDAYS.INTL($D107+1,$F107,1,Tabla5[DIAS FESTIVOS]),"")</f>
        <v/>
      </c>
      <c r="K107" s="13">
        <f t="shared" si="10"/>
        <v>0</v>
      </c>
      <c r="BT107" s="17" t="str">
        <f t="shared" si="11"/>
        <v>CUMPLIDO</v>
      </c>
    </row>
    <row r="108" spans="1:72" x14ac:dyDescent="0.2">
      <c r="A108" s="17" t="str">
        <f t="shared" si="7"/>
        <v/>
      </c>
      <c r="B108" s="58" t="str">
        <f>IFERROR(IF(BASE!$B107&lt;&gt;"",BASE!$B107,""),"")</f>
        <v/>
      </c>
      <c r="C108" s="14" t="str">
        <f>IFERROR(IF(BASE!$C107&lt;&gt;"",BASE!$C107,""),"")</f>
        <v/>
      </c>
      <c r="D108" s="15" t="str">
        <f>IFERROR(VLOOKUP($B108&amp;$C108,Tabla1[[#All],[LLAVE]:[FECHA REAL RESPUESTA]],4,0),"")</f>
        <v/>
      </c>
      <c r="E108" s="15" t="str">
        <f>IFERROR(VLOOKUP($B108&amp;$C108,Tabla1[[#All],[LLAVE]:[FECHA ESTIMADA RESPUESTA]],5,0),"")</f>
        <v/>
      </c>
      <c r="F108" s="15" t="str">
        <f>IFERROR(IF(VLOOKUP($B108&amp;$C108,Tabla1[[#All],[LLAVE]:[FECHA REAL RESPUESTA]],6,0)=0,"",VLOOKUP($B108&amp;$C108,Tabla1[[#All],[LLAVE]:[FECHA REAL RESPUESTA]],6,0)),"")</f>
        <v/>
      </c>
      <c r="G108" s="12" t="str">
        <f t="shared" si="8"/>
        <v/>
      </c>
      <c r="H108" s="12" t="str">
        <f>IFERROR(VLOOKUP($B108,Tabla2[#All],2,0),"")</f>
        <v/>
      </c>
      <c r="I108" s="12" t="str">
        <f t="shared" si="9"/>
        <v/>
      </c>
      <c r="J108" s="12" t="str">
        <f>IFERROR(NETWORKDAYS.INTL($D108+1,$F108,1,Tabla5[DIAS FESTIVOS]),"")</f>
        <v/>
      </c>
      <c r="K108" s="13">
        <f t="shared" si="10"/>
        <v>0</v>
      </c>
      <c r="BT108" s="17" t="str">
        <f t="shared" si="11"/>
        <v>CUMPLIDO</v>
      </c>
    </row>
    <row r="109" spans="1:72" x14ac:dyDescent="0.2">
      <c r="A109" s="17" t="str">
        <f t="shared" si="7"/>
        <v/>
      </c>
      <c r="B109" s="58" t="str">
        <f>IFERROR(IF(BASE!$B108&lt;&gt;"",BASE!$B108,""),"")</f>
        <v/>
      </c>
      <c r="C109" s="14" t="str">
        <f>IFERROR(IF(BASE!$C108&lt;&gt;"",BASE!$C108,""),"")</f>
        <v/>
      </c>
      <c r="D109" s="15" t="str">
        <f>IFERROR(VLOOKUP($B109&amp;$C109,Tabla1[[#All],[LLAVE]:[FECHA REAL RESPUESTA]],4,0),"")</f>
        <v/>
      </c>
      <c r="E109" s="15" t="str">
        <f>IFERROR(VLOOKUP($B109&amp;$C109,Tabla1[[#All],[LLAVE]:[FECHA ESTIMADA RESPUESTA]],5,0),"")</f>
        <v/>
      </c>
      <c r="F109" s="15" t="str">
        <f>IFERROR(IF(VLOOKUP($B109&amp;$C109,Tabla1[[#All],[LLAVE]:[FECHA REAL RESPUESTA]],6,0)=0,"",VLOOKUP($B109&amp;$C109,Tabla1[[#All],[LLAVE]:[FECHA REAL RESPUESTA]],6,0)),"")</f>
        <v/>
      </c>
      <c r="G109" s="12" t="str">
        <f t="shared" si="8"/>
        <v/>
      </c>
      <c r="H109" s="12" t="str">
        <f>IFERROR(VLOOKUP($B109,Tabla2[#All],2,0),"")</f>
        <v/>
      </c>
      <c r="I109" s="12" t="str">
        <f t="shared" si="9"/>
        <v/>
      </c>
      <c r="J109" s="12" t="str">
        <f>IFERROR(NETWORKDAYS.INTL($D109+1,$F109,1,Tabla5[DIAS FESTIVOS]),"")</f>
        <v/>
      </c>
      <c r="K109" s="13">
        <f t="shared" si="10"/>
        <v>0</v>
      </c>
      <c r="BT109" s="17" t="str">
        <f t="shared" si="11"/>
        <v>CUMPLIDO</v>
      </c>
    </row>
    <row r="110" spans="1:72" x14ac:dyDescent="0.2">
      <c r="A110" s="17" t="str">
        <f t="shared" si="7"/>
        <v/>
      </c>
      <c r="B110" s="58" t="str">
        <f>IFERROR(IF(BASE!$B109&lt;&gt;"",BASE!$B109,""),"")</f>
        <v/>
      </c>
      <c r="C110" s="14" t="str">
        <f>IFERROR(IF(BASE!$C109&lt;&gt;"",BASE!$C109,""),"")</f>
        <v/>
      </c>
      <c r="D110" s="15" t="str">
        <f>IFERROR(VLOOKUP($B110&amp;$C110,Tabla1[[#All],[LLAVE]:[FECHA REAL RESPUESTA]],4,0),"")</f>
        <v/>
      </c>
      <c r="E110" s="15" t="str">
        <f>IFERROR(VLOOKUP($B110&amp;$C110,Tabla1[[#All],[LLAVE]:[FECHA ESTIMADA RESPUESTA]],5,0),"")</f>
        <v/>
      </c>
      <c r="F110" s="15" t="str">
        <f>IFERROR(IF(VLOOKUP($B110&amp;$C110,Tabla1[[#All],[LLAVE]:[FECHA REAL RESPUESTA]],6,0)=0,"",VLOOKUP($B110&amp;$C110,Tabla1[[#All],[LLAVE]:[FECHA REAL RESPUESTA]],6,0)),"")</f>
        <v/>
      </c>
      <c r="G110" s="12" t="str">
        <f t="shared" si="8"/>
        <v/>
      </c>
      <c r="H110" s="12" t="str">
        <f>IFERROR(VLOOKUP($B110,Tabla2[#All],2,0),"")</f>
        <v/>
      </c>
      <c r="I110" s="12" t="str">
        <f t="shared" si="9"/>
        <v/>
      </c>
      <c r="J110" s="12" t="str">
        <f>IFERROR(NETWORKDAYS.INTL($D110+1,$F110,1,Tabla5[DIAS FESTIVOS]),"")</f>
        <v/>
      </c>
      <c r="K110" s="13">
        <f t="shared" si="10"/>
        <v>0</v>
      </c>
      <c r="BT110" s="17" t="str">
        <f t="shared" si="11"/>
        <v>CUMPLIDO</v>
      </c>
    </row>
    <row r="111" spans="1:72" x14ac:dyDescent="0.2">
      <c r="A111" s="17" t="str">
        <f t="shared" si="7"/>
        <v/>
      </c>
      <c r="B111" s="58" t="str">
        <f>IFERROR(IF(BASE!$B110&lt;&gt;"",BASE!$B110,""),"")</f>
        <v/>
      </c>
      <c r="C111" s="14" t="str">
        <f>IFERROR(IF(BASE!$C110&lt;&gt;"",BASE!$C110,""),"")</f>
        <v/>
      </c>
      <c r="D111" s="15" t="str">
        <f>IFERROR(VLOOKUP($B111&amp;$C111,Tabla1[[#All],[LLAVE]:[FECHA REAL RESPUESTA]],4,0),"")</f>
        <v/>
      </c>
      <c r="E111" s="15" t="str">
        <f>IFERROR(VLOOKUP($B111&amp;$C111,Tabla1[[#All],[LLAVE]:[FECHA ESTIMADA RESPUESTA]],5,0),"")</f>
        <v/>
      </c>
      <c r="F111" s="15" t="str">
        <f>IFERROR(IF(VLOOKUP($B111&amp;$C111,Tabla1[[#All],[LLAVE]:[FECHA REAL RESPUESTA]],6,0)=0,"",VLOOKUP($B111&amp;$C111,Tabla1[[#All],[LLAVE]:[FECHA REAL RESPUESTA]],6,0)),"")</f>
        <v/>
      </c>
      <c r="G111" s="12" t="str">
        <f t="shared" si="8"/>
        <v/>
      </c>
      <c r="H111" s="12" t="str">
        <f>IFERROR(VLOOKUP($B111,Tabla2[#All],2,0),"")</f>
        <v/>
      </c>
      <c r="I111" s="12" t="str">
        <f t="shared" si="9"/>
        <v/>
      </c>
      <c r="J111" s="12" t="str">
        <f>IFERROR(NETWORKDAYS.INTL($D111+1,$F111,1,Tabla5[DIAS FESTIVOS]),"")</f>
        <v/>
      </c>
      <c r="K111" s="13">
        <f t="shared" si="10"/>
        <v>0</v>
      </c>
      <c r="BT111" s="17" t="str">
        <f t="shared" si="11"/>
        <v>CUMPLIDO</v>
      </c>
    </row>
    <row r="112" spans="1:72" x14ac:dyDescent="0.2">
      <c r="A112" s="17" t="str">
        <f t="shared" si="7"/>
        <v/>
      </c>
      <c r="B112" s="58" t="str">
        <f>IFERROR(IF(BASE!$B111&lt;&gt;"",BASE!$B111,""),"")</f>
        <v/>
      </c>
      <c r="C112" s="14" t="str">
        <f>IFERROR(IF(BASE!$C111&lt;&gt;"",BASE!$C111,""),"")</f>
        <v/>
      </c>
      <c r="D112" s="15" t="str">
        <f>IFERROR(VLOOKUP($B112&amp;$C112,Tabla1[[#All],[LLAVE]:[FECHA REAL RESPUESTA]],4,0),"")</f>
        <v/>
      </c>
      <c r="E112" s="15" t="str">
        <f>IFERROR(VLOOKUP($B112&amp;$C112,Tabla1[[#All],[LLAVE]:[FECHA ESTIMADA RESPUESTA]],5,0),"")</f>
        <v/>
      </c>
      <c r="F112" s="15" t="str">
        <f>IFERROR(IF(VLOOKUP($B112&amp;$C112,Tabla1[[#All],[LLAVE]:[FECHA REAL RESPUESTA]],6,0)=0,"",VLOOKUP($B112&amp;$C112,Tabla1[[#All],[LLAVE]:[FECHA REAL RESPUESTA]],6,0)),"")</f>
        <v/>
      </c>
      <c r="G112" s="12" t="str">
        <f t="shared" si="8"/>
        <v/>
      </c>
      <c r="H112" s="12" t="str">
        <f>IFERROR(VLOOKUP($B112,Tabla2[#All],2,0),"")</f>
        <v/>
      </c>
      <c r="I112" s="12" t="str">
        <f t="shared" si="9"/>
        <v/>
      </c>
      <c r="J112" s="12" t="str">
        <f>IFERROR(NETWORKDAYS.INTL($D112+1,$F112,1,Tabla5[DIAS FESTIVOS]),"")</f>
        <v/>
      </c>
      <c r="K112" s="13">
        <f t="shared" si="10"/>
        <v>0</v>
      </c>
      <c r="BT112" s="17" t="str">
        <f t="shared" si="11"/>
        <v>CUMPLIDO</v>
      </c>
    </row>
    <row r="113" spans="1:72" x14ac:dyDescent="0.2">
      <c r="A113" s="17" t="str">
        <f t="shared" si="7"/>
        <v/>
      </c>
      <c r="B113" s="58" t="str">
        <f>IFERROR(IF(BASE!$B112&lt;&gt;"",BASE!$B112,""),"")</f>
        <v/>
      </c>
      <c r="C113" s="14" t="str">
        <f>IFERROR(IF(BASE!$C112&lt;&gt;"",BASE!$C112,""),"")</f>
        <v/>
      </c>
      <c r="D113" s="15" t="str">
        <f>IFERROR(VLOOKUP($B113&amp;$C113,Tabla1[[#All],[LLAVE]:[FECHA REAL RESPUESTA]],4,0),"")</f>
        <v/>
      </c>
      <c r="E113" s="15" t="str">
        <f>IFERROR(VLOOKUP($B113&amp;$C113,Tabla1[[#All],[LLAVE]:[FECHA ESTIMADA RESPUESTA]],5,0),"")</f>
        <v/>
      </c>
      <c r="F113" s="15" t="str">
        <f>IFERROR(IF(VLOOKUP($B113&amp;$C113,Tabla1[[#All],[LLAVE]:[FECHA REAL RESPUESTA]],6,0)=0,"",VLOOKUP($B113&amp;$C113,Tabla1[[#All],[LLAVE]:[FECHA REAL RESPUESTA]],6,0)),"")</f>
        <v/>
      </c>
      <c r="G113" s="12" t="str">
        <f t="shared" si="8"/>
        <v/>
      </c>
      <c r="H113" s="12" t="str">
        <f>IFERROR(VLOOKUP($B113,Tabla2[#All],2,0),"")</f>
        <v/>
      </c>
      <c r="I113" s="12" t="str">
        <f t="shared" si="9"/>
        <v/>
      </c>
      <c r="J113" s="12" t="str">
        <f>IFERROR(NETWORKDAYS.INTL($D113+1,$F113,1,Tabla5[DIAS FESTIVOS]),"")</f>
        <v/>
      </c>
      <c r="K113" s="13">
        <f t="shared" si="10"/>
        <v>0</v>
      </c>
      <c r="BT113" s="17" t="str">
        <f t="shared" si="11"/>
        <v>CUMPLIDO</v>
      </c>
    </row>
    <row r="114" spans="1:72" x14ac:dyDescent="0.2">
      <c r="A114" s="17" t="str">
        <f t="shared" si="7"/>
        <v/>
      </c>
      <c r="B114" s="58" t="str">
        <f>IFERROR(IF(BASE!$B113&lt;&gt;"",BASE!$B113,""),"")</f>
        <v/>
      </c>
      <c r="C114" s="14" t="str">
        <f>IFERROR(IF(BASE!$C113&lt;&gt;"",BASE!$C113,""),"")</f>
        <v/>
      </c>
      <c r="D114" s="15" t="str">
        <f>IFERROR(VLOOKUP($B114&amp;$C114,Tabla1[[#All],[LLAVE]:[FECHA REAL RESPUESTA]],4,0),"")</f>
        <v/>
      </c>
      <c r="E114" s="15" t="str">
        <f>IFERROR(VLOOKUP($B114&amp;$C114,Tabla1[[#All],[LLAVE]:[FECHA ESTIMADA RESPUESTA]],5,0),"")</f>
        <v/>
      </c>
      <c r="F114" s="15" t="str">
        <f>IFERROR(IF(VLOOKUP($B114&amp;$C114,Tabla1[[#All],[LLAVE]:[FECHA REAL RESPUESTA]],6,0)=0,"",VLOOKUP($B114&amp;$C114,Tabla1[[#All],[LLAVE]:[FECHA REAL RESPUESTA]],6,0)),"")</f>
        <v/>
      </c>
      <c r="G114" s="12" t="str">
        <f t="shared" si="8"/>
        <v/>
      </c>
      <c r="H114" s="12" t="str">
        <f>IFERROR(VLOOKUP($B114,Tabla2[#All],2,0),"")</f>
        <v/>
      </c>
      <c r="I114" s="12" t="str">
        <f t="shared" si="9"/>
        <v/>
      </c>
      <c r="J114" s="12" t="str">
        <f>IFERROR(NETWORKDAYS.INTL($D114+1,$F114,1,Tabla5[DIAS FESTIVOS]),"")</f>
        <v/>
      </c>
      <c r="K114" s="13">
        <f t="shared" si="10"/>
        <v>0</v>
      </c>
      <c r="BT114" s="17" t="str">
        <f t="shared" si="11"/>
        <v>CUMPLIDO</v>
      </c>
    </row>
    <row r="115" spans="1:72" x14ac:dyDescent="0.2">
      <c r="A115" s="17" t="str">
        <f t="shared" si="7"/>
        <v/>
      </c>
      <c r="B115" s="58" t="str">
        <f>IFERROR(IF(BASE!$B114&lt;&gt;"",BASE!$B114,""),"")</f>
        <v/>
      </c>
      <c r="C115" s="14" t="str">
        <f>IFERROR(IF(BASE!$C114&lt;&gt;"",BASE!$C114,""),"")</f>
        <v/>
      </c>
      <c r="D115" s="15" t="str">
        <f>IFERROR(VLOOKUP($B115&amp;$C115,Tabla1[[#All],[LLAVE]:[FECHA REAL RESPUESTA]],4,0),"")</f>
        <v/>
      </c>
      <c r="E115" s="15" t="str">
        <f>IFERROR(VLOOKUP($B115&amp;$C115,Tabla1[[#All],[LLAVE]:[FECHA ESTIMADA RESPUESTA]],5,0),"")</f>
        <v/>
      </c>
      <c r="F115" s="15" t="str">
        <f>IFERROR(IF(VLOOKUP($B115&amp;$C115,Tabla1[[#All],[LLAVE]:[FECHA REAL RESPUESTA]],6,0)=0,"",VLOOKUP($B115&amp;$C115,Tabla1[[#All],[LLAVE]:[FECHA REAL RESPUESTA]],6,0)),"")</f>
        <v/>
      </c>
      <c r="G115" s="12" t="str">
        <f t="shared" si="8"/>
        <v/>
      </c>
      <c r="H115" s="12" t="str">
        <f>IFERROR(VLOOKUP($B115,Tabla2[#All],2,0),"")</f>
        <v/>
      </c>
      <c r="I115" s="12" t="str">
        <f t="shared" si="9"/>
        <v/>
      </c>
      <c r="J115" s="12" t="str">
        <f>IFERROR(NETWORKDAYS.INTL($D115+1,$F115,1,Tabla5[DIAS FESTIVOS]),"")</f>
        <v/>
      </c>
      <c r="K115" s="13">
        <f t="shared" si="10"/>
        <v>0</v>
      </c>
      <c r="BT115" s="17" t="str">
        <f t="shared" si="11"/>
        <v>CUMPLIDO</v>
      </c>
    </row>
    <row r="116" spans="1:72" x14ac:dyDescent="0.2">
      <c r="A116" s="17" t="str">
        <f t="shared" si="7"/>
        <v/>
      </c>
      <c r="B116" s="58" t="str">
        <f>IFERROR(IF(BASE!$B115&lt;&gt;"",BASE!$B115,""),"")</f>
        <v/>
      </c>
      <c r="C116" s="14" t="str">
        <f>IFERROR(IF(BASE!$C115&lt;&gt;"",BASE!$C115,""),"")</f>
        <v/>
      </c>
      <c r="D116" s="15" t="str">
        <f>IFERROR(VLOOKUP($B116&amp;$C116,Tabla1[[#All],[LLAVE]:[FECHA REAL RESPUESTA]],4,0),"")</f>
        <v/>
      </c>
      <c r="E116" s="15" t="str">
        <f>IFERROR(VLOOKUP($B116&amp;$C116,Tabla1[[#All],[LLAVE]:[FECHA ESTIMADA RESPUESTA]],5,0),"")</f>
        <v/>
      </c>
      <c r="F116" s="15" t="str">
        <f>IFERROR(IF(VLOOKUP($B116&amp;$C116,Tabla1[[#All],[LLAVE]:[FECHA REAL RESPUESTA]],6,0)=0,"",VLOOKUP($B116&amp;$C116,Tabla1[[#All],[LLAVE]:[FECHA REAL RESPUESTA]],6,0)),"")</f>
        <v/>
      </c>
      <c r="G116" s="12" t="str">
        <f t="shared" si="8"/>
        <v/>
      </c>
      <c r="H116" s="12" t="str">
        <f>IFERROR(VLOOKUP($B116,Tabla2[#All],2,0),"")</f>
        <v/>
      </c>
      <c r="I116" s="12" t="str">
        <f t="shared" si="9"/>
        <v/>
      </c>
      <c r="J116" s="12" t="str">
        <f>IFERROR(NETWORKDAYS.INTL($D116+1,$F116,1,Tabla5[DIAS FESTIVOS]),"")</f>
        <v/>
      </c>
      <c r="K116" s="13">
        <f t="shared" si="10"/>
        <v>0</v>
      </c>
      <c r="BT116" s="17" t="str">
        <f t="shared" si="11"/>
        <v>CUMPLIDO</v>
      </c>
    </row>
    <row r="117" spans="1:72" x14ac:dyDescent="0.2">
      <c r="A117" s="17" t="str">
        <f t="shared" si="7"/>
        <v/>
      </c>
      <c r="B117" s="58" t="str">
        <f>IFERROR(IF(BASE!$B116&lt;&gt;"",BASE!$B116,""),"")</f>
        <v/>
      </c>
      <c r="C117" s="14" t="str">
        <f>IFERROR(IF(BASE!$C116&lt;&gt;"",BASE!$C116,""),"")</f>
        <v/>
      </c>
      <c r="D117" s="15" t="str">
        <f>IFERROR(VLOOKUP($B117&amp;$C117,Tabla1[[#All],[LLAVE]:[FECHA REAL RESPUESTA]],4,0),"")</f>
        <v/>
      </c>
      <c r="E117" s="15" t="str">
        <f>IFERROR(VLOOKUP($B117&amp;$C117,Tabla1[[#All],[LLAVE]:[FECHA ESTIMADA RESPUESTA]],5,0),"")</f>
        <v/>
      </c>
      <c r="F117" s="15" t="str">
        <f>IFERROR(IF(VLOOKUP($B117&amp;$C117,Tabla1[[#All],[LLAVE]:[FECHA REAL RESPUESTA]],6,0)=0,"",VLOOKUP($B117&amp;$C117,Tabla1[[#All],[LLAVE]:[FECHA REAL RESPUESTA]],6,0)),"")</f>
        <v/>
      </c>
      <c r="G117" s="12" t="str">
        <f t="shared" si="8"/>
        <v/>
      </c>
      <c r="H117" s="12" t="str">
        <f>IFERROR(VLOOKUP($B117,Tabla2[#All],2,0),"")</f>
        <v/>
      </c>
      <c r="I117" s="12" t="str">
        <f t="shared" si="9"/>
        <v/>
      </c>
      <c r="J117" s="12" t="str">
        <f>IFERROR(NETWORKDAYS.INTL($D117+1,$F117,1,Tabla5[DIAS FESTIVOS]),"")</f>
        <v/>
      </c>
      <c r="K117" s="13">
        <f t="shared" si="10"/>
        <v>0</v>
      </c>
    </row>
    <row r="118" spans="1:72" x14ac:dyDescent="0.2">
      <c r="A118" s="17" t="str">
        <f t="shared" si="7"/>
        <v/>
      </c>
      <c r="B118" s="58" t="str">
        <f>IFERROR(IF(BASE!$B117&lt;&gt;"",BASE!$B117,""),"")</f>
        <v/>
      </c>
      <c r="C118" s="14" t="str">
        <f>IFERROR(IF(BASE!$C117&lt;&gt;"",BASE!$C117,""),"")</f>
        <v/>
      </c>
      <c r="D118" s="15" t="str">
        <f>IFERROR(VLOOKUP($B118&amp;$C118,Tabla1[[#All],[LLAVE]:[FECHA REAL RESPUESTA]],4,0),"")</f>
        <v/>
      </c>
      <c r="E118" s="15" t="str">
        <f>IFERROR(VLOOKUP($B118&amp;$C118,Tabla1[[#All],[LLAVE]:[FECHA ESTIMADA RESPUESTA]],5,0),"")</f>
        <v/>
      </c>
      <c r="F118" s="15" t="str">
        <f>IFERROR(IF(VLOOKUP($B118&amp;$C118,Tabla1[[#All],[LLAVE]:[FECHA REAL RESPUESTA]],6,0)=0,"",VLOOKUP($B118&amp;$C118,Tabla1[[#All],[LLAVE]:[FECHA REAL RESPUESTA]],6,0)),"")</f>
        <v/>
      </c>
      <c r="G118" s="12" t="str">
        <f t="shared" si="8"/>
        <v/>
      </c>
      <c r="H118" s="12" t="str">
        <f>IFERROR(VLOOKUP($B118,Tabla2[#All],2,0),"")</f>
        <v/>
      </c>
      <c r="I118" s="12" t="str">
        <f t="shared" si="9"/>
        <v/>
      </c>
      <c r="J118" s="12" t="str">
        <f>IFERROR(NETWORKDAYS.INTL($D118+1,$F118,1,Tabla5[DIAS FESTIVOS]),"")</f>
        <v/>
      </c>
      <c r="K118" s="13">
        <f t="shared" si="10"/>
        <v>0</v>
      </c>
    </row>
    <row r="119" spans="1:72" x14ac:dyDescent="0.2">
      <c r="A119" s="17" t="str">
        <f t="shared" si="7"/>
        <v/>
      </c>
      <c r="B119" s="58" t="str">
        <f>IFERROR(IF(BASE!$B118&lt;&gt;"",BASE!$B118,""),"")</f>
        <v/>
      </c>
      <c r="C119" s="14" t="str">
        <f>IFERROR(IF(BASE!$C118&lt;&gt;"",BASE!$C118,""),"")</f>
        <v/>
      </c>
      <c r="D119" s="15" t="str">
        <f>IFERROR(VLOOKUP($B119&amp;$C119,Tabla1[[#All],[LLAVE]:[FECHA REAL RESPUESTA]],4,0),"")</f>
        <v/>
      </c>
      <c r="E119" s="15" t="str">
        <f>IFERROR(VLOOKUP($B119&amp;$C119,Tabla1[[#All],[LLAVE]:[FECHA ESTIMADA RESPUESTA]],5,0),"")</f>
        <v/>
      </c>
      <c r="F119" s="15" t="str">
        <f>IFERROR(IF(VLOOKUP($B119&amp;$C119,Tabla1[[#All],[LLAVE]:[FECHA REAL RESPUESTA]],6,0)=0,"",VLOOKUP($B119&amp;$C119,Tabla1[[#All],[LLAVE]:[FECHA REAL RESPUESTA]],6,0)),"")</f>
        <v/>
      </c>
      <c r="G119" s="12" t="str">
        <f t="shared" si="8"/>
        <v/>
      </c>
      <c r="H119" s="12" t="str">
        <f>IFERROR(VLOOKUP($B119,Tabla2[#All],2,0),"")</f>
        <v/>
      </c>
      <c r="I119" s="12" t="str">
        <f t="shared" si="9"/>
        <v/>
      </c>
      <c r="J119" s="12" t="str">
        <f>IFERROR(NETWORKDAYS.INTL($D119+1,$F119,1,Tabla5[DIAS FESTIVOS]),"")</f>
        <v/>
      </c>
      <c r="K119" s="13">
        <f t="shared" si="10"/>
        <v>0</v>
      </c>
    </row>
    <row r="120" spans="1:72" x14ac:dyDescent="0.2">
      <c r="A120" s="17" t="str">
        <f t="shared" si="7"/>
        <v/>
      </c>
      <c r="B120" s="58" t="str">
        <f>IFERROR(IF(BASE!$B119&lt;&gt;"",BASE!$B119,""),"")</f>
        <v/>
      </c>
      <c r="C120" s="14" t="str">
        <f>IFERROR(IF(BASE!$C119&lt;&gt;"",BASE!$C119,""),"")</f>
        <v/>
      </c>
      <c r="D120" s="15" t="str">
        <f>IFERROR(VLOOKUP($B120&amp;$C120,Tabla1[[#All],[LLAVE]:[FECHA REAL RESPUESTA]],4,0),"")</f>
        <v/>
      </c>
      <c r="E120" s="15" t="str">
        <f>IFERROR(VLOOKUP($B120&amp;$C120,Tabla1[[#All],[LLAVE]:[FECHA ESTIMADA RESPUESTA]],5,0),"")</f>
        <v/>
      </c>
      <c r="F120" s="15" t="str">
        <f>IFERROR(IF(VLOOKUP($B120&amp;$C120,Tabla1[[#All],[LLAVE]:[FECHA REAL RESPUESTA]],6,0)=0,"",VLOOKUP($B120&amp;$C120,Tabla1[[#All],[LLAVE]:[FECHA REAL RESPUESTA]],6,0)),"")</f>
        <v/>
      </c>
      <c r="G120" s="12" t="str">
        <f t="shared" si="8"/>
        <v/>
      </c>
      <c r="H120" s="12" t="str">
        <f>IFERROR(VLOOKUP($B120,Tabla2[#All],2,0),"")</f>
        <v/>
      </c>
      <c r="I120" s="12" t="str">
        <f t="shared" si="9"/>
        <v/>
      </c>
      <c r="J120" s="12" t="str">
        <f>IFERROR(NETWORKDAYS.INTL($D120+1,$F120,1,Tabla5[DIAS FESTIVOS]),"")</f>
        <v/>
      </c>
      <c r="K120" s="13">
        <f t="shared" si="10"/>
        <v>0</v>
      </c>
    </row>
    <row r="121" spans="1:72" x14ac:dyDescent="0.2">
      <c r="A121" s="17" t="str">
        <f t="shared" si="7"/>
        <v/>
      </c>
      <c r="B121" s="58" t="str">
        <f>IFERROR(IF(BASE!$B120&lt;&gt;"",BASE!$B120,""),"")</f>
        <v/>
      </c>
      <c r="C121" s="14" t="str">
        <f>IFERROR(IF(BASE!$C120&lt;&gt;"",BASE!$C120,""),"")</f>
        <v/>
      </c>
      <c r="D121" s="15" t="str">
        <f>IFERROR(VLOOKUP($B121&amp;$C121,Tabla1[[#All],[LLAVE]:[FECHA REAL RESPUESTA]],4,0),"")</f>
        <v/>
      </c>
      <c r="E121" s="15" t="str">
        <f>IFERROR(VLOOKUP($B121&amp;$C121,Tabla1[[#All],[LLAVE]:[FECHA ESTIMADA RESPUESTA]],5,0),"")</f>
        <v/>
      </c>
      <c r="F121" s="15" t="str">
        <f>IFERROR(IF(VLOOKUP($B121&amp;$C121,Tabla1[[#All],[LLAVE]:[FECHA REAL RESPUESTA]],6,0)=0,"",VLOOKUP($B121&amp;$C121,Tabla1[[#All],[LLAVE]:[FECHA REAL RESPUESTA]],6,0)),"")</f>
        <v/>
      </c>
      <c r="G121" s="12" t="str">
        <f t="shared" si="8"/>
        <v/>
      </c>
      <c r="H121" s="12" t="str">
        <f>IFERROR(VLOOKUP($B121,Tabla2[#All],2,0),"")</f>
        <v/>
      </c>
      <c r="I121" s="12" t="str">
        <f t="shared" si="9"/>
        <v/>
      </c>
      <c r="J121" s="12" t="str">
        <f>IFERROR(NETWORKDAYS.INTL($D121+1,$F121,1,Tabla5[DIAS FESTIVOS]),"")</f>
        <v/>
      </c>
      <c r="K121" s="13">
        <f t="shared" si="10"/>
        <v>0</v>
      </c>
    </row>
    <row r="122" spans="1:72" x14ac:dyDescent="0.2">
      <c r="A122" s="17" t="str">
        <f t="shared" si="7"/>
        <v/>
      </c>
      <c r="B122" s="58" t="str">
        <f>IFERROR(IF(BASE!$B121&lt;&gt;"",BASE!$B121,""),"")</f>
        <v/>
      </c>
      <c r="C122" s="14" t="str">
        <f>IFERROR(IF(BASE!$C121&lt;&gt;"",BASE!$C121,""),"")</f>
        <v/>
      </c>
      <c r="D122" s="15" t="str">
        <f>IFERROR(VLOOKUP($B122&amp;$C122,Tabla1[[#All],[LLAVE]:[FECHA REAL RESPUESTA]],4,0),"")</f>
        <v/>
      </c>
      <c r="E122" s="15" t="str">
        <f>IFERROR(VLOOKUP($B122&amp;$C122,Tabla1[[#All],[LLAVE]:[FECHA ESTIMADA RESPUESTA]],5,0),"")</f>
        <v/>
      </c>
      <c r="F122" s="15" t="str">
        <f>IFERROR(IF(VLOOKUP($B122&amp;$C122,Tabla1[[#All],[LLAVE]:[FECHA REAL RESPUESTA]],6,0)=0,"",VLOOKUP($B122&amp;$C122,Tabla1[[#All],[LLAVE]:[FECHA REAL RESPUESTA]],6,0)),"")</f>
        <v/>
      </c>
      <c r="G122" s="12" t="str">
        <f t="shared" si="8"/>
        <v/>
      </c>
      <c r="H122" s="12" t="str">
        <f>IFERROR(VLOOKUP($B122,Tabla2[#All],2,0),"")</f>
        <v/>
      </c>
      <c r="I122" s="12" t="str">
        <f t="shared" si="9"/>
        <v/>
      </c>
      <c r="J122" s="12" t="str">
        <f>IFERROR(NETWORKDAYS.INTL($D122+1,$F122,1,Tabla5[DIAS FESTIVOS]),"")</f>
        <v/>
      </c>
      <c r="K122" s="13">
        <f t="shared" si="10"/>
        <v>0</v>
      </c>
    </row>
    <row r="123" spans="1:72" x14ac:dyDescent="0.2">
      <c r="A123" s="17" t="str">
        <f t="shared" si="7"/>
        <v/>
      </c>
      <c r="B123" s="58" t="str">
        <f>IFERROR(IF(BASE!$B122&lt;&gt;"",BASE!$B122,""),"")</f>
        <v/>
      </c>
      <c r="C123" s="14" t="str">
        <f>IFERROR(IF(BASE!$C122&lt;&gt;"",BASE!$C122,""),"")</f>
        <v/>
      </c>
      <c r="D123" s="15" t="str">
        <f>IFERROR(VLOOKUP($B123&amp;$C123,Tabla1[[#All],[LLAVE]:[FECHA REAL RESPUESTA]],4,0),"")</f>
        <v/>
      </c>
      <c r="E123" s="15" t="str">
        <f>IFERROR(VLOOKUP($B123&amp;$C123,Tabla1[[#All],[LLAVE]:[FECHA ESTIMADA RESPUESTA]],5,0),"")</f>
        <v/>
      </c>
      <c r="F123" s="15" t="str">
        <f>IFERROR(IF(VLOOKUP($B123&amp;$C123,Tabla1[[#All],[LLAVE]:[FECHA REAL RESPUESTA]],6,0)=0,"",VLOOKUP($B123&amp;$C123,Tabla1[[#All],[LLAVE]:[FECHA REAL RESPUESTA]],6,0)),"")</f>
        <v/>
      </c>
      <c r="G123" s="12" t="str">
        <f t="shared" si="8"/>
        <v/>
      </c>
      <c r="H123" s="12" t="str">
        <f>IFERROR(VLOOKUP($B123,Tabla2[#All],2,0),"")</f>
        <v/>
      </c>
      <c r="I123" s="12" t="str">
        <f t="shared" si="9"/>
        <v/>
      </c>
      <c r="J123" s="12" t="str">
        <f>IFERROR(NETWORKDAYS.INTL($D123+1,$F123,1,Tabla5[DIAS FESTIVOS]),"")</f>
        <v/>
      </c>
      <c r="K123" s="13">
        <f t="shared" si="10"/>
        <v>0</v>
      </c>
    </row>
    <row r="124" spans="1:72" x14ac:dyDescent="0.2">
      <c r="A124" s="17" t="str">
        <f t="shared" si="7"/>
        <v/>
      </c>
      <c r="B124" s="58" t="str">
        <f>IFERROR(IF(BASE!$B123&lt;&gt;"",BASE!$B123,""),"")</f>
        <v/>
      </c>
      <c r="C124" s="14" t="str">
        <f>IFERROR(IF(BASE!$C123&lt;&gt;"",BASE!$C123,""),"")</f>
        <v/>
      </c>
      <c r="D124" s="15" t="str">
        <f>IFERROR(VLOOKUP($B124&amp;$C124,Tabla1[[#All],[LLAVE]:[FECHA REAL RESPUESTA]],4,0),"")</f>
        <v/>
      </c>
      <c r="E124" s="15" t="str">
        <f>IFERROR(VLOOKUP($B124&amp;$C124,Tabla1[[#All],[LLAVE]:[FECHA ESTIMADA RESPUESTA]],5,0),"")</f>
        <v/>
      </c>
      <c r="F124" s="15" t="str">
        <f>IFERROR(IF(VLOOKUP($B124&amp;$C124,Tabla1[[#All],[LLAVE]:[FECHA REAL RESPUESTA]],6,0)=0,"",VLOOKUP($B124&amp;$C124,Tabla1[[#All],[LLAVE]:[FECHA REAL RESPUESTA]],6,0)),"")</f>
        <v/>
      </c>
      <c r="G124" s="12" t="str">
        <f t="shared" si="8"/>
        <v/>
      </c>
      <c r="H124" s="12" t="str">
        <f>IFERROR(VLOOKUP($B124,Tabla2[#All],2,0),"")</f>
        <v/>
      </c>
      <c r="I124" s="12" t="str">
        <f t="shared" si="9"/>
        <v/>
      </c>
      <c r="J124" s="12" t="str">
        <f>IFERROR(NETWORKDAYS.INTL($D124+1,$F124,1,Tabla5[DIAS FESTIVOS]),"")</f>
        <v/>
      </c>
      <c r="K124" s="13">
        <f t="shared" si="10"/>
        <v>0</v>
      </c>
    </row>
    <row r="125" spans="1:72" x14ac:dyDescent="0.2">
      <c r="A125" s="17" t="str">
        <f t="shared" si="7"/>
        <v/>
      </c>
      <c r="B125" s="58" t="str">
        <f>IFERROR(IF(BASE!$B124&lt;&gt;"",BASE!$B124,""),"")</f>
        <v/>
      </c>
      <c r="C125" s="14" t="str">
        <f>IFERROR(IF(BASE!$C124&lt;&gt;"",BASE!$C124,""),"")</f>
        <v/>
      </c>
      <c r="D125" s="15" t="str">
        <f>IFERROR(VLOOKUP($B125&amp;$C125,Tabla1[[#All],[LLAVE]:[FECHA REAL RESPUESTA]],4,0),"")</f>
        <v/>
      </c>
      <c r="E125" s="15" t="str">
        <f>IFERROR(VLOOKUP($B125&amp;$C125,Tabla1[[#All],[LLAVE]:[FECHA ESTIMADA RESPUESTA]],5,0),"")</f>
        <v/>
      </c>
      <c r="F125" s="15" t="str">
        <f>IFERROR(IF(VLOOKUP($B125&amp;$C125,Tabla1[[#All],[LLAVE]:[FECHA REAL RESPUESTA]],6,0)=0,"",VLOOKUP($B125&amp;$C125,Tabla1[[#All],[LLAVE]:[FECHA REAL RESPUESTA]],6,0)),"")</f>
        <v/>
      </c>
      <c r="G125" s="12" t="str">
        <f t="shared" si="8"/>
        <v/>
      </c>
      <c r="H125" s="12" t="str">
        <f>IFERROR(VLOOKUP($B125,Tabla2[#All],2,0),"")</f>
        <v/>
      </c>
      <c r="I125" s="12" t="str">
        <f t="shared" si="9"/>
        <v/>
      </c>
      <c r="J125" s="12" t="str">
        <f>IFERROR(NETWORKDAYS.INTL($D125+1,$F125,1,Tabla5[DIAS FESTIVOS]),"")</f>
        <v/>
      </c>
      <c r="K125" s="13">
        <f t="shared" si="10"/>
        <v>0</v>
      </c>
    </row>
    <row r="126" spans="1:72" x14ac:dyDescent="0.2">
      <c r="A126" s="17" t="str">
        <f t="shared" si="7"/>
        <v/>
      </c>
      <c r="B126" s="58" t="str">
        <f>IFERROR(IF(BASE!$B125&lt;&gt;"",BASE!$B125,""),"")</f>
        <v/>
      </c>
      <c r="C126" s="14" t="str">
        <f>IFERROR(IF(BASE!$C125&lt;&gt;"",BASE!$C125,""),"")</f>
        <v/>
      </c>
      <c r="D126" s="15" t="str">
        <f>IFERROR(VLOOKUP($B126&amp;$C126,Tabla1[[#All],[LLAVE]:[FECHA REAL RESPUESTA]],4,0),"")</f>
        <v/>
      </c>
      <c r="E126" s="15" t="str">
        <f>IFERROR(VLOOKUP($B126&amp;$C126,Tabla1[[#All],[LLAVE]:[FECHA ESTIMADA RESPUESTA]],5,0),"")</f>
        <v/>
      </c>
      <c r="F126" s="15" t="str">
        <f>IFERROR(IF(VLOOKUP($B126&amp;$C126,Tabla1[[#All],[LLAVE]:[FECHA REAL RESPUESTA]],6,0)=0,"",VLOOKUP($B126&amp;$C126,Tabla1[[#All],[LLAVE]:[FECHA REAL RESPUESTA]],6,0)),"")</f>
        <v/>
      </c>
      <c r="G126" s="12" t="str">
        <f t="shared" si="8"/>
        <v/>
      </c>
      <c r="H126" s="12" t="str">
        <f>IFERROR(VLOOKUP($B126,Tabla2[#All],2,0),"")</f>
        <v/>
      </c>
      <c r="I126" s="12" t="str">
        <f t="shared" si="9"/>
        <v/>
      </c>
      <c r="J126" s="12" t="str">
        <f>IFERROR(NETWORKDAYS.INTL($D126+1,$F126,1,Tabla5[DIAS FESTIVOS]),"")</f>
        <v/>
      </c>
      <c r="K126" s="13">
        <f t="shared" si="10"/>
        <v>0</v>
      </c>
    </row>
    <row r="127" spans="1:72" x14ac:dyDescent="0.2">
      <c r="A127" s="17" t="str">
        <f t="shared" si="7"/>
        <v/>
      </c>
      <c r="B127" s="58" t="str">
        <f>IFERROR(IF(BASE!$B126&lt;&gt;"",BASE!$B126,""),"")</f>
        <v/>
      </c>
      <c r="C127" s="14" t="str">
        <f>IFERROR(IF(BASE!$C126&lt;&gt;"",BASE!$C126,""),"")</f>
        <v/>
      </c>
      <c r="D127" s="15" t="str">
        <f>IFERROR(VLOOKUP($B127&amp;$C127,Tabla1[[#All],[LLAVE]:[FECHA REAL RESPUESTA]],4,0),"")</f>
        <v/>
      </c>
      <c r="E127" s="15" t="str">
        <f>IFERROR(VLOOKUP($B127&amp;$C127,Tabla1[[#All],[LLAVE]:[FECHA ESTIMADA RESPUESTA]],5,0),"")</f>
        <v/>
      </c>
      <c r="F127" s="15" t="str">
        <f>IFERROR(IF(VLOOKUP($B127&amp;$C127,Tabla1[[#All],[LLAVE]:[FECHA REAL RESPUESTA]],6,0)=0,"",VLOOKUP($B127&amp;$C127,Tabla1[[#All],[LLAVE]:[FECHA REAL RESPUESTA]],6,0)),"")</f>
        <v/>
      </c>
      <c r="G127" s="12" t="str">
        <f t="shared" si="8"/>
        <v/>
      </c>
      <c r="H127" s="12" t="str">
        <f>IFERROR(VLOOKUP($B127,Tabla2[#All],2,0),"")</f>
        <v/>
      </c>
      <c r="I127" s="12" t="str">
        <f t="shared" si="9"/>
        <v/>
      </c>
      <c r="J127" s="12" t="str">
        <f>IFERROR(NETWORKDAYS.INTL($D127+1,$F127,1,Tabla5[DIAS FESTIVOS]),"")</f>
        <v/>
      </c>
      <c r="K127" s="13">
        <f t="shared" si="10"/>
        <v>0</v>
      </c>
    </row>
    <row r="128" spans="1:72" x14ac:dyDescent="0.2">
      <c r="A128" s="17" t="str">
        <f t="shared" si="7"/>
        <v/>
      </c>
      <c r="B128" s="58" t="str">
        <f>IFERROR(IF(BASE!$B127&lt;&gt;"",BASE!$B127,""),"")</f>
        <v/>
      </c>
      <c r="C128" s="14" t="str">
        <f>IFERROR(IF(BASE!$C127&lt;&gt;"",BASE!$C127,""),"")</f>
        <v/>
      </c>
      <c r="D128" s="15" t="str">
        <f>IFERROR(VLOOKUP($B128&amp;$C128,Tabla1[[#All],[LLAVE]:[FECHA REAL RESPUESTA]],4,0),"")</f>
        <v/>
      </c>
      <c r="E128" s="15" t="str">
        <f>IFERROR(VLOOKUP($B128&amp;$C128,Tabla1[[#All],[LLAVE]:[FECHA ESTIMADA RESPUESTA]],5,0),"")</f>
        <v/>
      </c>
      <c r="F128" s="15" t="str">
        <f>IFERROR(IF(VLOOKUP($B128&amp;$C128,Tabla1[[#All],[LLAVE]:[FECHA REAL RESPUESTA]],6,0)=0,"",VLOOKUP($B128&amp;$C128,Tabla1[[#All],[LLAVE]:[FECHA REAL RESPUESTA]],6,0)),"")</f>
        <v/>
      </c>
      <c r="G128" s="12" t="str">
        <f t="shared" si="8"/>
        <v/>
      </c>
      <c r="H128" s="12" t="str">
        <f>IFERROR(VLOOKUP($B128,Tabla2[#All],2,0),"")</f>
        <v/>
      </c>
      <c r="I128" s="12" t="str">
        <f t="shared" si="9"/>
        <v/>
      </c>
      <c r="J128" s="12" t="str">
        <f>IFERROR(NETWORKDAYS.INTL($D128+1,$F128,1,Tabla5[DIAS FESTIVOS]),"")</f>
        <v/>
      </c>
      <c r="K128" s="13">
        <f t="shared" si="10"/>
        <v>0</v>
      </c>
    </row>
    <row r="129" spans="1:11" x14ac:dyDescent="0.2">
      <c r="A129" s="17" t="str">
        <f t="shared" si="7"/>
        <v/>
      </c>
      <c r="B129" s="58" t="str">
        <f>IFERROR(IF(BASE!$B128&lt;&gt;"",BASE!$B128,""),"")</f>
        <v/>
      </c>
      <c r="C129" s="14" t="str">
        <f>IFERROR(IF(BASE!$C128&lt;&gt;"",BASE!$C128,""),"")</f>
        <v/>
      </c>
      <c r="D129" s="15" t="str">
        <f>IFERROR(VLOOKUP($B129&amp;$C129,Tabla1[[#All],[LLAVE]:[FECHA REAL RESPUESTA]],4,0),"")</f>
        <v/>
      </c>
      <c r="E129" s="15" t="str">
        <f>IFERROR(VLOOKUP($B129&amp;$C129,Tabla1[[#All],[LLAVE]:[FECHA ESTIMADA RESPUESTA]],5,0),"")</f>
        <v/>
      </c>
      <c r="F129" s="15" t="str">
        <f>IFERROR(IF(VLOOKUP($B129&amp;$C129,Tabla1[[#All],[LLAVE]:[FECHA REAL RESPUESTA]],6,0)=0,"",VLOOKUP($B129&amp;$C129,Tabla1[[#All],[LLAVE]:[FECHA REAL RESPUESTA]],6,0)),"")</f>
        <v/>
      </c>
      <c r="G129" s="12" t="str">
        <f t="shared" si="8"/>
        <v/>
      </c>
      <c r="H129" s="12" t="str">
        <f>IFERROR(VLOOKUP($B129,Tabla2[#All],2,0),"")</f>
        <v/>
      </c>
      <c r="I129" s="12" t="str">
        <f t="shared" si="9"/>
        <v/>
      </c>
      <c r="J129" s="12" t="str">
        <f>IFERROR(NETWORKDAYS.INTL($D129+1,$F129,1,Tabla5[DIAS FESTIVOS]),"")</f>
        <v/>
      </c>
      <c r="K129" s="13">
        <f t="shared" si="10"/>
        <v>0</v>
      </c>
    </row>
    <row r="130" spans="1:11" x14ac:dyDescent="0.2">
      <c r="A130" s="17" t="str">
        <f t="shared" si="7"/>
        <v/>
      </c>
      <c r="B130" s="58" t="str">
        <f>IFERROR(IF(BASE!$B129&lt;&gt;"",BASE!$B129,""),"")</f>
        <v/>
      </c>
      <c r="C130" s="14" t="str">
        <f>IFERROR(IF(BASE!$C129&lt;&gt;"",BASE!$C129,""),"")</f>
        <v/>
      </c>
      <c r="D130" s="15" t="str">
        <f>IFERROR(VLOOKUP($B130&amp;$C130,Tabla1[[#All],[LLAVE]:[FECHA REAL RESPUESTA]],4,0),"")</f>
        <v/>
      </c>
      <c r="E130" s="15" t="str">
        <f>IFERROR(VLOOKUP($B130&amp;$C130,Tabla1[[#All],[LLAVE]:[FECHA ESTIMADA RESPUESTA]],5,0),"")</f>
        <v/>
      </c>
      <c r="F130" s="15" t="str">
        <f>IFERROR(IF(VLOOKUP($B130&amp;$C130,Tabla1[[#All],[LLAVE]:[FECHA REAL RESPUESTA]],6,0)=0,"",VLOOKUP($B130&amp;$C130,Tabla1[[#All],[LLAVE]:[FECHA REAL RESPUESTA]],6,0)),"")</f>
        <v/>
      </c>
      <c r="G130" s="12" t="str">
        <f t="shared" si="8"/>
        <v/>
      </c>
      <c r="H130" s="12" t="str">
        <f>IFERROR(VLOOKUP($B130,Tabla2[#All],2,0),"")</f>
        <v/>
      </c>
      <c r="I130" s="12" t="str">
        <f t="shared" si="9"/>
        <v/>
      </c>
      <c r="J130" s="12" t="str">
        <f>IFERROR(NETWORKDAYS.INTL($D130+1,$F130,1,Tabla5[DIAS FESTIVOS]),"")</f>
        <v/>
      </c>
      <c r="K130" s="13">
        <f t="shared" si="10"/>
        <v>0</v>
      </c>
    </row>
    <row r="131" spans="1:11" x14ac:dyDescent="0.2">
      <c r="A131" s="17" t="str">
        <f t="shared" si="7"/>
        <v/>
      </c>
      <c r="B131" s="58" t="str">
        <f>IFERROR(IF(BASE!$B130&lt;&gt;"",BASE!$B130,""),"")</f>
        <v/>
      </c>
      <c r="C131" s="14" t="str">
        <f>IFERROR(IF(BASE!$C130&lt;&gt;"",BASE!$C130,""),"")</f>
        <v/>
      </c>
      <c r="D131" s="15" t="str">
        <f>IFERROR(VLOOKUP($B131&amp;$C131,Tabla1[[#All],[LLAVE]:[FECHA REAL RESPUESTA]],4,0),"")</f>
        <v/>
      </c>
      <c r="E131" s="15" t="str">
        <f>IFERROR(VLOOKUP($B131&amp;$C131,Tabla1[[#All],[LLAVE]:[FECHA ESTIMADA RESPUESTA]],5,0),"")</f>
        <v/>
      </c>
      <c r="F131" s="15" t="str">
        <f>IFERROR(IF(VLOOKUP($B131&amp;$C131,Tabla1[[#All],[LLAVE]:[FECHA REAL RESPUESTA]],6,0)=0,"",VLOOKUP($B131&amp;$C131,Tabla1[[#All],[LLAVE]:[FECHA REAL RESPUESTA]],6,0)),"")</f>
        <v/>
      </c>
      <c r="G131" s="12" t="str">
        <f t="shared" si="8"/>
        <v/>
      </c>
      <c r="H131" s="12" t="str">
        <f>IFERROR(VLOOKUP($B131,Tabla2[#All],2,0),"")</f>
        <v/>
      </c>
      <c r="I131" s="12" t="str">
        <f t="shared" si="9"/>
        <v/>
      </c>
      <c r="J131" s="12" t="str">
        <f>IFERROR(NETWORKDAYS.INTL($D131+1,$F131,1,Tabla5[DIAS FESTIVOS]),"")</f>
        <v/>
      </c>
      <c r="K131" s="13">
        <f t="shared" si="10"/>
        <v>0</v>
      </c>
    </row>
    <row r="132" spans="1:11" x14ac:dyDescent="0.2">
      <c r="A132" s="17" t="str">
        <f t="shared" si="7"/>
        <v/>
      </c>
      <c r="B132" s="58" t="str">
        <f>IFERROR(IF(BASE!$B131&lt;&gt;"",BASE!$B131,""),"")</f>
        <v/>
      </c>
      <c r="C132" s="14" t="str">
        <f>IFERROR(IF(BASE!$C131&lt;&gt;"",BASE!$C131,""),"")</f>
        <v/>
      </c>
      <c r="D132" s="15" t="str">
        <f>IFERROR(VLOOKUP($B132&amp;$C132,Tabla1[[#All],[LLAVE]:[FECHA REAL RESPUESTA]],4,0),"")</f>
        <v/>
      </c>
      <c r="E132" s="15" t="str">
        <f>IFERROR(VLOOKUP($B132&amp;$C132,Tabla1[[#All],[LLAVE]:[FECHA ESTIMADA RESPUESTA]],5,0),"")</f>
        <v/>
      </c>
      <c r="F132" s="15" t="str">
        <f>IFERROR(IF(VLOOKUP($B132&amp;$C132,Tabla1[[#All],[LLAVE]:[FECHA REAL RESPUESTA]],6,0)=0,"",VLOOKUP($B132&amp;$C132,Tabla1[[#All],[LLAVE]:[FECHA REAL RESPUESTA]],6,0)),"")</f>
        <v/>
      </c>
      <c r="G132" s="12" t="str">
        <f t="shared" si="8"/>
        <v/>
      </c>
      <c r="H132" s="12" t="str">
        <f>IFERROR(VLOOKUP($B132,Tabla2[#All],2,0),"")</f>
        <v/>
      </c>
      <c r="I132" s="12" t="str">
        <f t="shared" si="9"/>
        <v/>
      </c>
      <c r="J132" s="12" t="str">
        <f>IFERROR(NETWORKDAYS.INTL($D132+1,$F132,1,Tabla5[DIAS FESTIVOS]),"")</f>
        <v/>
      </c>
      <c r="K132" s="13">
        <f t="shared" si="10"/>
        <v>0</v>
      </c>
    </row>
    <row r="133" spans="1:11" x14ac:dyDescent="0.2">
      <c r="A133" s="17" t="str">
        <f t="shared" ref="A133:A196" si="12">IFERROR($B133&amp;$C133,"")</f>
        <v/>
      </c>
      <c r="B133" s="58" t="str">
        <f>IFERROR(IF(BASE!$B132&lt;&gt;"",BASE!$B132,""),"")</f>
        <v/>
      </c>
      <c r="C133" s="14" t="str">
        <f>IFERROR(IF(BASE!$C132&lt;&gt;"",BASE!$C132,""),"")</f>
        <v/>
      </c>
      <c r="D133" s="15" t="str">
        <f>IFERROR(VLOOKUP($B133&amp;$C133,Tabla1[[#All],[LLAVE]:[FECHA REAL RESPUESTA]],4,0),"")</f>
        <v/>
      </c>
      <c r="E133" s="15" t="str">
        <f>IFERROR(VLOOKUP($B133&amp;$C133,Tabla1[[#All],[LLAVE]:[FECHA ESTIMADA RESPUESTA]],5,0),"")</f>
        <v/>
      </c>
      <c r="F133" s="15" t="str">
        <f>IFERROR(IF(VLOOKUP($B133&amp;$C133,Tabla1[[#All],[LLAVE]:[FECHA REAL RESPUESTA]],6,0)=0,"",VLOOKUP($B133&amp;$C133,Tabla1[[#All],[LLAVE]:[FECHA REAL RESPUESTA]],6,0)),"")</f>
        <v/>
      </c>
      <c r="G133" s="12" t="str">
        <f t="shared" ref="G133:G196" si="13">IFERROR(IF(WEEKDAY($D133,2)=5,DAY($D133)+3,IF(WEEKDAY($D133,2)=6,DAY($D133)+2,IF(WEEKDAY($D133,2)=7,DAY($D133)+1,DAY($D133)+1))),"")</f>
        <v/>
      </c>
      <c r="H133" s="12" t="str">
        <f>IFERROR(VLOOKUP($B133,Tabla2[#All],2,0),"")</f>
        <v/>
      </c>
      <c r="I133" s="12" t="str">
        <f t="shared" ref="I133:I196" si="14">+IFERROR($G133,"")</f>
        <v/>
      </c>
      <c r="J133" s="12" t="str">
        <f>IFERROR(NETWORKDAYS.INTL($D133+1,$F133,1,Tabla5[DIAS FESTIVOS]),"")</f>
        <v/>
      </c>
      <c r="K133" s="13">
        <f t="shared" ref="K133:K196" si="15">IFERROR(IF($F133="",0,1),"")</f>
        <v>0</v>
      </c>
    </row>
    <row r="134" spans="1:11" x14ac:dyDescent="0.2">
      <c r="A134" s="17" t="str">
        <f t="shared" si="12"/>
        <v/>
      </c>
      <c r="B134" s="58" t="str">
        <f>IFERROR(IF(BASE!$B133&lt;&gt;"",BASE!$B133,""),"")</f>
        <v/>
      </c>
      <c r="C134" s="14" t="str">
        <f>IFERROR(IF(BASE!$C133&lt;&gt;"",BASE!$C133,""),"")</f>
        <v/>
      </c>
      <c r="D134" s="15" t="str">
        <f>IFERROR(VLOOKUP($B134&amp;$C134,Tabla1[[#All],[LLAVE]:[FECHA REAL RESPUESTA]],4,0),"")</f>
        <v/>
      </c>
      <c r="E134" s="15" t="str">
        <f>IFERROR(VLOOKUP($B134&amp;$C134,Tabla1[[#All],[LLAVE]:[FECHA ESTIMADA RESPUESTA]],5,0),"")</f>
        <v/>
      </c>
      <c r="F134" s="15" t="str">
        <f>IFERROR(IF(VLOOKUP($B134&amp;$C134,Tabla1[[#All],[LLAVE]:[FECHA REAL RESPUESTA]],6,0)=0,"",VLOOKUP($B134&amp;$C134,Tabla1[[#All],[LLAVE]:[FECHA REAL RESPUESTA]],6,0)),"")</f>
        <v/>
      </c>
      <c r="G134" s="12" t="str">
        <f t="shared" si="13"/>
        <v/>
      </c>
      <c r="H134" s="12" t="str">
        <f>IFERROR(VLOOKUP($B134,Tabla2[#All],2,0),"")</f>
        <v/>
      </c>
      <c r="I134" s="12" t="str">
        <f t="shared" si="14"/>
        <v/>
      </c>
      <c r="J134" s="12" t="str">
        <f>IFERROR(NETWORKDAYS.INTL($D134+1,$F134,1,Tabla5[DIAS FESTIVOS]),"")</f>
        <v/>
      </c>
      <c r="K134" s="13">
        <f t="shared" si="15"/>
        <v>0</v>
      </c>
    </row>
    <row r="135" spans="1:11" x14ac:dyDescent="0.2">
      <c r="A135" s="17" t="str">
        <f t="shared" si="12"/>
        <v/>
      </c>
      <c r="B135" s="58" t="str">
        <f>IFERROR(IF(BASE!$B134&lt;&gt;"",BASE!$B134,""),"")</f>
        <v/>
      </c>
      <c r="C135" s="14" t="str">
        <f>IFERROR(IF(BASE!$C134&lt;&gt;"",BASE!$C134,""),"")</f>
        <v/>
      </c>
      <c r="D135" s="15" t="str">
        <f>IFERROR(VLOOKUP($B135&amp;$C135,Tabla1[[#All],[LLAVE]:[FECHA REAL RESPUESTA]],4,0),"")</f>
        <v/>
      </c>
      <c r="E135" s="15" t="str">
        <f>IFERROR(VLOOKUP($B135&amp;$C135,Tabla1[[#All],[LLAVE]:[FECHA ESTIMADA RESPUESTA]],5,0),"")</f>
        <v/>
      </c>
      <c r="F135" s="15" t="str">
        <f>IFERROR(IF(VLOOKUP($B135&amp;$C135,Tabla1[[#All],[LLAVE]:[FECHA REAL RESPUESTA]],6,0)=0,"",VLOOKUP($B135&amp;$C135,Tabla1[[#All],[LLAVE]:[FECHA REAL RESPUESTA]],6,0)),"")</f>
        <v/>
      </c>
      <c r="G135" s="12" t="str">
        <f t="shared" si="13"/>
        <v/>
      </c>
      <c r="H135" s="12" t="str">
        <f>IFERROR(VLOOKUP($B135,Tabla2[#All],2,0),"")</f>
        <v/>
      </c>
      <c r="I135" s="12" t="str">
        <f t="shared" si="14"/>
        <v/>
      </c>
      <c r="J135" s="12" t="str">
        <f>IFERROR(NETWORKDAYS.INTL($D135+1,$F135,1,Tabla5[DIAS FESTIVOS]),"")</f>
        <v/>
      </c>
      <c r="K135" s="13">
        <f t="shared" si="15"/>
        <v>0</v>
      </c>
    </row>
    <row r="136" spans="1:11" x14ac:dyDescent="0.2">
      <c r="A136" s="17" t="str">
        <f t="shared" si="12"/>
        <v/>
      </c>
      <c r="B136" s="58" t="str">
        <f>IFERROR(IF(BASE!$B135&lt;&gt;"",BASE!$B135,""),"")</f>
        <v/>
      </c>
      <c r="C136" s="14" t="str">
        <f>IFERROR(IF(BASE!$C135&lt;&gt;"",BASE!$C135,""),"")</f>
        <v/>
      </c>
      <c r="D136" s="15" t="str">
        <f>IFERROR(VLOOKUP($B136&amp;$C136,Tabla1[[#All],[LLAVE]:[FECHA REAL RESPUESTA]],4,0),"")</f>
        <v/>
      </c>
      <c r="E136" s="15" t="str">
        <f>IFERROR(VLOOKUP($B136&amp;$C136,Tabla1[[#All],[LLAVE]:[FECHA ESTIMADA RESPUESTA]],5,0),"")</f>
        <v/>
      </c>
      <c r="F136" s="15" t="str">
        <f>IFERROR(IF(VLOOKUP($B136&amp;$C136,Tabla1[[#All],[LLAVE]:[FECHA REAL RESPUESTA]],6,0)=0,"",VLOOKUP($B136&amp;$C136,Tabla1[[#All],[LLAVE]:[FECHA REAL RESPUESTA]],6,0)),"")</f>
        <v/>
      </c>
      <c r="G136" s="12" t="str">
        <f t="shared" si="13"/>
        <v/>
      </c>
      <c r="H136" s="12" t="str">
        <f>IFERROR(VLOOKUP($B136,Tabla2[#All],2,0),"")</f>
        <v/>
      </c>
      <c r="I136" s="12" t="str">
        <f t="shared" si="14"/>
        <v/>
      </c>
      <c r="J136" s="12" t="str">
        <f>IFERROR(NETWORKDAYS.INTL($D136+1,$F136,1,Tabla5[DIAS FESTIVOS]),"")</f>
        <v/>
      </c>
      <c r="K136" s="13">
        <f t="shared" si="15"/>
        <v>0</v>
      </c>
    </row>
    <row r="137" spans="1:11" x14ac:dyDescent="0.2">
      <c r="A137" s="17" t="str">
        <f t="shared" si="12"/>
        <v/>
      </c>
      <c r="B137" s="58" t="str">
        <f>IFERROR(IF(BASE!$B136&lt;&gt;"",BASE!$B136,""),"")</f>
        <v/>
      </c>
      <c r="C137" s="14" t="str">
        <f>IFERROR(IF(BASE!$C136&lt;&gt;"",BASE!$C136,""),"")</f>
        <v/>
      </c>
      <c r="D137" s="15" t="str">
        <f>IFERROR(VLOOKUP($B137&amp;$C137,Tabla1[[#All],[LLAVE]:[FECHA REAL RESPUESTA]],4,0),"")</f>
        <v/>
      </c>
      <c r="E137" s="15" t="str">
        <f>IFERROR(VLOOKUP($B137&amp;$C137,Tabla1[[#All],[LLAVE]:[FECHA ESTIMADA RESPUESTA]],5,0),"")</f>
        <v/>
      </c>
      <c r="F137" s="15" t="str">
        <f>IFERROR(IF(VLOOKUP($B137&amp;$C137,Tabla1[[#All],[LLAVE]:[FECHA REAL RESPUESTA]],6,0)=0,"",VLOOKUP($B137&amp;$C137,Tabla1[[#All],[LLAVE]:[FECHA REAL RESPUESTA]],6,0)),"")</f>
        <v/>
      </c>
      <c r="G137" s="12" t="str">
        <f t="shared" si="13"/>
        <v/>
      </c>
      <c r="H137" s="12" t="str">
        <f>IFERROR(VLOOKUP($B137,Tabla2[#All],2,0),"")</f>
        <v/>
      </c>
      <c r="I137" s="12" t="str">
        <f t="shared" si="14"/>
        <v/>
      </c>
      <c r="J137" s="12" t="str">
        <f>IFERROR(NETWORKDAYS.INTL($D137+1,$F137,1,Tabla5[DIAS FESTIVOS]),"")</f>
        <v/>
      </c>
      <c r="K137" s="13">
        <f t="shared" si="15"/>
        <v>0</v>
      </c>
    </row>
    <row r="138" spans="1:11" x14ac:dyDescent="0.2">
      <c r="A138" s="17" t="str">
        <f t="shared" si="12"/>
        <v/>
      </c>
      <c r="B138" s="58" t="str">
        <f>IFERROR(IF(BASE!$B137&lt;&gt;"",BASE!$B137,""),"")</f>
        <v/>
      </c>
      <c r="C138" s="14" t="str">
        <f>IFERROR(IF(BASE!$C137&lt;&gt;"",BASE!$C137,""),"")</f>
        <v/>
      </c>
      <c r="D138" s="15" t="str">
        <f>IFERROR(VLOOKUP($B138&amp;$C138,Tabla1[[#All],[LLAVE]:[FECHA REAL RESPUESTA]],4,0),"")</f>
        <v/>
      </c>
      <c r="E138" s="15" t="str">
        <f>IFERROR(VLOOKUP($B138&amp;$C138,Tabla1[[#All],[LLAVE]:[FECHA ESTIMADA RESPUESTA]],5,0),"")</f>
        <v/>
      </c>
      <c r="F138" s="15" t="str">
        <f>IFERROR(IF(VLOOKUP($B138&amp;$C138,Tabla1[[#All],[LLAVE]:[FECHA REAL RESPUESTA]],6,0)=0,"",VLOOKUP($B138&amp;$C138,Tabla1[[#All],[LLAVE]:[FECHA REAL RESPUESTA]],6,0)),"")</f>
        <v/>
      </c>
      <c r="G138" s="12" t="str">
        <f t="shared" si="13"/>
        <v/>
      </c>
      <c r="H138" s="12" t="str">
        <f>IFERROR(VLOOKUP($B138,Tabla2[#All],2,0),"")</f>
        <v/>
      </c>
      <c r="I138" s="12" t="str">
        <f t="shared" si="14"/>
        <v/>
      </c>
      <c r="J138" s="12" t="str">
        <f>IFERROR(NETWORKDAYS.INTL($D138+1,$F138,1,Tabla5[DIAS FESTIVOS]),"")</f>
        <v/>
      </c>
      <c r="K138" s="13">
        <f t="shared" si="15"/>
        <v>0</v>
      </c>
    </row>
    <row r="139" spans="1:11" x14ac:dyDescent="0.2">
      <c r="A139" s="17" t="str">
        <f t="shared" si="12"/>
        <v/>
      </c>
      <c r="B139" s="58" t="str">
        <f>IFERROR(IF(BASE!$B138&lt;&gt;"",BASE!$B138,""),"")</f>
        <v/>
      </c>
      <c r="C139" s="14" t="str">
        <f>IFERROR(IF(BASE!$C138&lt;&gt;"",BASE!$C138,""),"")</f>
        <v/>
      </c>
      <c r="D139" s="15" t="str">
        <f>IFERROR(VLOOKUP($B139&amp;$C139,Tabla1[[#All],[LLAVE]:[FECHA REAL RESPUESTA]],4,0),"")</f>
        <v/>
      </c>
      <c r="E139" s="15" t="str">
        <f>IFERROR(VLOOKUP($B139&amp;$C139,Tabla1[[#All],[LLAVE]:[FECHA ESTIMADA RESPUESTA]],5,0),"")</f>
        <v/>
      </c>
      <c r="F139" s="15" t="str">
        <f>IFERROR(IF(VLOOKUP($B139&amp;$C139,Tabla1[[#All],[LLAVE]:[FECHA REAL RESPUESTA]],6,0)=0,"",VLOOKUP($B139&amp;$C139,Tabla1[[#All],[LLAVE]:[FECHA REAL RESPUESTA]],6,0)),"")</f>
        <v/>
      </c>
      <c r="G139" s="12" t="str">
        <f t="shared" si="13"/>
        <v/>
      </c>
      <c r="H139" s="12" t="str">
        <f>IFERROR(VLOOKUP($B139,Tabla2[#All],2,0),"")</f>
        <v/>
      </c>
      <c r="I139" s="12" t="str">
        <f t="shared" si="14"/>
        <v/>
      </c>
      <c r="J139" s="12" t="str">
        <f>IFERROR(NETWORKDAYS.INTL($D139+1,$F139,1,Tabla5[DIAS FESTIVOS]),"")</f>
        <v/>
      </c>
      <c r="K139" s="13">
        <f t="shared" si="15"/>
        <v>0</v>
      </c>
    </row>
    <row r="140" spans="1:11" x14ac:dyDescent="0.2">
      <c r="A140" s="17" t="str">
        <f t="shared" si="12"/>
        <v/>
      </c>
      <c r="B140" s="58" t="str">
        <f>IFERROR(IF(BASE!$B139&lt;&gt;"",BASE!$B139,""),"")</f>
        <v/>
      </c>
      <c r="C140" s="14" t="str">
        <f>IFERROR(IF(BASE!$C139&lt;&gt;"",BASE!$C139,""),"")</f>
        <v/>
      </c>
      <c r="D140" s="15" t="str">
        <f>IFERROR(VLOOKUP($B140&amp;$C140,Tabla1[[#All],[LLAVE]:[FECHA REAL RESPUESTA]],4,0),"")</f>
        <v/>
      </c>
      <c r="E140" s="15" t="str">
        <f>IFERROR(VLOOKUP($B140&amp;$C140,Tabla1[[#All],[LLAVE]:[FECHA ESTIMADA RESPUESTA]],5,0),"")</f>
        <v/>
      </c>
      <c r="F140" s="15" t="str">
        <f>IFERROR(IF(VLOOKUP($B140&amp;$C140,Tabla1[[#All],[LLAVE]:[FECHA REAL RESPUESTA]],6,0)=0,"",VLOOKUP($B140&amp;$C140,Tabla1[[#All],[LLAVE]:[FECHA REAL RESPUESTA]],6,0)),"")</f>
        <v/>
      </c>
      <c r="G140" s="12" t="str">
        <f t="shared" si="13"/>
        <v/>
      </c>
      <c r="H140" s="12" t="str">
        <f>IFERROR(VLOOKUP($B140,Tabla2[#All],2,0),"")</f>
        <v/>
      </c>
      <c r="I140" s="12" t="str">
        <f t="shared" si="14"/>
        <v/>
      </c>
      <c r="J140" s="12" t="str">
        <f>IFERROR(NETWORKDAYS.INTL($D140+1,$F140,1,Tabla5[DIAS FESTIVOS]),"")</f>
        <v/>
      </c>
      <c r="K140" s="13">
        <f t="shared" si="15"/>
        <v>0</v>
      </c>
    </row>
    <row r="141" spans="1:11" x14ac:dyDescent="0.2">
      <c r="A141" s="17" t="str">
        <f t="shared" si="12"/>
        <v/>
      </c>
      <c r="B141" s="58" t="str">
        <f>IFERROR(IF(BASE!$B140&lt;&gt;"",BASE!$B140,""),"")</f>
        <v/>
      </c>
      <c r="C141" s="14" t="str">
        <f>IFERROR(IF(BASE!$C140&lt;&gt;"",BASE!$C140,""),"")</f>
        <v/>
      </c>
      <c r="D141" s="15" t="str">
        <f>IFERROR(VLOOKUP($B141&amp;$C141,Tabla1[[#All],[LLAVE]:[FECHA REAL RESPUESTA]],4,0),"")</f>
        <v/>
      </c>
      <c r="E141" s="15" t="str">
        <f>IFERROR(VLOOKUP($B141&amp;$C141,Tabla1[[#All],[LLAVE]:[FECHA ESTIMADA RESPUESTA]],5,0),"")</f>
        <v/>
      </c>
      <c r="F141" s="15" t="str">
        <f>IFERROR(IF(VLOOKUP($B141&amp;$C141,Tabla1[[#All],[LLAVE]:[FECHA REAL RESPUESTA]],6,0)=0,"",VLOOKUP($B141&amp;$C141,Tabla1[[#All],[LLAVE]:[FECHA REAL RESPUESTA]],6,0)),"")</f>
        <v/>
      </c>
      <c r="G141" s="12" t="str">
        <f t="shared" si="13"/>
        <v/>
      </c>
      <c r="H141" s="12" t="str">
        <f>IFERROR(VLOOKUP($B141,Tabla2[#All],2,0),"")</f>
        <v/>
      </c>
      <c r="I141" s="12" t="str">
        <f t="shared" si="14"/>
        <v/>
      </c>
      <c r="J141" s="12" t="str">
        <f>IFERROR(NETWORKDAYS.INTL($D141+1,$F141,1,Tabla5[DIAS FESTIVOS]),"")</f>
        <v/>
      </c>
      <c r="K141" s="13">
        <f t="shared" si="15"/>
        <v>0</v>
      </c>
    </row>
    <row r="142" spans="1:11" x14ac:dyDescent="0.2">
      <c r="A142" s="17" t="str">
        <f t="shared" si="12"/>
        <v/>
      </c>
      <c r="B142" s="58" t="str">
        <f>IFERROR(IF(BASE!$B141&lt;&gt;"",BASE!$B141,""),"")</f>
        <v/>
      </c>
      <c r="C142" s="14" t="str">
        <f>IFERROR(IF(BASE!$C141&lt;&gt;"",BASE!$C141,""),"")</f>
        <v/>
      </c>
      <c r="D142" s="15" t="str">
        <f>IFERROR(VLOOKUP($B142&amp;$C142,Tabla1[[#All],[LLAVE]:[FECHA REAL RESPUESTA]],4,0),"")</f>
        <v/>
      </c>
      <c r="E142" s="15" t="str">
        <f>IFERROR(VLOOKUP($B142&amp;$C142,Tabla1[[#All],[LLAVE]:[FECHA ESTIMADA RESPUESTA]],5,0),"")</f>
        <v/>
      </c>
      <c r="F142" s="15" t="str">
        <f>IFERROR(IF(VLOOKUP($B142&amp;$C142,Tabla1[[#All],[LLAVE]:[FECHA REAL RESPUESTA]],6,0)=0,"",VLOOKUP($B142&amp;$C142,Tabla1[[#All],[LLAVE]:[FECHA REAL RESPUESTA]],6,0)),"")</f>
        <v/>
      </c>
      <c r="G142" s="12" t="str">
        <f t="shared" si="13"/>
        <v/>
      </c>
      <c r="H142" s="12" t="str">
        <f>IFERROR(VLOOKUP($B142,Tabla2[#All],2,0),"")</f>
        <v/>
      </c>
      <c r="I142" s="12" t="str">
        <f t="shared" si="14"/>
        <v/>
      </c>
      <c r="J142" s="12" t="str">
        <f>IFERROR(NETWORKDAYS.INTL($D142+1,$F142,1,Tabla5[DIAS FESTIVOS]),"")</f>
        <v/>
      </c>
      <c r="K142" s="13">
        <f t="shared" si="15"/>
        <v>0</v>
      </c>
    </row>
    <row r="143" spans="1:11" x14ac:dyDescent="0.2">
      <c r="A143" s="17" t="str">
        <f t="shared" si="12"/>
        <v/>
      </c>
      <c r="B143" s="58" t="str">
        <f>IFERROR(IF(BASE!$B142&lt;&gt;"",BASE!$B142,""),"")</f>
        <v/>
      </c>
      <c r="C143" s="14" t="str">
        <f>IFERROR(IF(BASE!$C142&lt;&gt;"",BASE!$C142,""),"")</f>
        <v/>
      </c>
      <c r="D143" s="15" t="str">
        <f>IFERROR(VLOOKUP($B143&amp;$C143,Tabla1[[#All],[LLAVE]:[FECHA REAL RESPUESTA]],4,0),"")</f>
        <v/>
      </c>
      <c r="E143" s="15" t="str">
        <f>IFERROR(VLOOKUP($B143&amp;$C143,Tabla1[[#All],[LLAVE]:[FECHA ESTIMADA RESPUESTA]],5,0),"")</f>
        <v/>
      </c>
      <c r="F143" s="15" t="str">
        <f>IFERROR(IF(VLOOKUP($B143&amp;$C143,Tabla1[[#All],[LLAVE]:[FECHA REAL RESPUESTA]],6,0)=0,"",VLOOKUP($B143&amp;$C143,Tabla1[[#All],[LLAVE]:[FECHA REAL RESPUESTA]],6,0)),"")</f>
        <v/>
      </c>
      <c r="G143" s="12" t="str">
        <f t="shared" si="13"/>
        <v/>
      </c>
      <c r="H143" s="12" t="str">
        <f>IFERROR(VLOOKUP($B143,Tabla2[#All],2,0),"")</f>
        <v/>
      </c>
      <c r="I143" s="12" t="str">
        <f t="shared" si="14"/>
        <v/>
      </c>
      <c r="J143" s="12" t="str">
        <f>IFERROR(NETWORKDAYS.INTL($D143+1,$F143,1,Tabla5[DIAS FESTIVOS]),"")</f>
        <v/>
      </c>
      <c r="K143" s="13">
        <f t="shared" si="15"/>
        <v>0</v>
      </c>
    </row>
    <row r="144" spans="1:11" x14ac:dyDescent="0.2">
      <c r="A144" s="17" t="str">
        <f t="shared" si="12"/>
        <v/>
      </c>
      <c r="B144" s="58" t="str">
        <f>IFERROR(IF(BASE!$B143&lt;&gt;"",BASE!$B143,""),"")</f>
        <v/>
      </c>
      <c r="C144" s="14" t="str">
        <f>IFERROR(IF(BASE!$C143&lt;&gt;"",BASE!$C143,""),"")</f>
        <v/>
      </c>
      <c r="D144" s="15" t="str">
        <f>IFERROR(VLOOKUP($B144&amp;$C144,Tabla1[[#All],[LLAVE]:[FECHA REAL RESPUESTA]],4,0),"")</f>
        <v/>
      </c>
      <c r="E144" s="15" t="str">
        <f>IFERROR(VLOOKUP($B144&amp;$C144,Tabla1[[#All],[LLAVE]:[FECHA ESTIMADA RESPUESTA]],5,0),"")</f>
        <v/>
      </c>
      <c r="F144" s="15" t="str">
        <f>IFERROR(IF(VLOOKUP($B144&amp;$C144,Tabla1[[#All],[LLAVE]:[FECHA REAL RESPUESTA]],6,0)=0,"",VLOOKUP($B144&amp;$C144,Tabla1[[#All],[LLAVE]:[FECHA REAL RESPUESTA]],6,0)),"")</f>
        <v/>
      </c>
      <c r="G144" s="12" t="str">
        <f t="shared" si="13"/>
        <v/>
      </c>
      <c r="H144" s="12" t="str">
        <f>IFERROR(VLOOKUP($B144,Tabla2[#All],2,0),"")</f>
        <v/>
      </c>
      <c r="I144" s="12" t="str">
        <f t="shared" si="14"/>
        <v/>
      </c>
      <c r="J144" s="12" t="str">
        <f>IFERROR(NETWORKDAYS.INTL($D144+1,$F144,1,Tabla5[DIAS FESTIVOS]),"")</f>
        <v/>
      </c>
      <c r="K144" s="13">
        <f t="shared" si="15"/>
        <v>0</v>
      </c>
    </row>
    <row r="145" spans="1:11" x14ac:dyDescent="0.2">
      <c r="A145" s="17" t="str">
        <f t="shared" si="12"/>
        <v/>
      </c>
      <c r="B145" s="58" t="str">
        <f>IFERROR(IF(BASE!$B144&lt;&gt;"",BASE!$B144,""),"")</f>
        <v/>
      </c>
      <c r="C145" s="14" t="str">
        <f>IFERROR(IF(BASE!$C144&lt;&gt;"",BASE!$C144,""),"")</f>
        <v/>
      </c>
      <c r="D145" s="15" t="str">
        <f>IFERROR(VLOOKUP($B145&amp;$C145,Tabla1[[#All],[LLAVE]:[FECHA REAL RESPUESTA]],4,0),"")</f>
        <v/>
      </c>
      <c r="E145" s="15" t="str">
        <f>IFERROR(VLOOKUP($B145&amp;$C145,Tabla1[[#All],[LLAVE]:[FECHA ESTIMADA RESPUESTA]],5,0),"")</f>
        <v/>
      </c>
      <c r="F145" s="15" t="str">
        <f>IFERROR(IF(VLOOKUP($B145&amp;$C145,Tabla1[[#All],[LLAVE]:[FECHA REAL RESPUESTA]],6,0)=0,"",VLOOKUP($B145&amp;$C145,Tabla1[[#All],[LLAVE]:[FECHA REAL RESPUESTA]],6,0)),"")</f>
        <v/>
      </c>
      <c r="G145" s="12" t="str">
        <f t="shared" si="13"/>
        <v/>
      </c>
      <c r="H145" s="12" t="str">
        <f>IFERROR(VLOOKUP($B145,Tabla2[#All],2,0),"")</f>
        <v/>
      </c>
      <c r="I145" s="12" t="str">
        <f t="shared" si="14"/>
        <v/>
      </c>
      <c r="J145" s="12" t="str">
        <f>IFERROR(NETWORKDAYS.INTL($D145+1,$F145,1,Tabla5[DIAS FESTIVOS]),"")</f>
        <v/>
      </c>
      <c r="K145" s="13">
        <f t="shared" si="15"/>
        <v>0</v>
      </c>
    </row>
    <row r="146" spans="1:11" x14ac:dyDescent="0.2">
      <c r="A146" s="17" t="str">
        <f t="shared" si="12"/>
        <v/>
      </c>
      <c r="B146" s="58" t="str">
        <f>IFERROR(IF(BASE!$B145&lt;&gt;"",BASE!$B145,""),"")</f>
        <v/>
      </c>
      <c r="C146" s="14" t="str">
        <f>IFERROR(IF(BASE!$C145&lt;&gt;"",BASE!$C145,""),"")</f>
        <v/>
      </c>
      <c r="D146" s="15" t="str">
        <f>IFERROR(VLOOKUP($B146&amp;$C146,Tabla1[[#All],[LLAVE]:[FECHA REAL RESPUESTA]],4,0),"")</f>
        <v/>
      </c>
      <c r="E146" s="15" t="str">
        <f>IFERROR(VLOOKUP($B146&amp;$C146,Tabla1[[#All],[LLAVE]:[FECHA ESTIMADA RESPUESTA]],5,0),"")</f>
        <v/>
      </c>
      <c r="F146" s="15" t="str">
        <f>IFERROR(IF(VLOOKUP($B146&amp;$C146,Tabla1[[#All],[LLAVE]:[FECHA REAL RESPUESTA]],6,0)=0,"",VLOOKUP($B146&amp;$C146,Tabla1[[#All],[LLAVE]:[FECHA REAL RESPUESTA]],6,0)),"")</f>
        <v/>
      </c>
      <c r="G146" s="12" t="str">
        <f t="shared" si="13"/>
        <v/>
      </c>
      <c r="H146" s="12" t="str">
        <f>IFERROR(VLOOKUP($B146,Tabla2[#All],2,0),"")</f>
        <v/>
      </c>
      <c r="I146" s="12" t="str">
        <f t="shared" si="14"/>
        <v/>
      </c>
      <c r="J146" s="12" t="str">
        <f>IFERROR(NETWORKDAYS.INTL($D146+1,$F146,1,Tabla5[DIAS FESTIVOS]),"")</f>
        <v/>
      </c>
      <c r="K146" s="13">
        <f t="shared" si="15"/>
        <v>0</v>
      </c>
    </row>
    <row r="147" spans="1:11" x14ac:dyDescent="0.2">
      <c r="A147" s="17" t="str">
        <f t="shared" si="12"/>
        <v/>
      </c>
      <c r="B147" s="58" t="str">
        <f>IFERROR(IF(BASE!$B146&lt;&gt;"",BASE!$B146,""),"")</f>
        <v/>
      </c>
      <c r="C147" s="14" t="str">
        <f>IFERROR(IF(BASE!$C146&lt;&gt;"",BASE!$C146,""),"")</f>
        <v/>
      </c>
      <c r="D147" s="15" t="str">
        <f>IFERROR(VLOOKUP($B147&amp;$C147,Tabla1[[#All],[LLAVE]:[FECHA REAL RESPUESTA]],4,0),"")</f>
        <v/>
      </c>
      <c r="E147" s="15" t="str">
        <f>IFERROR(VLOOKUP($B147&amp;$C147,Tabla1[[#All],[LLAVE]:[FECHA ESTIMADA RESPUESTA]],5,0),"")</f>
        <v/>
      </c>
      <c r="F147" s="15" t="str">
        <f>IFERROR(IF(VLOOKUP($B147&amp;$C147,Tabla1[[#All],[LLAVE]:[FECHA REAL RESPUESTA]],6,0)=0,"",VLOOKUP($B147&amp;$C147,Tabla1[[#All],[LLAVE]:[FECHA REAL RESPUESTA]],6,0)),"")</f>
        <v/>
      </c>
      <c r="G147" s="12" t="str">
        <f t="shared" si="13"/>
        <v/>
      </c>
      <c r="H147" s="12" t="str">
        <f>IFERROR(VLOOKUP($B147,Tabla2[#All],2,0),"")</f>
        <v/>
      </c>
      <c r="I147" s="12" t="str">
        <f t="shared" si="14"/>
        <v/>
      </c>
      <c r="J147" s="12" t="str">
        <f>IFERROR(NETWORKDAYS.INTL($D147+1,$F147,1,Tabla5[DIAS FESTIVOS]),"")</f>
        <v/>
      </c>
      <c r="K147" s="13">
        <f t="shared" si="15"/>
        <v>0</v>
      </c>
    </row>
    <row r="148" spans="1:11" x14ac:dyDescent="0.2">
      <c r="A148" s="17" t="str">
        <f t="shared" si="12"/>
        <v/>
      </c>
      <c r="B148" s="58" t="str">
        <f>IFERROR(IF(BASE!$B147&lt;&gt;"",BASE!$B147,""),"")</f>
        <v/>
      </c>
      <c r="C148" s="14" t="str">
        <f>IFERROR(IF(BASE!$C147&lt;&gt;"",BASE!$C147,""),"")</f>
        <v/>
      </c>
      <c r="D148" s="15" t="str">
        <f>IFERROR(VLOOKUP($B148&amp;$C148,Tabla1[[#All],[LLAVE]:[FECHA REAL RESPUESTA]],4,0),"")</f>
        <v/>
      </c>
      <c r="E148" s="15" t="str">
        <f>IFERROR(VLOOKUP($B148&amp;$C148,Tabla1[[#All],[LLAVE]:[FECHA ESTIMADA RESPUESTA]],5,0),"")</f>
        <v/>
      </c>
      <c r="F148" s="15" t="str">
        <f>IFERROR(IF(VLOOKUP($B148&amp;$C148,Tabla1[[#All],[LLAVE]:[FECHA REAL RESPUESTA]],6,0)=0,"",VLOOKUP($B148&amp;$C148,Tabla1[[#All],[LLAVE]:[FECHA REAL RESPUESTA]],6,0)),"")</f>
        <v/>
      </c>
      <c r="G148" s="12" t="str">
        <f t="shared" si="13"/>
        <v/>
      </c>
      <c r="H148" s="12" t="str">
        <f>IFERROR(VLOOKUP($B148,Tabla2[#All],2,0),"")</f>
        <v/>
      </c>
      <c r="I148" s="12" t="str">
        <f t="shared" si="14"/>
        <v/>
      </c>
      <c r="J148" s="12" t="str">
        <f>IFERROR(NETWORKDAYS.INTL($D148+1,$F148,1,Tabla5[DIAS FESTIVOS]),"")</f>
        <v/>
      </c>
      <c r="K148" s="13">
        <f t="shared" si="15"/>
        <v>0</v>
      </c>
    </row>
    <row r="149" spans="1:11" x14ac:dyDescent="0.2">
      <c r="A149" s="17" t="str">
        <f t="shared" si="12"/>
        <v/>
      </c>
      <c r="B149" s="58" t="str">
        <f>IFERROR(IF(BASE!$B148&lt;&gt;"",BASE!$B148,""),"")</f>
        <v/>
      </c>
      <c r="C149" s="14" t="str">
        <f>IFERROR(IF(BASE!$C148&lt;&gt;"",BASE!$C148,""),"")</f>
        <v/>
      </c>
      <c r="D149" s="15" t="str">
        <f>IFERROR(VLOOKUP($B149&amp;$C149,Tabla1[[#All],[LLAVE]:[FECHA REAL RESPUESTA]],4,0),"")</f>
        <v/>
      </c>
      <c r="E149" s="15" t="str">
        <f>IFERROR(VLOOKUP($B149&amp;$C149,Tabla1[[#All],[LLAVE]:[FECHA ESTIMADA RESPUESTA]],5,0),"")</f>
        <v/>
      </c>
      <c r="F149" s="15" t="str">
        <f>IFERROR(IF(VLOOKUP($B149&amp;$C149,Tabla1[[#All],[LLAVE]:[FECHA REAL RESPUESTA]],6,0)=0,"",VLOOKUP($B149&amp;$C149,Tabla1[[#All],[LLAVE]:[FECHA REAL RESPUESTA]],6,0)),"")</f>
        <v/>
      </c>
      <c r="G149" s="12" t="str">
        <f t="shared" si="13"/>
        <v/>
      </c>
      <c r="H149" s="12" t="str">
        <f>IFERROR(VLOOKUP($B149,Tabla2[#All],2,0),"")</f>
        <v/>
      </c>
      <c r="I149" s="12" t="str">
        <f t="shared" si="14"/>
        <v/>
      </c>
      <c r="J149" s="12" t="str">
        <f>IFERROR(NETWORKDAYS.INTL($D149+1,$F149,1,Tabla5[DIAS FESTIVOS]),"")</f>
        <v/>
      </c>
      <c r="K149" s="13">
        <f t="shared" si="15"/>
        <v>0</v>
      </c>
    </row>
    <row r="150" spans="1:11" x14ac:dyDescent="0.2">
      <c r="A150" s="17" t="str">
        <f t="shared" si="12"/>
        <v/>
      </c>
      <c r="B150" s="58" t="str">
        <f>IFERROR(IF(BASE!$B149&lt;&gt;"",BASE!$B149,""),"")</f>
        <v/>
      </c>
      <c r="C150" s="14" t="str">
        <f>IFERROR(IF(BASE!$C149&lt;&gt;"",BASE!$C149,""),"")</f>
        <v/>
      </c>
      <c r="D150" s="15" t="str">
        <f>IFERROR(VLOOKUP($B150&amp;$C150,Tabla1[[#All],[LLAVE]:[FECHA REAL RESPUESTA]],4,0),"")</f>
        <v/>
      </c>
      <c r="E150" s="15" t="str">
        <f>IFERROR(VLOOKUP($B150&amp;$C150,Tabla1[[#All],[LLAVE]:[FECHA ESTIMADA RESPUESTA]],5,0),"")</f>
        <v/>
      </c>
      <c r="F150" s="15" t="str">
        <f>IFERROR(IF(VLOOKUP($B150&amp;$C150,Tabla1[[#All],[LLAVE]:[FECHA REAL RESPUESTA]],6,0)=0,"",VLOOKUP($B150&amp;$C150,Tabla1[[#All],[LLAVE]:[FECHA REAL RESPUESTA]],6,0)),"")</f>
        <v/>
      </c>
      <c r="G150" s="12" t="str">
        <f t="shared" si="13"/>
        <v/>
      </c>
      <c r="H150" s="12" t="str">
        <f>IFERROR(VLOOKUP($B150,Tabla2[#All],2,0),"")</f>
        <v/>
      </c>
      <c r="I150" s="12" t="str">
        <f t="shared" si="14"/>
        <v/>
      </c>
      <c r="J150" s="12" t="str">
        <f>IFERROR(NETWORKDAYS.INTL($D150+1,$F150,1,Tabla5[DIAS FESTIVOS]),"")</f>
        <v/>
      </c>
      <c r="K150" s="13">
        <f t="shared" si="15"/>
        <v>0</v>
      </c>
    </row>
    <row r="151" spans="1:11" x14ac:dyDescent="0.2">
      <c r="A151" s="17" t="str">
        <f t="shared" si="12"/>
        <v/>
      </c>
      <c r="B151" s="58" t="str">
        <f>IFERROR(IF(BASE!$B150&lt;&gt;"",BASE!$B150,""),"")</f>
        <v/>
      </c>
      <c r="C151" s="14" t="str">
        <f>IFERROR(IF(BASE!$C150&lt;&gt;"",BASE!$C150,""),"")</f>
        <v/>
      </c>
      <c r="D151" s="15" t="str">
        <f>IFERROR(VLOOKUP($B151&amp;$C151,Tabla1[[#All],[LLAVE]:[FECHA REAL RESPUESTA]],4,0),"")</f>
        <v/>
      </c>
      <c r="E151" s="15" t="str">
        <f>IFERROR(VLOOKUP($B151&amp;$C151,Tabla1[[#All],[LLAVE]:[FECHA ESTIMADA RESPUESTA]],5,0),"")</f>
        <v/>
      </c>
      <c r="F151" s="15" t="str">
        <f>IFERROR(IF(VLOOKUP($B151&amp;$C151,Tabla1[[#All],[LLAVE]:[FECHA REAL RESPUESTA]],6,0)=0,"",VLOOKUP($B151&amp;$C151,Tabla1[[#All],[LLAVE]:[FECHA REAL RESPUESTA]],6,0)),"")</f>
        <v/>
      </c>
      <c r="G151" s="12" t="str">
        <f t="shared" si="13"/>
        <v/>
      </c>
      <c r="H151" s="12" t="str">
        <f>IFERROR(VLOOKUP($B151,Tabla2[#All],2,0),"")</f>
        <v/>
      </c>
      <c r="I151" s="12" t="str">
        <f t="shared" si="14"/>
        <v/>
      </c>
      <c r="J151" s="12" t="str">
        <f>IFERROR(NETWORKDAYS.INTL($D151+1,$F151,1,Tabla5[DIAS FESTIVOS]),"")</f>
        <v/>
      </c>
      <c r="K151" s="13">
        <f t="shared" si="15"/>
        <v>0</v>
      </c>
    </row>
    <row r="152" spans="1:11" x14ac:dyDescent="0.2">
      <c r="A152" s="17" t="str">
        <f t="shared" si="12"/>
        <v/>
      </c>
      <c r="B152" s="58" t="str">
        <f>IFERROR(IF(BASE!$B151&lt;&gt;"",BASE!$B151,""),"")</f>
        <v/>
      </c>
      <c r="C152" s="14" t="str">
        <f>IFERROR(IF(BASE!$C151&lt;&gt;"",BASE!$C151,""),"")</f>
        <v/>
      </c>
      <c r="D152" s="15" t="str">
        <f>IFERROR(VLOOKUP($B152&amp;$C152,Tabla1[[#All],[LLAVE]:[FECHA REAL RESPUESTA]],4,0),"")</f>
        <v/>
      </c>
      <c r="E152" s="15" t="str">
        <f>IFERROR(VLOOKUP($B152&amp;$C152,Tabla1[[#All],[LLAVE]:[FECHA ESTIMADA RESPUESTA]],5,0),"")</f>
        <v/>
      </c>
      <c r="F152" s="15" t="str">
        <f>IFERROR(IF(VLOOKUP($B152&amp;$C152,Tabla1[[#All],[LLAVE]:[FECHA REAL RESPUESTA]],6,0)=0,"",VLOOKUP($B152&amp;$C152,Tabla1[[#All],[LLAVE]:[FECHA REAL RESPUESTA]],6,0)),"")</f>
        <v/>
      </c>
      <c r="G152" s="12" t="str">
        <f t="shared" si="13"/>
        <v/>
      </c>
      <c r="H152" s="12" t="str">
        <f>IFERROR(VLOOKUP($B152,Tabla2[#All],2,0),"")</f>
        <v/>
      </c>
      <c r="I152" s="12" t="str">
        <f t="shared" si="14"/>
        <v/>
      </c>
      <c r="J152" s="12" t="str">
        <f>IFERROR(NETWORKDAYS.INTL($D152+1,$F152,1,Tabla5[DIAS FESTIVOS]),"")</f>
        <v/>
      </c>
      <c r="K152" s="13">
        <f t="shared" si="15"/>
        <v>0</v>
      </c>
    </row>
    <row r="153" spans="1:11" x14ac:dyDescent="0.2">
      <c r="A153" s="17" t="str">
        <f t="shared" si="12"/>
        <v/>
      </c>
      <c r="B153" s="58" t="str">
        <f>IFERROR(IF(BASE!$B152&lt;&gt;"",BASE!$B152,""),"")</f>
        <v/>
      </c>
      <c r="C153" s="14" t="str">
        <f>IFERROR(IF(BASE!$C152&lt;&gt;"",BASE!$C152,""),"")</f>
        <v/>
      </c>
      <c r="D153" s="15" t="str">
        <f>IFERROR(VLOOKUP($B153&amp;$C153,Tabla1[[#All],[LLAVE]:[FECHA REAL RESPUESTA]],4,0),"")</f>
        <v/>
      </c>
      <c r="E153" s="15" t="str">
        <f>IFERROR(VLOOKUP($B153&amp;$C153,Tabla1[[#All],[LLAVE]:[FECHA ESTIMADA RESPUESTA]],5,0),"")</f>
        <v/>
      </c>
      <c r="F153" s="15" t="str">
        <f>IFERROR(IF(VLOOKUP($B153&amp;$C153,Tabla1[[#All],[LLAVE]:[FECHA REAL RESPUESTA]],6,0)=0,"",VLOOKUP($B153&amp;$C153,Tabla1[[#All],[LLAVE]:[FECHA REAL RESPUESTA]],6,0)),"")</f>
        <v/>
      </c>
      <c r="G153" s="12" t="str">
        <f t="shared" si="13"/>
        <v/>
      </c>
      <c r="H153" s="12" t="str">
        <f>IFERROR(VLOOKUP($B153,Tabla2[#All],2,0),"")</f>
        <v/>
      </c>
      <c r="I153" s="12" t="str">
        <f t="shared" si="14"/>
        <v/>
      </c>
      <c r="J153" s="12" t="str">
        <f>IFERROR(NETWORKDAYS.INTL($D153+1,$F153,1,Tabla5[DIAS FESTIVOS]),"")</f>
        <v/>
      </c>
      <c r="K153" s="13">
        <f t="shared" si="15"/>
        <v>0</v>
      </c>
    </row>
    <row r="154" spans="1:11" x14ac:dyDescent="0.2">
      <c r="A154" s="17" t="str">
        <f t="shared" si="12"/>
        <v/>
      </c>
      <c r="B154" s="58" t="str">
        <f>IFERROR(IF(BASE!$B153&lt;&gt;"",BASE!$B153,""),"")</f>
        <v/>
      </c>
      <c r="C154" s="14" t="str">
        <f>IFERROR(IF(BASE!$C153&lt;&gt;"",BASE!$C153,""),"")</f>
        <v/>
      </c>
      <c r="D154" s="15" t="str">
        <f>IFERROR(VLOOKUP($B154&amp;$C154,Tabla1[[#All],[LLAVE]:[FECHA REAL RESPUESTA]],4,0),"")</f>
        <v/>
      </c>
      <c r="E154" s="15" t="str">
        <f>IFERROR(VLOOKUP($B154&amp;$C154,Tabla1[[#All],[LLAVE]:[FECHA ESTIMADA RESPUESTA]],5,0),"")</f>
        <v/>
      </c>
      <c r="F154" s="15" t="str">
        <f>IFERROR(IF(VLOOKUP($B154&amp;$C154,Tabla1[[#All],[LLAVE]:[FECHA REAL RESPUESTA]],6,0)=0,"",VLOOKUP($B154&amp;$C154,Tabla1[[#All],[LLAVE]:[FECHA REAL RESPUESTA]],6,0)),"")</f>
        <v/>
      </c>
      <c r="G154" s="12" t="str">
        <f t="shared" si="13"/>
        <v/>
      </c>
      <c r="H154" s="12" t="str">
        <f>IFERROR(VLOOKUP($B154,Tabla2[#All],2,0),"")</f>
        <v/>
      </c>
      <c r="I154" s="12" t="str">
        <f t="shared" si="14"/>
        <v/>
      </c>
      <c r="J154" s="12" t="str">
        <f>IFERROR(NETWORKDAYS.INTL($D154+1,$F154,1,Tabla5[DIAS FESTIVOS]),"")</f>
        <v/>
      </c>
      <c r="K154" s="13">
        <f t="shared" si="15"/>
        <v>0</v>
      </c>
    </row>
    <row r="155" spans="1:11" x14ac:dyDescent="0.2">
      <c r="A155" s="17" t="str">
        <f t="shared" si="12"/>
        <v/>
      </c>
      <c r="B155" s="58" t="str">
        <f>IFERROR(IF(BASE!$B154&lt;&gt;"",BASE!$B154,""),"")</f>
        <v/>
      </c>
      <c r="C155" s="14" t="str">
        <f>IFERROR(IF(BASE!$C154&lt;&gt;"",BASE!$C154,""),"")</f>
        <v/>
      </c>
      <c r="D155" s="15" t="str">
        <f>IFERROR(VLOOKUP($B155&amp;$C155,Tabla1[[#All],[LLAVE]:[FECHA REAL RESPUESTA]],4,0),"")</f>
        <v/>
      </c>
      <c r="E155" s="15" t="str">
        <f>IFERROR(VLOOKUP($B155&amp;$C155,Tabla1[[#All],[LLAVE]:[FECHA ESTIMADA RESPUESTA]],5,0),"")</f>
        <v/>
      </c>
      <c r="F155" s="15" t="str">
        <f>IFERROR(IF(VLOOKUP($B155&amp;$C155,Tabla1[[#All],[LLAVE]:[FECHA REAL RESPUESTA]],6,0)=0,"",VLOOKUP($B155&amp;$C155,Tabla1[[#All],[LLAVE]:[FECHA REAL RESPUESTA]],6,0)),"")</f>
        <v/>
      </c>
      <c r="G155" s="12" t="str">
        <f t="shared" si="13"/>
        <v/>
      </c>
      <c r="H155" s="12" t="str">
        <f>IFERROR(VLOOKUP($B155,Tabla2[#All],2,0),"")</f>
        <v/>
      </c>
      <c r="I155" s="12" t="str">
        <f t="shared" si="14"/>
        <v/>
      </c>
      <c r="J155" s="12" t="str">
        <f>IFERROR(NETWORKDAYS.INTL($D155+1,$F155,1,Tabla5[DIAS FESTIVOS]),"")</f>
        <v/>
      </c>
      <c r="K155" s="13">
        <f t="shared" si="15"/>
        <v>0</v>
      </c>
    </row>
    <row r="156" spans="1:11" x14ac:dyDescent="0.2">
      <c r="A156" s="17" t="str">
        <f t="shared" si="12"/>
        <v/>
      </c>
      <c r="B156" s="58" t="str">
        <f>IFERROR(IF(BASE!$B155&lt;&gt;"",BASE!$B155,""),"")</f>
        <v/>
      </c>
      <c r="C156" s="14" t="str">
        <f>IFERROR(IF(BASE!$C155&lt;&gt;"",BASE!$C155,""),"")</f>
        <v/>
      </c>
      <c r="D156" s="15" t="str">
        <f>IFERROR(VLOOKUP($B156&amp;$C156,Tabla1[[#All],[LLAVE]:[FECHA REAL RESPUESTA]],4,0),"")</f>
        <v/>
      </c>
      <c r="E156" s="15" t="str">
        <f>IFERROR(VLOOKUP($B156&amp;$C156,Tabla1[[#All],[LLAVE]:[FECHA ESTIMADA RESPUESTA]],5,0),"")</f>
        <v/>
      </c>
      <c r="F156" s="15" t="str">
        <f>IFERROR(IF(VLOOKUP($B156&amp;$C156,Tabla1[[#All],[LLAVE]:[FECHA REAL RESPUESTA]],6,0)=0,"",VLOOKUP($B156&amp;$C156,Tabla1[[#All],[LLAVE]:[FECHA REAL RESPUESTA]],6,0)),"")</f>
        <v/>
      </c>
      <c r="G156" s="12" t="str">
        <f t="shared" si="13"/>
        <v/>
      </c>
      <c r="H156" s="12" t="str">
        <f>IFERROR(VLOOKUP($B156,Tabla2[#All],2,0),"")</f>
        <v/>
      </c>
      <c r="I156" s="12" t="str">
        <f t="shared" si="14"/>
        <v/>
      </c>
      <c r="J156" s="12" t="str">
        <f>IFERROR(NETWORKDAYS.INTL($D156+1,$F156,1,Tabla5[DIAS FESTIVOS]),"")</f>
        <v/>
      </c>
      <c r="K156" s="13">
        <f t="shared" si="15"/>
        <v>0</v>
      </c>
    </row>
    <row r="157" spans="1:11" x14ac:dyDescent="0.2">
      <c r="A157" s="17" t="str">
        <f t="shared" si="12"/>
        <v/>
      </c>
      <c r="B157" s="58" t="str">
        <f>IFERROR(IF(BASE!$B156&lt;&gt;"",BASE!$B156,""),"")</f>
        <v/>
      </c>
      <c r="C157" s="14" t="str">
        <f>IFERROR(IF(BASE!$C156&lt;&gt;"",BASE!$C156,""),"")</f>
        <v/>
      </c>
      <c r="D157" s="15" t="str">
        <f>IFERROR(VLOOKUP($B157&amp;$C157,Tabla1[[#All],[LLAVE]:[FECHA REAL RESPUESTA]],4,0),"")</f>
        <v/>
      </c>
      <c r="E157" s="15" t="str">
        <f>IFERROR(VLOOKUP($B157&amp;$C157,Tabla1[[#All],[LLAVE]:[FECHA ESTIMADA RESPUESTA]],5,0),"")</f>
        <v/>
      </c>
      <c r="F157" s="15" t="str">
        <f>IFERROR(IF(VLOOKUP($B157&amp;$C157,Tabla1[[#All],[LLAVE]:[FECHA REAL RESPUESTA]],6,0)=0,"",VLOOKUP($B157&amp;$C157,Tabla1[[#All],[LLAVE]:[FECHA REAL RESPUESTA]],6,0)),"")</f>
        <v/>
      </c>
      <c r="G157" s="12" t="str">
        <f t="shared" si="13"/>
        <v/>
      </c>
      <c r="H157" s="12" t="str">
        <f>IFERROR(VLOOKUP($B157,Tabla2[#All],2,0),"")</f>
        <v/>
      </c>
      <c r="I157" s="12" t="str">
        <f t="shared" si="14"/>
        <v/>
      </c>
      <c r="J157" s="12" t="str">
        <f>IFERROR(NETWORKDAYS.INTL($D157+1,$F157,1,Tabla5[DIAS FESTIVOS]),"")</f>
        <v/>
      </c>
      <c r="K157" s="13">
        <f t="shared" si="15"/>
        <v>0</v>
      </c>
    </row>
    <row r="158" spans="1:11" x14ac:dyDescent="0.2">
      <c r="A158" s="17" t="str">
        <f t="shared" si="12"/>
        <v/>
      </c>
      <c r="B158" s="58" t="str">
        <f>IFERROR(IF(BASE!$B157&lt;&gt;"",BASE!$B157,""),"")</f>
        <v/>
      </c>
      <c r="C158" s="14" t="str">
        <f>IFERROR(IF(BASE!$C157&lt;&gt;"",BASE!$C157,""),"")</f>
        <v/>
      </c>
      <c r="D158" s="15" t="str">
        <f>IFERROR(VLOOKUP($B158&amp;$C158,Tabla1[[#All],[LLAVE]:[FECHA REAL RESPUESTA]],4,0),"")</f>
        <v/>
      </c>
      <c r="E158" s="15" t="str">
        <f>IFERROR(VLOOKUP($B158&amp;$C158,Tabla1[[#All],[LLAVE]:[FECHA ESTIMADA RESPUESTA]],5,0),"")</f>
        <v/>
      </c>
      <c r="F158" s="15" t="str">
        <f>IFERROR(IF(VLOOKUP($B158&amp;$C158,Tabla1[[#All],[LLAVE]:[FECHA REAL RESPUESTA]],6,0)=0,"",VLOOKUP($B158&amp;$C158,Tabla1[[#All],[LLAVE]:[FECHA REAL RESPUESTA]],6,0)),"")</f>
        <v/>
      </c>
      <c r="G158" s="12" t="str">
        <f t="shared" si="13"/>
        <v/>
      </c>
      <c r="H158" s="12" t="str">
        <f>IFERROR(VLOOKUP($B158,Tabla2[#All],2,0),"")</f>
        <v/>
      </c>
      <c r="I158" s="12" t="str">
        <f t="shared" si="14"/>
        <v/>
      </c>
      <c r="J158" s="12" t="str">
        <f>IFERROR(NETWORKDAYS.INTL($D158+1,$F158,1,Tabla5[DIAS FESTIVOS]),"")</f>
        <v/>
      </c>
      <c r="K158" s="13">
        <f t="shared" si="15"/>
        <v>0</v>
      </c>
    </row>
    <row r="159" spans="1:11" x14ac:dyDescent="0.2">
      <c r="A159" s="17" t="str">
        <f t="shared" si="12"/>
        <v/>
      </c>
      <c r="B159" s="58" t="str">
        <f>IFERROR(IF(BASE!$B158&lt;&gt;"",BASE!$B158,""),"")</f>
        <v/>
      </c>
      <c r="C159" s="14" t="str">
        <f>IFERROR(IF(BASE!$C158&lt;&gt;"",BASE!$C158,""),"")</f>
        <v/>
      </c>
      <c r="D159" s="15" t="str">
        <f>IFERROR(VLOOKUP($B159&amp;$C159,Tabla1[[#All],[LLAVE]:[FECHA REAL RESPUESTA]],4,0),"")</f>
        <v/>
      </c>
      <c r="E159" s="15" t="str">
        <f>IFERROR(VLOOKUP($B159&amp;$C159,Tabla1[[#All],[LLAVE]:[FECHA ESTIMADA RESPUESTA]],5,0),"")</f>
        <v/>
      </c>
      <c r="F159" s="15" t="str">
        <f>IFERROR(IF(VLOOKUP($B159&amp;$C159,Tabla1[[#All],[LLAVE]:[FECHA REAL RESPUESTA]],6,0)=0,"",VLOOKUP($B159&amp;$C159,Tabla1[[#All],[LLAVE]:[FECHA REAL RESPUESTA]],6,0)),"")</f>
        <v/>
      </c>
      <c r="G159" s="12" t="str">
        <f t="shared" si="13"/>
        <v/>
      </c>
      <c r="H159" s="12" t="str">
        <f>IFERROR(VLOOKUP($B159,Tabla2[#All],2,0),"")</f>
        <v/>
      </c>
      <c r="I159" s="12" t="str">
        <f t="shared" si="14"/>
        <v/>
      </c>
      <c r="J159" s="12" t="str">
        <f>IFERROR(NETWORKDAYS.INTL($D159+1,$F159,1,Tabla5[DIAS FESTIVOS]),"")</f>
        <v/>
      </c>
      <c r="K159" s="13">
        <f t="shared" si="15"/>
        <v>0</v>
      </c>
    </row>
    <row r="160" spans="1:11" x14ac:dyDescent="0.2">
      <c r="A160" s="17" t="str">
        <f t="shared" si="12"/>
        <v/>
      </c>
      <c r="B160" s="58" t="str">
        <f>IFERROR(IF(BASE!$B159&lt;&gt;"",BASE!$B159,""),"")</f>
        <v/>
      </c>
      <c r="C160" s="14" t="str">
        <f>IFERROR(IF(BASE!$C159&lt;&gt;"",BASE!$C159,""),"")</f>
        <v/>
      </c>
      <c r="D160" s="15" t="str">
        <f>IFERROR(VLOOKUP($B160&amp;$C160,Tabla1[[#All],[LLAVE]:[FECHA REAL RESPUESTA]],4,0),"")</f>
        <v/>
      </c>
      <c r="E160" s="15" t="str">
        <f>IFERROR(VLOOKUP($B160&amp;$C160,Tabla1[[#All],[LLAVE]:[FECHA ESTIMADA RESPUESTA]],5,0),"")</f>
        <v/>
      </c>
      <c r="F160" s="15" t="str">
        <f>IFERROR(IF(VLOOKUP($B160&amp;$C160,Tabla1[[#All],[LLAVE]:[FECHA REAL RESPUESTA]],6,0)=0,"",VLOOKUP($B160&amp;$C160,Tabla1[[#All],[LLAVE]:[FECHA REAL RESPUESTA]],6,0)),"")</f>
        <v/>
      </c>
      <c r="G160" s="12" t="str">
        <f t="shared" si="13"/>
        <v/>
      </c>
      <c r="H160" s="12" t="str">
        <f>IFERROR(VLOOKUP($B160,Tabla2[#All],2,0),"")</f>
        <v/>
      </c>
      <c r="I160" s="12" t="str">
        <f t="shared" si="14"/>
        <v/>
      </c>
      <c r="J160" s="12" t="str">
        <f>IFERROR(NETWORKDAYS.INTL($D160+1,$F160,1,Tabla5[DIAS FESTIVOS]),"")</f>
        <v/>
      </c>
      <c r="K160" s="13">
        <f t="shared" si="15"/>
        <v>0</v>
      </c>
    </row>
    <row r="161" spans="1:11" x14ac:dyDescent="0.2">
      <c r="A161" s="17" t="str">
        <f t="shared" si="12"/>
        <v/>
      </c>
      <c r="B161" s="58" t="str">
        <f>IFERROR(IF(BASE!$B160&lt;&gt;"",BASE!$B160,""),"")</f>
        <v/>
      </c>
      <c r="C161" s="14" t="str">
        <f>IFERROR(IF(BASE!$C160&lt;&gt;"",BASE!$C160,""),"")</f>
        <v/>
      </c>
      <c r="D161" s="15" t="str">
        <f>IFERROR(VLOOKUP($B161&amp;$C161,Tabla1[[#All],[LLAVE]:[FECHA REAL RESPUESTA]],4,0),"")</f>
        <v/>
      </c>
      <c r="E161" s="15" t="str">
        <f>IFERROR(VLOOKUP($B161&amp;$C161,Tabla1[[#All],[LLAVE]:[FECHA ESTIMADA RESPUESTA]],5,0),"")</f>
        <v/>
      </c>
      <c r="F161" s="15" t="str">
        <f>IFERROR(IF(VLOOKUP($B161&amp;$C161,Tabla1[[#All],[LLAVE]:[FECHA REAL RESPUESTA]],6,0)=0,"",VLOOKUP($B161&amp;$C161,Tabla1[[#All],[LLAVE]:[FECHA REAL RESPUESTA]],6,0)),"")</f>
        <v/>
      </c>
      <c r="G161" s="12" t="str">
        <f t="shared" si="13"/>
        <v/>
      </c>
      <c r="H161" s="12" t="str">
        <f>IFERROR(VLOOKUP($B161,Tabla2[#All],2,0),"")</f>
        <v/>
      </c>
      <c r="I161" s="12" t="str">
        <f t="shared" si="14"/>
        <v/>
      </c>
      <c r="J161" s="12" t="str">
        <f>IFERROR(NETWORKDAYS.INTL($D161+1,$F161,1,Tabla5[DIAS FESTIVOS]),"")</f>
        <v/>
      </c>
      <c r="K161" s="13">
        <f t="shared" si="15"/>
        <v>0</v>
      </c>
    </row>
    <row r="162" spans="1:11" x14ac:dyDescent="0.2">
      <c r="A162" s="17" t="str">
        <f t="shared" si="12"/>
        <v/>
      </c>
      <c r="B162" s="58" t="str">
        <f>IFERROR(IF(BASE!$B161&lt;&gt;"",BASE!$B161,""),"")</f>
        <v/>
      </c>
      <c r="C162" s="14" t="str">
        <f>IFERROR(IF(BASE!$C161&lt;&gt;"",BASE!$C161,""),"")</f>
        <v/>
      </c>
      <c r="D162" s="15" t="str">
        <f>IFERROR(VLOOKUP($B162&amp;$C162,Tabla1[[#All],[LLAVE]:[FECHA REAL RESPUESTA]],4,0),"")</f>
        <v/>
      </c>
      <c r="E162" s="15" t="str">
        <f>IFERROR(VLOOKUP($B162&amp;$C162,Tabla1[[#All],[LLAVE]:[FECHA ESTIMADA RESPUESTA]],5,0),"")</f>
        <v/>
      </c>
      <c r="F162" s="15" t="str">
        <f>IFERROR(IF(VLOOKUP($B162&amp;$C162,Tabla1[[#All],[LLAVE]:[FECHA REAL RESPUESTA]],6,0)=0,"",VLOOKUP($B162&amp;$C162,Tabla1[[#All],[LLAVE]:[FECHA REAL RESPUESTA]],6,0)),"")</f>
        <v/>
      </c>
      <c r="G162" s="12" t="str">
        <f t="shared" si="13"/>
        <v/>
      </c>
      <c r="H162" s="12" t="str">
        <f>IFERROR(VLOOKUP($B162,Tabla2[#All],2,0),"")</f>
        <v/>
      </c>
      <c r="I162" s="12" t="str">
        <f t="shared" si="14"/>
        <v/>
      </c>
      <c r="J162" s="12" t="str">
        <f>IFERROR(NETWORKDAYS.INTL($D162+1,$F162,1,Tabla5[DIAS FESTIVOS]),"")</f>
        <v/>
      </c>
      <c r="K162" s="13">
        <f t="shared" si="15"/>
        <v>0</v>
      </c>
    </row>
    <row r="163" spans="1:11" x14ac:dyDescent="0.2">
      <c r="A163" s="17" t="str">
        <f t="shared" si="12"/>
        <v/>
      </c>
      <c r="B163" s="58" t="str">
        <f>IFERROR(IF(BASE!$B162&lt;&gt;"",BASE!$B162,""),"")</f>
        <v/>
      </c>
      <c r="C163" s="14" t="str">
        <f>IFERROR(IF(BASE!$C162&lt;&gt;"",BASE!$C162,""),"")</f>
        <v/>
      </c>
      <c r="D163" s="15" t="str">
        <f>IFERROR(VLOOKUP($B163&amp;$C163,Tabla1[[#All],[LLAVE]:[FECHA REAL RESPUESTA]],4,0),"")</f>
        <v/>
      </c>
      <c r="E163" s="15" t="str">
        <f>IFERROR(VLOOKUP($B163&amp;$C163,Tabla1[[#All],[LLAVE]:[FECHA ESTIMADA RESPUESTA]],5,0),"")</f>
        <v/>
      </c>
      <c r="F163" s="15" t="str">
        <f>IFERROR(IF(VLOOKUP($B163&amp;$C163,Tabla1[[#All],[LLAVE]:[FECHA REAL RESPUESTA]],6,0)=0,"",VLOOKUP($B163&amp;$C163,Tabla1[[#All],[LLAVE]:[FECHA REAL RESPUESTA]],6,0)),"")</f>
        <v/>
      </c>
      <c r="G163" s="12" t="str">
        <f t="shared" si="13"/>
        <v/>
      </c>
      <c r="H163" s="12" t="str">
        <f>IFERROR(VLOOKUP($B163,Tabla2[#All],2,0),"")</f>
        <v/>
      </c>
      <c r="I163" s="12" t="str">
        <f t="shared" si="14"/>
        <v/>
      </c>
      <c r="J163" s="12" t="str">
        <f>IFERROR(NETWORKDAYS.INTL($D163+1,$F163,1,Tabla5[DIAS FESTIVOS]),"")</f>
        <v/>
      </c>
      <c r="K163" s="13">
        <f t="shared" si="15"/>
        <v>0</v>
      </c>
    </row>
    <row r="164" spans="1:11" x14ac:dyDescent="0.2">
      <c r="A164" s="17" t="str">
        <f t="shared" si="12"/>
        <v/>
      </c>
      <c r="B164" s="58" t="str">
        <f>IFERROR(IF(BASE!$B163&lt;&gt;"",BASE!$B163,""),"")</f>
        <v/>
      </c>
      <c r="C164" s="14" t="str">
        <f>IFERROR(IF(BASE!$C163&lt;&gt;"",BASE!$C163,""),"")</f>
        <v/>
      </c>
      <c r="D164" s="15" t="str">
        <f>IFERROR(VLOOKUP($B164&amp;$C164,Tabla1[[#All],[LLAVE]:[FECHA REAL RESPUESTA]],4,0),"")</f>
        <v/>
      </c>
      <c r="E164" s="15" t="str">
        <f>IFERROR(VLOOKUP($B164&amp;$C164,Tabla1[[#All],[LLAVE]:[FECHA ESTIMADA RESPUESTA]],5,0),"")</f>
        <v/>
      </c>
      <c r="F164" s="15" t="str">
        <f>IFERROR(IF(VLOOKUP($B164&amp;$C164,Tabla1[[#All],[LLAVE]:[FECHA REAL RESPUESTA]],6,0)=0,"",VLOOKUP($B164&amp;$C164,Tabla1[[#All],[LLAVE]:[FECHA REAL RESPUESTA]],6,0)),"")</f>
        <v/>
      </c>
      <c r="G164" s="12" t="str">
        <f t="shared" si="13"/>
        <v/>
      </c>
      <c r="H164" s="12" t="str">
        <f>IFERROR(VLOOKUP($B164,Tabla2[#All],2,0),"")</f>
        <v/>
      </c>
      <c r="I164" s="12" t="str">
        <f t="shared" si="14"/>
        <v/>
      </c>
      <c r="J164" s="12" t="str">
        <f>IFERROR(NETWORKDAYS.INTL($D164+1,$F164,1,Tabla5[DIAS FESTIVOS]),"")</f>
        <v/>
      </c>
      <c r="K164" s="13">
        <f t="shared" si="15"/>
        <v>0</v>
      </c>
    </row>
    <row r="165" spans="1:11" x14ac:dyDescent="0.2">
      <c r="A165" s="17" t="str">
        <f t="shared" si="12"/>
        <v/>
      </c>
      <c r="B165" s="58" t="str">
        <f>IFERROR(IF(BASE!$B164&lt;&gt;"",BASE!$B164,""),"")</f>
        <v/>
      </c>
      <c r="C165" s="14" t="str">
        <f>IFERROR(IF(BASE!$C164&lt;&gt;"",BASE!$C164,""),"")</f>
        <v/>
      </c>
      <c r="D165" s="15" t="str">
        <f>IFERROR(VLOOKUP($B165&amp;$C165,Tabla1[[#All],[LLAVE]:[FECHA REAL RESPUESTA]],4,0),"")</f>
        <v/>
      </c>
      <c r="E165" s="15" t="str">
        <f>IFERROR(VLOOKUP($B165&amp;$C165,Tabla1[[#All],[LLAVE]:[FECHA ESTIMADA RESPUESTA]],5,0),"")</f>
        <v/>
      </c>
      <c r="F165" s="15" t="str">
        <f>IFERROR(IF(VLOOKUP($B165&amp;$C165,Tabla1[[#All],[LLAVE]:[FECHA REAL RESPUESTA]],6,0)=0,"",VLOOKUP($B165&amp;$C165,Tabla1[[#All],[LLAVE]:[FECHA REAL RESPUESTA]],6,0)),"")</f>
        <v/>
      </c>
      <c r="G165" s="12" t="str">
        <f t="shared" si="13"/>
        <v/>
      </c>
      <c r="H165" s="12" t="str">
        <f>IFERROR(VLOOKUP($B165,Tabla2[#All],2,0),"")</f>
        <v/>
      </c>
      <c r="I165" s="12" t="str">
        <f t="shared" si="14"/>
        <v/>
      </c>
      <c r="J165" s="12" t="str">
        <f>IFERROR(NETWORKDAYS.INTL($D165+1,$F165,1,Tabla5[DIAS FESTIVOS]),"")</f>
        <v/>
      </c>
      <c r="K165" s="13">
        <f t="shared" si="15"/>
        <v>0</v>
      </c>
    </row>
    <row r="166" spans="1:11" x14ac:dyDescent="0.2">
      <c r="A166" s="17" t="str">
        <f t="shared" si="12"/>
        <v/>
      </c>
      <c r="B166" s="58" t="str">
        <f>IFERROR(IF(BASE!$B165&lt;&gt;"",BASE!$B165,""),"")</f>
        <v/>
      </c>
      <c r="C166" s="14" t="str">
        <f>IFERROR(IF(BASE!$C165&lt;&gt;"",BASE!$C165,""),"")</f>
        <v/>
      </c>
      <c r="D166" s="15" t="str">
        <f>IFERROR(VLOOKUP($B166&amp;$C166,Tabla1[[#All],[LLAVE]:[FECHA REAL RESPUESTA]],4,0),"")</f>
        <v/>
      </c>
      <c r="E166" s="15" t="str">
        <f>IFERROR(VLOOKUP($B166&amp;$C166,Tabla1[[#All],[LLAVE]:[FECHA ESTIMADA RESPUESTA]],5,0),"")</f>
        <v/>
      </c>
      <c r="F166" s="15" t="str">
        <f>IFERROR(IF(VLOOKUP($B166&amp;$C166,Tabla1[[#All],[LLAVE]:[FECHA REAL RESPUESTA]],6,0)=0,"",VLOOKUP($B166&amp;$C166,Tabla1[[#All],[LLAVE]:[FECHA REAL RESPUESTA]],6,0)),"")</f>
        <v/>
      </c>
      <c r="G166" s="12" t="str">
        <f t="shared" si="13"/>
        <v/>
      </c>
      <c r="H166" s="12" t="str">
        <f>IFERROR(VLOOKUP($B166,Tabla2[#All],2,0),"")</f>
        <v/>
      </c>
      <c r="I166" s="12" t="str">
        <f t="shared" si="14"/>
        <v/>
      </c>
      <c r="J166" s="12" t="str">
        <f>IFERROR(NETWORKDAYS.INTL($D166+1,$F166,1,Tabla5[DIAS FESTIVOS]),"")</f>
        <v/>
      </c>
      <c r="K166" s="13">
        <f t="shared" si="15"/>
        <v>0</v>
      </c>
    </row>
    <row r="167" spans="1:11" x14ac:dyDescent="0.2">
      <c r="A167" s="17" t="str">
        <f t="shared" si="12"/>
        <v/>
      </c>
      <c r="B167" s="58" t="str">
        <f>IFERROR(IF(BASE!$B166&lt;&gt;"",BASE!$B166,""),"")</f>
        <v/>
      </c>
      <c r="C167" s="14" t="str">
        <f>IFERROR(IF(BASE!$C166&lt;&gt;"",BASE!$C166,""),"")</f>
        <v/>
      </c>
      <c r="D167" s="15" t="str">
        <f>IFERROR(VLOOKUP($B167&amp;$C167,Tabla1[[#All],[LLAVE]:[FECHA REAL RESPUESTA]],4,0),"")</f>
        <v/>
      </c>
      <c r="E167" s="15" t="str">
        <f>IFERROR(VLOOKUP($B167&amp;$C167,Tabla1[[#All],[LLAVE]:[FECHA ESTIMADA RESPUESTA]],5,0),"")</f>
        <v/>
      </c>
      <c r="F167" s="15" t="str">
        <f>IFERROR(IF(VLOOKUP($B167&amp;$C167,Tabla1[[#All],[LLAVE]:[FECHA REAL RESPUESTA]],6,0)=0,"",VLOOKUP($B167&amp;$C167,Tabla1[[#All],[LLAVE]:[FECHA REAL RESPUESTA]],6,0)),"")</f>
        <v/>
      </c>
      <c r="G167" s="12" t="str">
        <f t="shared" si="13"/>
        <v/>
      </c>
      <c r="H167" s="12" t="str">
        <f>IFERROR(VLOOKUP($B167,Tabla2[#All],2,0),"")</f>
        <v/>
      </c>
      <c r="I167" s="12" t="str">
        <f t="shared" si="14"/>
        <v/>
      </c>
      <c r="J167" s="12" t="str">
        <f>IFERROR(NETWORKDAYS.INTL($D167+1,$F167,1,Tabla5[DIAS FESTIVOS]),"")</f>
        <v/>
      </c>
      <c r="K167" s="13">
        <f t="shared" si="15"/>
        <v>0</v>
      </c>
    </row>
    <row r="168" spans="1:11" x14ac:dyDescent="0.2">
      <c r="A168" s="17" t="str">
        <f t="shared" si="12"/>
        <v/>
      </c>
      <c r="B168" s="58" t="str">
        <f>IFERROR(IF(BASE!$B167&lt;&gt;"",BASE!$B167,""),"")</f>
        <v/>
      </c>
      <c r="C168" s="14" t="str">
        <f>IFERROR(IF(BASE!$C167&lt;&gt;"",BASE!$C167,""),"")</f>
        <v/>
      </c>
      <c r="D168" s="15" t="str">
        <f>IFERROR(VLOOKUP($B168&amp;$C168,Tabla1[[#All],[LLAVE]:[FECHA REAL RESPUESTA]],4,0),"")</f>
        <v/>
      </c>
      <c r="E168" s="15" t="str">
        <f>IFERROR(VLOOKUP($B168&amp;$C168,Tabla1[[#All],[LLAVE]:[FECHA ESTIMADA RESPUESTA]],5,0),"")</f>
        <v/>
      </c>
      <c r="F168" s="15" t="str">
        <f>IFERROR(IF(VLOOKUP($B168&amp;$C168,Tabla1[[#All],[LLAVE]:[FECHA REAL RESPUESTA]],6,0)=0,"",VLOOKUP($B168&amp;$C168,Tabla1[[#All],[LLAVE]:[FECHA REAL RESPUESTA]],6,0)),"")</f>
        <v/>
      </c>
      <c r="G168" s="12" t="str">
        <f t="shared" si="13"/>
        <v/>
      </c>
      <c r="H168" s="12" t="str">
        <f>IFERROR(VLOOKUP($B168,Tabla2[#All],2,0),"")</f>
        <v/>
      </c>
      <c r="I168" s="12" t="str">
        <f t="shared" si="14"/>
        <v/>
      </c>
      <c r="J168" s="12" t="str">
        <f>IFERROR(NETWORKDAYS.INTL($D168+1,$F168,1,Tabla5[DIAS FESTIVOS]),"")</f>
        <v/>
      </c>
      <c r="K168" s="13">
        <f t="shared" si="15"/>
        <v>0</v>
      </c>
    </row>
    <row r="169" spans="1:11" x14ac:dyDescent="0.2">
      <c r="A169" s="17" t="str">
        <f t="shared" si="12"/>
        <v/>
      </c>
      <c r="B169" s="58" t="str">
        <f>IFERROR(IF(BASE!$B168&lt;&gt;"",BASE!$B168,""),"")</f>
        <v/>
      </c>
      <c r="C169" s="14" t="str">
        <f>IFERROR(IF(BASE!$C168&lt;&gt;"",BASE!$C168,""),"")</f>
        <v/>
      </c>
      <c r="D169" s="15" t="str">
        <f>IFERROR(VLOOKUP($B169&amp;$C169,Tabla1[[#All],[LLAVE]:[FECHA REAL RESPUESTA]],4,0),"")</f>
        <v/>
      </c>
      <c r="E169" s="15" t="str">
        <f>IFERROR(VLOOKUP($B169&amp;$C169,Tabla1[[#All],[LLAVE]:[FECHA ESTIMADA RESPUESTA]],5,0),"")</f>
        <v/>
      </c>
      <c r="F169" s="15" t="str">
        <f>IFERROR(IF(VLOOKUP($B169&amp;$C169,Tabla1[[#All],[LLAVE]:[FECHA REAL RESPUESTA]],6,0)=0,"",VLOOKUP($B169&amp;$C169,Tabla1[[#All],[LLAVE]:[FECHA REAL RESPUESTA]],6,0)),"")</f>
        <v/>
      </c>
      <c r="G169" s="12" t="str">
        <f t="shared" si="13"/>
        <v/>
      </c>
      <c r="H169" s="12" t="str">
        <f>IFERROR(VLOOKUP($B169,Tabla2[#All],2,0),"")</f>
        <v/>
      </c>
      <c r="I169" s="12" t="str">
        <f t="shared" si="14"/>
        <v/>
      </c>
      <c r="J169" s="12" t="str">
        <f>IFERROR(NETWORKDAYS.INTL($D169+1,$F169,1,Tabla5[DIAS FESTIVOS]),"")</f>
        <v/>
      </c>
      <c r="K169" s="13">
        <f t="shared" si="15"/>
        <v>0</v>
      </c>
    </row>
    <row r="170" spans="1:11" x14ac:dyDescent="0.2">
      <c r="A170" s="17" t="str">
        <f t="shared" si="12"/>
        <v/>
      </c>
      <c r="B170" s="58" t="str">
        <f>IFERROR(IF(BASE!$B169&lt;&gt;"",BASE!$B169,""),"")</f>
        <v/>
      </c>
      <c r="C170" s="14" t="str">
        <f>IFERROR(IF(BASE!$C169&lt;&gt;"",BASE!$C169,""),"")</f>
        <v/>
      </c>
      <c r="D170" s="15" t="str">
        <f>IFERROR(VLOOKUP($B170&amp;$C170,Tabla1[[#All],[LLAVE]:[FECHA REAL RESPUESTA]],4,0),"")</f>
        <v/>
      </c>
      <c r="E170" s="15" t="str">
        <f>IFERROR(VLOOKUP($B170&amp;$C170,Tabla1[[#All],[LLAVE]:[FECHA ESTIMADA RESPUESTA]],5,0),"")</f>
        <v/>
      </c>
      <c r="F170" s="15" t="str">
        <f>IFERROR(IF(VLOOKUP($B170&amp;$C170,Tabla1[[#All],[LLAVE]:[FECHA REAL RESPUESTA]],6,0)=0,"",VLOOKUP($B170&amp;$C170,Tabla1[[#All],[LLAVE]:[FECHA REAL RESPUESTA]],6,0)),"")</f>
        <v/>
      </c>
      <c r="G170" s="12" t="str">
        <f t="shared" si="13"/>
        <v/>
      </c>
      <c r="H170" s="12" t="str">
        <f>IFERROR(VLOOKUP($B170,Tabla2[#All],2,0),"")</f>
        <v/>
      </c>
      <c r="I170" s="12" t="str">
        <f t="shared" si="14"/>
        <v/>
      </c>
      <c r="J170" s="12" t="str">
        <f>IFERROR(NETWORKDAYS.INTL($D170+1,$F170,1,Tabla5[DIAS FESTIVOS]),"")</f>
        <v/>
      </c>
      <c r="K170" s="13">
        <f t="shared" si="15"/>
        <v>0</v>
      </c>
    </row>
    <row r="171" spans="1:11" x14ac:dyDescent="0.2">
      <c r="A171" s="17" t="str">
        <f t="shared" si="12"/>
        <v/>
      </c>
      <c r="B171" s="58" t="str">
        <f>IFERROR(IF(BASE!$B170&lt;&gt;"",BASE!$B170,""),"")</f>
        <v/>
      </c>
      <c r="C171" s="14" t="str">
        <f>IFERROR(IF(BASE!$C170&lt;&gt;"",BASE!$C170,""),"")</f>
        <v/>
      </c>
      <c r="D171" s="15" t="str">
        <f>IFERROR(VLOOKUP($B171&amp;$C171,Tabla1[[#All],[LLAVE]:[FECHA REAL RESPUESTA]],4,0),"")</f>
        <v/>
      </c>
      <c r="E171" s="15" t="str">
        <f>IFERROR(VLOOKUP($B171&amp;$C171,Tabla1[[#All],[LLAVE]:[FECHA ESTIMADA RESPUESTA]],5,0),"")</f>
        <v/>
      </c>
      <c r="F171" s="15" t="str">
        <f>IFERROR(IF(VLOOKUP($B171&amp;$C171,Tabla1[[#All],[LLAVE]:[FECHA REAL RESPUESTA]],6,0)=0,"",VLOOKUP($B171&amp;$C171,Tabla1[[#All],[LLAVE]:[FECHA REAL RESPUESTA]],6,0)),"")</f>
        <v/>
      </c>
      <c r="G171" s="12" t="str">
        <f t="shared" si="13"/>
        <v/>
      </c>
      <c r="H171" s="12" t="str">
        <f>IFERROR(VLOOKUP($B171,Tabla2[#All],2,0),"")</f>
        <v/>
      </c>
      <c r="I171" s="12" t="str">
        <f t="shared" si="14"/>
        <v/>
      </c>
      <c r="J171" s="12" t="str">
        <f>IFERROR(NETWORKDAYS.INTL($D171+1,$F171,1,Tabla5[DIAS FESTIVOS]),"")</f>
        <v/>
      </c>
      <c r="K171" s="13">
        <f t="shared" si="15"/>
        <v>0</v>
      </c>
    </row>
    <row r="172" spans="1:11" x14ac:dyDescent="0.2">
      <c r="A172" s="17" t="str">
        <f t="shared" si="12"/>
        <v/>
      </c>
      <c r="B172" s="58" t="str">
        <f>IFERROR(IF(BASE!$B171&lt;&gt;"",BASE!$B171,""),"")</f>
        <v/>
      </c>
      <c r="C172" s="14" t="str">
        <f>IFERROR(IF(BASE!$C171&lt;&gt;"",BASE!$C171,""),"")</f>
        <v/>
      </c>
      <c r="D172" s="15" t="str">
        <f>IFERROR(VLOOKUP($B172&amp;$C172,Tabla1[[#All],[LLAVE]:[FECHA REAL RESPUESTA]],4,0),"")</f>
        <v/>
      </c>
      <c r="E172" s="15" t="str">
        <f>IFERROR(VLOOKUP($B172&amp;$C172,Tabla1[[#All],[LLAVE]:[FECHA ESTIMADA RESPUESTA]],5,0),"")</f>
        <v/>
      </c>
      <c r="F172" s="15" t="str">
        <f>IFERROR(IF(VLOOKUP($B172&amp;$C172,Tabla1[[#All],[LLAVE]:[FECHA REAL RESPUESTA]],6,0)=0,"",VLOOKUP($B172&amp;$C172,Tabla1[[#All],[LLAVE]:[FECHA REAL RESPUESTA]],6,0)),"")</f>
        <v/>
      </c>
      <c r="G172" s="12" t="str">
        <f t="shared" si="13"/>
        <v/>
      </c>
      <c r="H172" s="12" t="str">
        <f>IFERROR(VLOOKUP($B172,Tabla2[#All],2,0),"")</f>
        <v/>
      </c>
      <c r="I172" s="12" t="str">
        <f t="shared" si="14"/>
        <v/>
      </c>
      <c r="J172" s="12" t="str">
        <f>IFERROR(NETWORKDAYS.INTL($D172+1,$F172,1,Tabla5[DIAS FESTIVOS]),"")</f>
        <v/>
      </c>
      <c r="K172" s="13">
        <f t="shared" si="15"/>
        <v>0</v>
      </c>
    </row>
    <row r="173" spans="1:11" x14ac:dyDescent="0.2">
      <c r="A173" s="17" t="str">
        <f t="shared" si="12"/>
        <v/>
      </c>
      <c r="B173" s="58" t="str">
        <f>IFERROR(IF(BASE!$B172&lt;&gt;"",BASE!$B172,""),"")</f>
        <v/>
      </c>
      <c r="C173" s="14" t="str">
        <f>IFERROR(IF(BASE!$C172&lt;&gt;"",BASE!$C172,""),"")</f>
        <v/>
      </c>
      <c r="D173" s="15" t="str">
        <f>IFERROR(VLOOKUP($B173&amp;$C173,Tabla1[[#All],[LLAVE]:[FECHA REAL RESPUESTA]],4,0),"")</f>
        <v/>
      </c>
      <c r="E173" s="15" t="str">
        <f>IFERROR(VLOOKUP($B173&amp;$C173,Tabla1[[#All],[LLAVE]:[FECHA ESTIMADA RESPUESTA]],5,0),"")</f>
        <v/>
      </c>
      <c r="F173" s="15" t="str">
        <f>IFERROR(IF(VLOOKUP($B173&amp;$C173,Tabla1[[#All],[LLAVE]:[FECHA REAL RESPUESTA]],6,0)=0,"",VLOOKUP($B173&amp;$C173,Tabla1[[#All],[LLAVE]:[FECHA REAL RESPUESTA]],6,0)),"")</f>
        <v/>
      </c>
      <c r="G173" s="12" t="str">
        <f t="shared" si="13"/>
        <v/>
      </c>
      <c r="H173" s="12" t="str">
        <f>IFERROR(VLOOKUP($B173,Tabla2[#All],2,0),"")</f>
        <v/>
      </c>
      <c r="I173" s="12" t="str">
        <f t="shared" si="14"/>
        <v/>
      </c>
      <c r="J173" s="12" t="str">
        <f>IFERROR(NETWORKDAYS.INTL($D173+1,$F173,1,Tabla5[DIAS FESTIVOS]),"")</f>
        <v/>
      </c>
      <c r="K173" s="13">
        <f t="shared" si="15"/>
        <v>0</v>
      </c>
    </row>
    <row r="174" spans="1:11" x14ac:dyDescent="0.2">
      <c r="A174" s="17" t="str">
        <f t="shared" si="12"/>
        <v/>
      </c>
      <c r="B174" s="58" t="str">
        <f>IFERROR(IF(BASE!$B173&lt;&gt;"",BASE!$B173,""),"")</f>
        <v/>
      </c>
      <c r="C174" s="14" t="str">
        <f>IFERROR(IF(BASE!$C173&lt;&gt;"",BASE!$C173,""),"")</f>
        <v/>
      </c>
      <c r="D174" s="15" t="str">
        <f>IFERROR(VLOOKUP($B174&amp;$C174,Tabla1[[#All],[LLAVE]:[FECHA REAL RESPUESTA]],4,0),"")</f>
        <v/>
      </c>
      <c r="E174" s="15" t="str">
        <f>IFERROR(VLOOKUP($B174&amp;$C174,Tabla1[[#All],[LLAVE]:[FECHA ESTIMADA RESPUESTA]],5,0),"")</f>
        <v/>
      </c>
      <c r="F174" s="15" t="str">
        <f>IFERROR(IF(VLOOKUP($B174&amp;$C174,Tabla1[[#All],[LLAVE]:[FECHA REAL RESPUESTA]],6,0)=0,"",VLOOKUP($B174&amp;$C174,Tabla1[[#All],[LLAVE]:[FECHA REAL RESPUESTA]],6,0)),"")</f>
        <v/>
      </c>
      <c r="G174" s="12" t="str">
        <f t="shared" si="13"/>
        <v/>
      </c>
      <c r="H174" s="12" t="str">
        <f>IFERROR(VLOOKUP($B174,Tabla2[#All],2,0),"")</f>
        <v/>
      </c>
      <c r="I174" s="12" t="str">
        <f t="shared" si="14"/>
        <v/>
      </c>
      <c r="J174" s="12" t="str">
        <f>IFERROR(NETWORKDAYS.INTL($D174+1,$F174,1,Tabla5[DIAS FESTIVOS]),"")</f>
        <v/>
      </c>
      <c r="K174" s="13">
        <f t="shared" si="15"/>
        <v>0</v>
      </c>
    </row>
    <row r="175" spans="1:11" x14ac:dyDescent="0.2">
      <c r="A175" s="17" t="str">
        <f t="shared" si="12"/>
        <v/>
      </c>
      <c r="B175" s="58" t="str">
        <f>IFERROR(IF(BASE!$B174&lt;&gt;"",BASE!$B174,""),"")</f>
        <v/>
      </c>
      <c r="C175" s="14" t="str">
        <f>IFERROR(IF(BASE!$C174&lt;&gt;"",BASE!$C174,""),"")</f>
        <v/>
      </c>
      <c r="D175" s="15" t="str">
        <f>IFERROR(VLOOKUP($B175&amp;$C175,Tabla1[[#All],[LLAVE]:[FECHA REAL RESPUESTA]],4,0),"")</f>
        <v/>
      </c>
      <c r="E175" s="15" t="str">
        <f>IFERROR(VLOOKUP($B175&amp;$C175,Tabla1[[#All],[LLAVE]:[FECHA ESTIMADA RESPUESTA]],5,0),"")</f>
        <v/>
      </c>
      <c r="F175" s="15" t="str">
        <f>IFERROR(IF(VLOOKUP($B175&amp;$C175,Tabla1[[#All],[LLAVE]:[FECHA REAL RESPUESTA]],6,0)=0,"",VLOOKUP($B175&amp;$C175,Tabla1[[#All],[LLAVE]:[FECHA REAL RESPUESTA]],6,0)),"")</f>
        <v/>
      </c>
      <c r="G175" s="12" t="str">
        <f t="shared" si="13"/>
        <v/>
      </c>
      <c r="H175" s="12" t="str">
        <f>IFERROR(VLOOKUP($B175,Tabla2[#All],2,0),"")</f>
        <v/>
      </c>
      <c r="I175" s="12" t="str">
        <f t="shared" si="14"/>
        <v/>
      </c>
      <c r="J175" s="12" t="str">
        <f>IFERROR(NETWORKDAYS.INTL($D175+1,$F175,1,Tabla5[DIAS FESTIVOS]),"")</f>
        <v/>
      </c>
      <c r="K175" s="13">
        <f t="shared" si="15"/>
        <v>0</v>
      </c>
    </row>
    <row r="176" spans="1:11" x14ac:dyDescent="0.2">
      <c r="A176" s="17" t="str">
        <f t="shared" si="12"/>
        <v/>
      </c>
      <c r="B176" s="58" t="str">
        <f>IFERROR(IF(BASE!$B175&lt;&gt;"",BASE!$B175,""),"")</f>
        <v/>
      </c>
      <c r="C176" s="14" t="str">
        <f>IFERROR(IF(BASE!$C175&lt;&gt;"",BASE!$C175,""),"")</f>
        <v/>
      </c>
      <c r="D176" s="15" t="str">
        <f>IFERROR(VLOOKUP($B176&amp;$C176,Tabla1[[#All],[LLAVE]:[FECHA REAL RESPUESTA]],4,0),"")</f>
        <v/>
      </c>
      <c r="E176" s="15" t="str">
        <f>IFERROR(VLOOKUP($B176&amp;$C176,Tabla1[[#All],[LLAVE]:[FECHA ESTIMADA RESPUESTA]],5,0),"")</f>
        <v/>
      </c>
      <c r="F176" s="15" t="str">
        <f>IFERROR(IF(VLOOKUP($B176&amp;$C176,Tabla1[[#All],[LLAVE]:[FECHA REAL RESPUESTA]],6,0)=0,"",VLOOKUP($B176&amp;$C176,Tabla1[[#All],[LLAVE]:[FECHA REAL RESPUESTA]],6,0)),"")</f>
        <v/>
      </c>
      <c r="G176" s="12" t="str">
        <f t="shared" si="13"/>
        <v/>
      </c>
      <c r="H176" s="12" t="str">
        <f>IFERROR(VLOOKUP($B176,Tabla2[#All],2,0),"")</f>
        <v/>
      </c>
      <c r="I176" s="12" t="str">
        <f t="shared" si="14"/>
        <v/>
      </c>
      <c r="J176" s="12" t="str">
        <f>IFERROR(NETWORKDAYS.INTL($D176+1,$F176,1,Tabla5[DIAS FESTIVOS]),"")</f>
        <v/>
      </c>
      <c r="K176" s="13">
        <f t="shared" si="15"/>
        <v>0</v>
      </c>
    </row>
    <row r="177" spans="1:11" x14ac:dyDescent="0.2">
      <c r="A177" s="17" t="str">
        <f t="shared" si="12"/>
        <v/>
      </c>
      <c r="B177" s="58" t="str">
        <f>IFERROR(IF(BASE!$B176&lt;&gt;"",BASE!$B176,""),"")</f>
        <v/>
      </c>
      <c r="C177" s="14" t="str">
        <f>IFERROR(IF(BASE!$C176&lt;&gt;"",BASE!$C176,""),"")</f>
        <v/>
      </c>
      <c r="D177" s="15" t="str">
        <f>IFERROR(VLOOKUP($B177&amp;$C177,Tabla1[[#All],[LLAVE]:[FECHA REAL RESPUESTA]],4,0),"")</f>
        <v/>
      </c>
      <c r="E177" s="15" t="str">
        <f>IFERROR(VLOOKUP($B177&amp;$C177,Tabla1[[#All],[LLAVE]:[FECHA ESTIMADA RESPUESTA]],5,0),"")</f>
        <v/>
      </c>
      <c r="F177" s="15" t="str">
        <f>IFERROR(IF(VLOOKUP($B177&amp;$C177,Tabla1[[#All],[LLAVE]:[FECHA REAL RESPUESTA]],6,0)=0,"",VLOOKUP($B177&amp;$C177,Tabla1[[#All],[LLAVE]:[FECHA REAL RESPUESTA]],6,0)),"")</f>
        <v/>
      </c>
      <c r="G177" s="12" t="str">
        <f t="shared" si="13"/>
        <v/>
      </c>
      <c r="H177" s="12" t="str">
        <f>IFERROR(VLOOKUP($B177,Tabla2[#All],2,0),"")</f>
        <v/>
      </c>
      <c r="I177" s="12" t="str">
        <f t="shared" si="14"/>
        <v/>
      </c>
      <c r="J177" s="12" t="str">
        <f>IFERROR(NETWORKDAYS.INTL($D177+1,$F177,1,Tabla5[DIAS FESTIVOS]),"")</f>
        <v/>
      </c>
      <c r="K177" s="13">
        <f t="shared" si="15"/>
        <v>0</v>
      </c>
    </row>
    <row r="178" spans="1:11" x14ac:dyDescent="0.2">
      <c r="A178" s="17" t="str">
        <f t="shared" si="12"/>
        <v/>
      </c>
      <c r="B178" s="58" t="str">
        <f>IFERROR(IF(BASE!$B177&lt;&gt;"",BASE!$B177,""),"")</f>
        <v/>
      </c>
      <c r="C178" s="14" t="str">
        <f>IFERROR(IF(BASE!$C177&lt;&gt;"",BASE!$C177,""),"")</f>
        <v/>
      </c>
      <c r="D178" s="15" t="str">
        <f>IFERROR(VLOOKUP($B178&amp;$C178,Tabla1[[#All],[LLAVE]:[FECHA REAL RESPUESTA]],4,0),"")</f>
        <v/>
      </c>
      <c r="E178" s="15" t="str">
        <f>IFERROR(VLOOKUP($B178&amp;$C178,Tabla1[[#All],[LLAVE]:[FECHA ESTIMADA RESPUESTA]],5,0),"")</f>
        <v/>
      </c>
      <c r="F178" s="15" t="str">
        <f>IFERROR(IF(VLOOKUP($B178&amp;$C178,Tabla1[[#All],[LLAVE]:[FECHA REAL RESPUESTA]],6,0)=0,"",VLOOKUP($B178&amp;$C178,Tabla1[[#All],[LLAVE]:[FECHA REAL RESPUESTA]],6,0)),"")</f>
        <v/>
      </c>
      <c r="G178" s="12" t="str">
        <f t="shared" si="13"/>
        <v/>
      </c>
      <c r="H178" s="12" t="str">
        <f>IFERROR(VLOOKUP($B178,Tabla2[#All],2,0),"")</f>
        <v/>
      </c>
      <c r="I178" s="12" t="str">
        <f t="shared" si="14"/>
        <v/>
      </c>
      <c r="J178" s="12" t="str">
        <f>IFERROR(NETWORKDAYS.INTL($D178+1,$F178,1,Tabla5[DIAS FESTIVOS]),"")</f>
        <v/>
      </c>
      <c r="K178" s="13">
        <f t="shared" si="15"/>
        <v>0</v>
      </c>
    </row>
    <row r="179" spans="1:11" x14ac:dyDescent="0.2">
      <c r="A179" s="17" t="str">
        <f t="shared" si="12"/>
        <v/>
      </c>
      <c r="B179" s="58" t="str">
        <f>IFERROR(IF(BASE!$B178&lt;&gt;"",BASE!$B178,""),"")</f>
        <v/>
      </c>
      <c r="C179" s="14" t="str">
        <f>IFERROR(IF(BASE!$C178&lt;&gt;"",BASE!$C178,""),"")</f>
        <v/>
      </c>
      <c r="D179" s="15" t="str">
        <f>IFERROR(VLOOKUP($B179&amp;$C179,Tabla1[[#All],[LLAVE]:[FECHA REAL RESPUESTA]],4,0),"")</f>
        <v/>
      </c>
      <c r="E179" s="15" t="str">
        <f>IFERROR(VLOOKUP($B179&amp;$C179,Tabla1[[#All],[LLAVE]:[FECHA ESTIMADA RESPUESTA]],5,0),"")</f>
        <v/>
      </c>
      <c r="F179" s="15" t="str">
        <f>IFERROR(IF(VLOOKUP($B179&amp;$C179,Tabla1[[#All],[LLAVE]:[FECHA REAL RESPUESTA]],6,0)=0,"",VLOOKUP($B179&amp;$C179,Tabla1[[#All],[LLAVE]:[FECHA REAL RESPUESTA]],6,0)),"")</f>
        <v/>
      </c>
      <c r="G179" s="12" t="str">
        <f t="shared" si="13"/>
        <v/>
      </c>
      <c r="H179" s="12" t="str">
        <f>IFERROR(VLOOKUP($B179,Tabla2[#All],2,0),"")</f>
        <v/>
      </c>
      <c r="I179" s="12" t="str">
        <f t="shared" si="14"/>
        <v/>
      </c>
      <c r="J179" s="12" t="str">
        <f>IFERROR(NETWORKDAYS.INTL($D179+1,$F179,1,Tabla5[DIAS FESTIVOS]),"")</f>
        <v/>
      </c>
      <c r="K179" s="13">
        <f t="shared" si="15"/>
        <v>0</v>
      </c>
    </row>
    <row r="180" spans="1:11" x14ac:dyDescent="0.2">
      <c r="A180" s="17" t="str">
        <f t="shared" si="12"/>
        <v/>
      </c>
      <c r="B180" s="58" t="str">
        <f>IFERROR(IF(BASE!$B179&lt;&gt;"",BASE!$B179,""),"")</f>
        <v/>
      </c>
      <c r="C180" s="14" t="str">
        <f>IFERROR(IF(BASE!$C179&lt;&gt;"",BASE!$C179,""),"")</f>
        <v/>
      </c>
      <c r="D180" s="15" t="str">
        <f>IFERROR(VLOOKUP($B180&amp;$C180,Tabla1[[#All],[LLAVE]:[FECHA REAL RESPUESTA]],4,0),"")</f>
        <v/>
      </c>
      <c r="E180" s="15" t="str">
        <f>IFERROR(VLOOKUP($B180&amp;$C180,Tabla1[[#All],[LLAVE]:[FECHA ESTIMADA RESPUESTA]],5,0),"")</f>
        <v/>
      </c>
      <c r="F180" s="15" t="str">
        <f>IFERROR(IF(VLOOKUP($B180&amp;$C180,Tabla1[[#All],[LLAVE]:[FECHA REAL RESPUESTA]],6,0)=0,"",VLOOKUP($B180&amp;$C180,Tabla1[[#All],[LLAVE]:[FECHA REAL RESPUESTA]],6,0)),"")</f>
        <v/>
      </c>
      <c r="G180" s="12" t="str">
        <f t="shared" si="13"/>
        <v/>
      </c>
      <c r="H180" s="12" t="str">
        <f>IFERROR(VLOOKUP($B180,Tabla2[#All],2,0),"")</f>
        <v/>
      </c>
      <c r="I180" s="12" t="str">
        <f t="shared" si="14"/>
        <v/>
      </c>
      <c r="J180" s="12" t="str">
        <f>IFERROR(NETWORKDAYS.INTL($D180+1,$F180,1,Tabla5[DIAS FESTIVOS]),"")</f>
        <v/>
      </c>
      <c r="K180" s="13">
        <f t="shared" si="15"/>
        <v>0</v>
      </c>
    </row>
    <row r="181" spans="1:11" x14ac:dyDescent="0.2">
      <c r="A181" s="17" t="str">
        <f t="shared" si="12"/>
        <v/>
      </c>
      <c r="B181" s="58" t="str">
        <f>IFERROR(IF(BASE!$B180&lt;&gt;"",BASE!$B180,""),"")</f>
        <v/>
      </c>
      <c r="C181" s="14" t="str">
        <f>IFERROR(IF(BASE!$C180&lt;&gt;"",BASE!$C180,""),"")</f>
        <v/>
      </c>
      <c r="D181" s="15" t="str">
        <f>IFERROR(VLOOKUP($B181&amp;$C181,Tabla1[[#All],[LLAVE]:[FECHA REAL RESPUESTA]],4,0),"")</f>
        <v/>
      </c>
      <c r="E181" s="15" t="str">
        <f>IFERROR(VLOOKUP($B181&amp;$C181,Tabla1[[#All],[LLAVE]:[FECHA ESTIMADA RESPUESTA]],5,0),"")</f>
        <v/>
      </c>
      <c r="F181" s="15" t="str">
        <f>IFERROR(IF(VLOOKUP($B181&amp;$C181,Tabla1[[#All],[LLAVE]:[FECHA REAL RESPUESTA]],6,0)=0,"",VLOOKUP($B181&amp;$C181,Tabla1[[#All],[LLAVE]:[FECHA REAL RESPUESTA]],6,0)),"")</f>
        <v/>
      </c>
      <c r="G181" s="12" t="str">
        <f t="shared" si="13"/>
        <v/>
      </c>
      <c r="H181" s="12" t="str">
        <f>IFERROR(VLOOKUP($B181,Tabla2[#All],2,0),"")</f>
        <v/>
      </c>
      <c r="I181" s="12" t="str">
        <f t="shared" si="14"/>
        <v/>
      </c>
      <c r="J181" s="12" t="str">
        <f>IFERROR(NETWORKDAYS.INTL($D181+1,$F181,1,Tabla5[DIAS FESTIVOS]),"")</f>
        <v/>
      </c>
      <c r="K181" s="13">
        <f t="shared" si="15"/>
        <v>0</v>
      </c>
    </row>
    <row r="182" spans="1:11" x14ac:dyDescent="0.2">
      <c r="A182" s="17" t="str">
        <f t="shared" si="12"/>
        <v/>
      </c>
      <c r="B182" s="58" t="str">
        <f>IFERROR(IF(BASE!$B181&lt;&gt;"",BASE!$B181,""),"")</f>
        <v/>
      </c>
      <c r="C182" s="14" t="str">
        <f>IFERROR(IF(BASE!$C181&lt;&gt;"",BASE!$C181,""),"")</f>
        <v/>
      </c>
      <c r="D182" s="15" t="str">
        <f>IFERROR(VLOOKUP($B182&amp;$C182,Tabla1[[#All],[LLAVE]:[FECHA REAL RESPUESTA]],4,0),"")</f>
        <v/>
      </c>
      <c r="E182" s="15" t="str">
        <f>IFERROR(VLOOKUP($B182&amp;$C182,Tabla1[[#All],[LLAVE]:[FECHA ESTIMADA RESPUESTA]],5,0),"")</f>
        <v/>
      </c>
      <c r="F182" s="15" t="str">
        <f>IFERROR(IF(VLOOKUP($B182&amp;$C182,Tabla1[[#All],[LLAVE]:[FECHA REAL RESPUESTA]],6,0)=0,"",VLOOKUP($B182&amp;$C182,Tabla1[[#All],[LLAVE]:[FECHA REAL RESPUESTA]],6,0)),"")</f>
        <v/>
      </c>
      <c r="G182" s="12" t="str">
        <f t="shared" si="13"/>
        <v/>
      </c>
      <c r="H182" s="12" t="str">
        <f>IFERROR(VLOOKUP($B182,Tabla2[#All],2,0),"")</f>
        <v/>
      </c>
      <c r="I182" s="12" t="str">
        <f t="shared" si="14"/>
        <v/>
      </c>
      <c r="J182" s="12" t="str">
        <f>IFERROR(NETWORKDAYS.INTL($D182+1,$F182,1,Tabla5[DIAS FESTIVOS]),"")</f>
        <v/>
      </c>
      <c r="K182" s="13">
        <f t="shared" si="15"/>
        <v>0</v>
      </c>
    </row>
    <row r="183" spans="1:11" x14ac:dyDescent="0.2">
      <c r="A183" s="17" t="str">
        <f t="shared" si="12"/>
        <v/>
      </c>
      <c r="B183" s="58" t="str">
        <f>IFERROR(IF(BASE!$B182&lt;&gt;"",BASE!$B182,""),"")</f>
        <v/>
      </c>
      <c r="C183" s="14" t="str">
        <f>IFERROR(IF(BASE!$C182&lt;&gt;"",BASE!$C182,""),"")</f>
        <v/>
      </c>
      <c r="D183" s="15" t="str">
        <f>IFERROR(VLOOKUP($B183&amp;$C183,Tabla1[[#All],[LLAVE]:[FECHA REAL RESPUESTA]],4,0),"")</f>
        <v/>
      </c>
      <c r="E183" s="15" t="str">
        <f>IFERROR(VLOOKUP($B183&amp;$C183,Tabla1[[#All],[LLAVE]:[FECHA ESTIMADA RESPUESTA]],5,0),"")</f>
        <v/>
      </c>
      <c r="F183" s="15" t="str">
        <f>IFERROR(IF(VLOOKUP($B183&amp;$C183,Tabla1[[#All],[LLAVE]:[FECHA REAL RESPUESTA]],6,0)=0,"",VLOOKUP($B183&amp;$C183,Tabla1[[#All],[LLAVE]:[FECHA REAL RESPUESTA]],6,0)),"")</f>
        <v/>
      </c>
      <c r="G183" s="12" t="str">
        <f t="shared" si="13"/>
        <v/>
      </c>
      <c r="H183" s="12" t="str">
        <f>IFERROR(VLOOKUP($B183,Tabla2[#All],2,0),"")</f>
        <v/>
      </c>
      <c r="I183" s="12" t="str">
        <f t="shared" si="14"/>
        <v/>
      </c>
      <c r="J183" s="12" t="str">
        <f>IFERROR(NETWORKDAYS.INTL($D183+1,$F183,1,Tabla5[DIAS FESTIVOS]),"")</f>
        <v/>
      </c>
      <c r="K183" s="13">
        <f t="shared" si="15"/>
        <v>0</v>
      </c>
    </row>
    <row r="184" spans="1:11" x14ac:dyDescent="0.2">
      <c r="A184" s="17" t="str">
        <f t="shared" si="12"/>
        <v/>
      </c>
      <c r="B184" s="58" t="str">
        <f>IFERROR(IF(BASE!$B183&lt;&gt;"",BASE!$B183,""),"")</f>
        <v/>
      </c>
      <c r="C184" s="14" t="str">
        <f>IFERROR(IF(BASE!$C183&lt;&gt;"",BASE!$C183,""),"")</f>
        <v/>
      </c>
      <c r="D184" s="15" t="str">
        <f>IFERROR(VLOOKUP($B184&amp;$C184,Tabla1[[#All],[LLAVE]:[FECHA REAL RESPUESTA]],4,0),"")</f>
        <v/>
      </c>
      <c r="E184" s="15" t="str">
        <f>IFERROR(VLOOKUP($B184&amp;$C184,Tabla1[[#All],[LLAVE]:[FECHA ESTIMADA RESPUESTA]],5,0),"")</f>
        <v/>
      </c>
      <c r="F184" s="15" t="str">
        <f>IFERROR(IF(VLOOKUP($B184&amp;$C184,Tabla1[[#All],[LLAVE]:[FECHA REAL RESPUESTA]],6,0)=0,"",VLOOKUP($B184&amp;$C184,Tabla1[[#All],[LLAVE]:[FECHA REAL RESPUESTA]],6,0)),"")</f>
        <v/>
      </c>
      <c r="G184" s="12" t="str">
        <f t="shared" si="13"/>
        <v/>
      </c>
      <c r="H184" s="12" t="str">
        <f>IFERROR(VLOOKUP($B184,Tabla2[#All],2,0),"")</f>
        <v/>
      </c>
      <c r="I184" s="12" t="str">
        <f t="shared" si="14"/>
        <v/>
      </c>
      <c r="J184" s="12" t="str">
        <f>IFERROR(NETWORKDAYS.INTL($D184+1,$F184,1,Tabla5[DIAS FESTIVOS]),"")</f>
        <v/>
      </c>
      <c r="K184" s="13">
        <f t="shared" si="15"/>
        <v>0</v>
      </c>
    </row>
    <row r="185" spans="1:11" x14ac:dyDescent="0.2">
      <c r="A185" s="17" t="str">
        <f t="shared" si="12"/>
        <v/>
      </c>
      <c r="B185" s="58" t="str">
        <f>IFERROR(IF(BASE!$B184&lt;&gt;"",BASE!$B184,""),"")</f>
        <v/>
      </c>
      <c r="C185" s="14" t="str">
        <f>IFERROR(IF(BASE!$C184&lt;&gt;"",BASE!$C184,""),"")</f>
        <v/>
      </c>
      <c r="D185" s="15" t="str">
        <f>IFERROR(VLOOKUP($B185&amp;$C185,Tabla1[[#All],[LLAVE]:[FECHA REAL RESPUESTA]],4,0),"")</f>
        <v/>
      </c>
      <c r="E185" s="15" t="str">
        <f>IFERROR(VLOOKUP($B185&amp;$C185,Tabla1[[#All],[LLAVE]:[FECHA ESTIMADA RESPUESTA]],5,0),"")</f>
        <v/>
      </c>
      <c r="F185" s="15" t="str">
        <f>IFERROR(IF(VLOOKUP($B185&amp;$C185,Tabla1[[#All],[LLAVE]:[FECHA REAL RESPUESTA]],6,0)=0,"",VLOOKUP($B185&amp;$C185,Tabla1[[#All],[LLAVE]:[FECHA REAL RESPUESTA]],6,0)),"")</f>
        <v/>
      </c>
      <c r="G185" s="12" t="str">
        <f t="shared" si="13"/>
        <v/>
      </c>
      <c r="H185" s="12" t="str">
        <f>IFERROR(VLOOKUP($B185,Tabla2[#All],2,0),"")</f>
        <v/>
      </c>
      <c r="I185" s="12" t="str">
        <f t="shared" si="14"/>
        <v/>
      </c>
      <c r="J185" s="12" t="str">
        <f>IFERROR(NETWORKDAYS.INTL($D185+1,$F185,1,Tabla5[DIAS FESTIVOS]),"")</f>
        <v/>
      </c>
      <c r="K185" s="13">
        <f t="shared" si="15"/>
        <v>0</v>
      </c>
    </row>
    <row r="186" spans="1:11" x14ac:dyDescent="0.2">
      <c r="A186" s="17" t="str">
        <f t="shared" si="12"/>
        <v/>
      </c>
      <c r="B186" s="58" t="str">
        <f>IFERROR(IF(BASE!$B185&lt;&gt;"",BASE!$B185,""),"")</f>
        <v/>
      </c>
      <c r="C186" s="14" t="str">
        <f>IFERROR(IF(BASE!$C185&lt;&gt;"",BASE!$C185,""),"")</f>
        <v/>
      </c>
      <c r="D186" s="15" t="str">
        <f>IFERROR(VLOOKUP($B186&amp;$C186,Tabla1[[#All],[LLAVE]:[FECHA REAL RESPUESTA]],4,0),"")</f>
        <v/>
      </c>
      <c r="E186" s="15" t="str">
        <f>IFERROR(VLOOKUP($B186&amp;$C186,Tabla1[[#All],[LLAVE]:[FECHA ESTIMADA RESPUESTA]],5,0),"")</f>
        <v/>
      </c>
      <c r="F186" s="15" t="str">
        <f>IFERROR(IF(VLOOKUP($B186&amp;$C186,Tabla1[[#All],[LLAVE]:[FECHA REAL RESPUESTA]],6,0)=0,"",VLOOKUP($B186&amp;$C186,Tabla1[[#All],[LLAVE]:[FECHA REAL RESPUESTA]],6,0)),"")</f>
        <v/>
      </c>
      <c r="G186" s="12" t="str">
        <f t="shared" si="13"/>
        <v/>
      </c>
      <c r="H186" s="12" t="str">
        <f>IFERROR(VLOOKUP($B186,Tabla2[#All],2,0),"")</f>
        <v/>
      </c>
      <c r="I186" s="12" t="str">
        <f t="shared" si="14"/>
        <v/>
      </c>
      <c r="J186" s="12" t="str">
        <f>IFERROR(NETWORKDAYS.INTL($D186+1,$F186,1,Tabla5[DIAS FESTIVOS]),"")</f>
        <v/>
      </c>
      <c r="K186" s="13">
        <f t="shared" si="15"/>
        <v>0</v>
      </c>
    </row>
    <row r="187" spans="1:11" x14ac:dyDescent="0.2">
      <c r="A187" s="17" t="str">
        <f t="shared" si="12"/>
        <v/>
      </c>
      <c r="B187" s="58" t="str">
        <f>IFERROR(IF(BASE!$B186&lt;&gt;"",BASE!$B186,""),"")</f>
        <v/>
      </c>
      <c r="C187" s="14" t="str">
        <f>IFERROR(IF(BASE!$C186&lt;&gt;"",BASE!$C186,""),"")</f>
        <v/>
      </c>
      <c r="D187" s="15" t="str">
        <f>IFERROR(VLOOKUP($B187&amp;$C187,Tabla1[[#All],[LLAVE]:[FECHA REAL RESPUESTA]],4,0),"")</f>
        <v/>
      </c>
      <c r="E187" s="15" t="str">
        <f>IFERROR(VLOOKUP($B187&amp;$C187,Tabla1[[#All],[LLAVE]:[FECHA ESTIMADA RESPUESTA]],5,0),"")</f>
        <v/>
      </c>
      <c r="F187" s="15" t="str">
        <f>IFERROR(IF(VLOOKUP($B187&amp;$C187,Tabla1[[#All],[LLAVE]:[FECHA REAL RESPUESTA]],6,0)=0,"",VLOOKUP($B187&amp;$C187,Tabla1[[#All],[LLAVE]:[FECHA REAL RESPUESTA]],6,0)),"")</f>
        <v/>
      </c>
      <c r="G187" s="12" t="str">
        <f t="shared" si="13"/>
        <v/>
      </c>
      <c r="H187" s="12" t="str">
        <f>IFERROR(VLOOKUP($B187,Tabla2[#All],2,0),"")</f>
        <v/>
      </c>
      <c r="I187" s="12" t="str">
        <f t="shared" si="14"/>
        <v/>
      </c>
      <c r="J187" s="12" t="str">
        <f>IFERROR(NETWORKDAYS.INTL($D187+1,$F187,1,Tabla5[DIAS FESTIVOS]),"")</f>
        <v/>
      </c>
      <c r="K187" s="13">
        <f t="shared" si="15"/>
        <v>0</v>
      </c>
    </row>
    <row r="188" spans="1:11" x14ac:dyDescent="0.2">
      <c r="A188" s="17" t="str">
        <f t="shared" si="12"/>
        <v/>
      </c>
      <c r="B188" s="58" t="str">
        <f>IFERROR(IF(BASE!$B187&lt;&gt;"",BASE!$B187,""),"")</f>
        <v/>
      </c>
      <c r="C188" s="14" t="str">
        <f>IFERROR(IF(BASE!$C187&lt;&gt;"",BASE!$C187,""),"")</f>
        <v/>
      </c>
      <c r="D188" s="15" t="str">
        <f>IFERROR(VLOOKUP($B188&amp;$C188,Tabla1[[#All],[LLAVE]:[FECHA REAL RESPUESTA]],4,0),"")</f>
        <v/>
      </c>
      <c r="E188" s="15" t="str">
        <f>IFERROR(VLOOKUP($B188&amp;$C188,Tabla1[[#All],[LLAVE]:[FECHA ESTIMADA RESPUESTA]],5,0),"")</f>
        <v/>
      </c>
      <c r="F188" s="15" t="str">
        <f>IFERROR(IF(VLOOKUP($B188&amp;$C188,Tabla1[[#All],[LLAVE]:[FECHA REAL RESPUESTA]],6,0)=0,"",VLOOKUP($B188&amp;$C188,Tabla1[[#All],[LLAVE]:[FECHA REAL RESPUESTA]],6,0)),"")</f>
        <v/>
      </c>
      <c r="G188" s="12" t="str">
        <f t="shared" si="13"/>
        <v/>
      </c>
      <c r="H188" s="12" t="str">
        <f>IFERROR(VLOOKUP($B188,Tabla2[#All],2,0),"")</f>
        <v/>
      </c>
      <c r="I188" s="12" t="str">
        <f t="shared" si="14"/>
        <v/>
      </c>
      <c r="J188" s="12" t="str">
        <f>IFERROR(NETWORKDAYS.INTL($D188+1,$F188,1,Tabla5[DIAS FESTIVOS]),"")</f>
        <v/>
      </c>
      <c r="K188" s="13">
        <f t="shared" si="15"/>
        <v>0</v>
      </c>
    </row>
    <row r="189" spans="1:11" x14ac:dyDescent="0.2">
      <c r="A189" s="17" t="str">
        <f t="shared" si="12"/>
        <v/>
      </c>
      <c r="B189" s="58" t="str">
        <f>IFERROR(IF(BASE!$B188&lt;&gt;"",BASE!$B188,""),"")</f>
        <v/>
      </c>
      <c r="C189" s="14" t="str">
        <f>IFERROR(IF(BASE!$C188&lt;&gt;"",BASE!$C188,""),"")</f>
        <v/>
      </c>
      <c r="D189" s="15" t="str">
        <f>IFERROR(VLOOKUP($B189&amp;$C189,Tabla1[[#All],[LLAVE]:[FECHA REAL RESPUESTA]],4,0),"")</f>
        <v/>
      </c>
      <c r="E189" s="15" t="str">
        <f>IFERROR(VLOOKUP($B189&amp;$C189,Tabla1[[#All],[LLAVE]:[FECHA ESTIMADA RESPUESTA]],5,0),"")</f>
        <v/>
      </c>
      <c r="F189" s="15" t="str">
        <f>IFERROR(IF(VLOOKUP($B189&amp;$C189,Tabla1[[#All],[LLAVE]:[FECHA REAL RESPUESTA]],6,0)=0,"",VLOOKUP($B189&amp;$C189,Tabla1[[#All],[LLAVE]:[FECHA REAL RESPUESTA]],6,0)),"")</f>
        <v/>
      </c>
      <c r="G189" s="12" t="str">
        <f t="shared" si="13"/>
        <v/>
      </c>
      <c r="H189" s="12" t="str">
        <f>IFERROR(VLOOKUP($B189,Tabla2[#All],2,0),"")</f>
        <v/>
      </c>
      <c r="I189" s="12" t="str">
        <f t="shared" si="14"/>
        <v/>
      </c>
      <c r="J189" s="12" t="str">
        <f>IFERROR(NETWORKDAYS.INTL($D189+1,$F189,1,Tabla5[DIAS FESTIVOS]),"")</f>
        <v/>
      </c>
      <c r="K189" s="13">
        <f t="shared" si="15"/>
        <v>0</v>
      </c>
    </row>
    <row r="190" spans="1:11" x14ac:dyDescent="0.2">
      <c r="A190" s="17" t="str">
        <f t="shared" si="12"/>
        <v/>
      </c>
      <c r="B190" s="58" t="str">
        <f>IFERROR(IF(BASE!$B189&lt;&gt;"",BASE!$B189,""),"")</f>
        <v/>
      </c>
      <c r="C190" s="14" t="str">
        <f>IFERROR(IF(BASE!$C189&lt;&gt;"",BASE!$C189,""),"")</f>
        <v/>
      </c>
      <c r="D190" s="15" t="str">
        <f>IFERROR(VLOOKUP($B190&amp;$C190,Tabla1[[#All],[LLAVE]:[FECHA REAL RESPUESTA]],4,0),"")</f>
        <v/>
      </c>
      <c r="E190" s="15" t="str">
        <f>IFERROR(VLOOKUP($B190&amp;$C190,Tabla1[[#All],[LLAVE]:[FECHA ESTIMADA RESPUESTA]],5,0),"")</f>
        <v/>
      </c>
      <c r="F190" s="15" t="str">
        <f>IFERROR(IF(VLOOKUP($B190&amp;$C190,Tabla1[[#All],[LLAVE]:[FECHA REAL RESPUESTA]],6,0)=0,"",VLOOKUP($B190&amp;$C190,Tabla1[[#All],[LLAVE]:[FECHA REAL RESPUESTA]],6,0)),"")</f>
        <v/>
      </c>
      <c r="G190" s="12" t="str">
        <f t="shared" si="13"/>
        <v/>
      </c>
      <c r="H190" s="12" t="str">
        <f>IFERROR(VLOOKUP($B190,Tabla2[#All],2,0),"")</f>
        <v/>
      </c>
      <c r="I190" s="12" t="str">
        <f t="shared" si="14"/>
        <v/>
      </c>
      <c r="J190" s="12" t="str">
        <f>IFERROR(NETWORKDAYS.INTL($D190+1,$F190,1,Tabla5[DIAS FESTIVOS]),"")</f>
        <v/>
      </c>
      <c r="K190" s="13">
        <f t="shared" si="15"/>
        <v>0</v>
      </c>
    </row>
    <row r="191" spans="1:11" x14ac:dyDescent="0.2">
      <c r="A191" s="17" t="str">
        <f t="shared" si="12"/>
        <v/>
      </c>
      <c r="B191" s="58" t="str">
        <f>IFERROR(IF(BASE!$B190&lt;&gt;"",BASE!$B190,""),"")</f>
        <v/>
      </c>
      <c r="C191" s="14" t="str">
        <f>IFERROR(IF(BASE!$C190&lt;&gt;"",BASE!$C190,""),"")</f>
        <v/>
      </c>
      <c r="D191" s="15" t="str">
        <f>IFERROR(VLOOKUP($B191&amp;$C191,Tabla1[[#All],[LLAVE]:[FECHA REAL RESPUESTA]],4,0),"")</f>
        <v/>
      </c>
      <c r="E191" s="15" t="str">
        <f>IFERROR(VLOOKUP($B191&amp;$C191,Tabla1[[#All],[LLAVE]:[FECHA ESTIMADA RESPUESTA]],5,0),"")</f>
        <v/>
      </c>
      <c r="F191" s="15" t="str">
        <f>IFERROR(IF(VLOOKUP($B191&amp;$C191,Tabla1[[#All],[LLAVE]:[FECHA REAL RESPUESTA]],6,0)=0,"",VLOOKUP($B191&amp;$C191,Tabla1[[#All],[LLAVE]:[FECHA REAL RESPUESTA]],6,0)),"")</f>
        <v/>
      </c>
      <c r="G191" s="12" t="str">
        <f t="shared" si="13"/>
        <v/>
      </c>
      <c r="H191" s="12" t="str">
        <f>IFERROR(VLOOKUP($B191,Tabla2[#All],2,0),"")</f>
        <v/>
      </c>
      <c r="I191" s="12" t="str">
        <f t="shared" si="14"/>
        <v/>
      </c>
      <c r="J191" s="12" t="str">
        <f>IFERROR(NETWORKDAYS.INTL($D191+1,$F191,1,Tabla5[DIAS FESTIVOS]),"")</f>
        <v/>
      </c>
      <c r="K191" s="13">
        <f t="shared" si="15"/>
        <v>0</v>
      </c>
    </row>
    <row r="192" spans="1:11" x14ac:dyDescent="0.2">
      <c r="A192" s="17" t="str">
        <f t="shared" si="12"/>
        <v/>
      </c>
      <c r="B192" s="58" t="str">
        <f>IFERROR(IF(BASE!$B191&lt;&gt;"",BASE!$B191,""),"")</f>
        <v/>
      </c>
      <c r="C192" s="14" t="str">
        <f>IFERROR(IF(BASE!$C191&lt;&gt;"",BASE!$C191,""),"")</f>
        <v/>
      </c>
      <c r="D192" s="15" t="str">
        <f>IFERROR(VLOOKUP($B192&amp;$C192,Tabla1[[#All],[LLAVE]:[FECHA REAL RESPUESTA]],4,0),"")</f>
        <v/>
      </c>
      <c r="E192" s="15" t="str">
        <f>IFERROR(VLOOKUP($B192&amp;$C192,Tabla1[[#All],[LLAVE]:[FECHA ESTIMADA RESPUESTA]],5,0),"")</f>
        <v/>
      </c>
      <c r="F192" s="15" t="str">
        <f>IFERROR(IF(VLOOKUP($B192&amp;$C192,Tabla1[[#All],[LLAVE]:[FECHA REAL RESPUESTA]],6,0)=0,"",VLOOKUP($B192&amp;$C192,Tabla1[[#All],[LLAVE]:[FECHA REAL RESPUESTA]],6,0)),"")</f>
        <v/>
      </c>
      <c r="G192" s="12" t="str">
        <f t="shared" si="13"/>
        <v/>
      </c>
      <c r="H192" s="12" t="str">
        <f>IFERROR(VLOOKUP($B192,Tabla2[#All],2,0),"")</f>
        <v/>
      </c>
      <c r="I192" s="12" t="str">
        <f t="shared" si="14"/>
        <v/>
      </c>
      <c r="J192" s="12" t="str">
        <f>IFERROR(NETWORKDAYS.INTL($D192+1,$F192,1,Tabla5[DIAS FESTIVOS]),"")</f>
        <v/>
      </c>
      <c r="K192" s="13">
        <f t="shared" si="15"/>
        <v>0</v>
      </c>
    </row>
    <row r="193" spans="1:11" x14ac:dyDescent="0.2">
      <c r="A193" s="17" t="str">
        <f t="shared" si="12"/>
        <v/>
      </c>
      <c r="B193" s="58" t="str">
        <f>IFERROR(IF(BASE!$B192&lt;&gt;"",BASE!$B192,""),"")</f>
        <v/>
      </c>
      <c r="C193" s="14" t="str">
        <f>IFERROR(IF(BASE!$C192&lt;&gt;"",BASE!$C192,""),"")</f>
        <v/>
      </c>
      <c r="D193" s="15" t="str">
        <f>IFERROR(VLOOKUP($B193&amp;$C193,Tabla1[[#All],[LLAVE]:[FECHA REAL RESPUESTA]],4,0),"")</f>
        <v/>
      </c>
      <c r="E193" s="15" t="str">
        <f>IFERROR(VLOOKUP($B193&amp;$C193,Tabla1[[#All],[LLAVE]:[FECHA ESTIMADA RESPUESTA]],5,0),"")</f>
        <v/>
      </c>
      <c r="F193" s="15" t="str">
        <f>IFERROR(IF(VLOOKUP($B193&amp;$C193,Tabla1[[#All],[LLAVE]:[FECHA REAL RESPUESTA]],6,0)=0,"",VLOOKUP($B193&amp;$C193,Tabla1[[#All],[LLAVE]:[FECHA REAL RESPUESTA]],6,0)),"")</f>
        <v/>
      </c>
      <c r="G193" s="12" t="str">
        <f t="shared" si="13"/>
        <v/>
      </c>
      <c r="H193" s="12" t="str">
        <f>IFERROR(VLOOKUP($B193,Tabla2[#All],2,0),"")</f>
        <v/>
      </c>
      <c r="I193" s="12" t="str">
        <f t="shared" si="14"/>
        <v/>
      </c>
      <c r="J193" s="12" t="str">
        <f>IFERROR(NETWORKDAYS.INTL($D193+1,$F193,1,Tabla5[DIAS FESTIVOS]),"")</f>
        <v/>
      </c>
      <c r="K193" s="13">
        <f t="shared" si="15"/>
        <v>0</v>
      </c>
    </row>
    <row r="194" spans="1:11" x14ac:dyDescent="0.2">
      <c r="A194" s="17" t="str">
        <f t="shared" si="12"/>
        <v/>
      </c>
      <c r="B194" s="58" t="str">
        <f>IFERROR(IF(BASE!$B193&lt;&gt;"",BASE!$B193,""),"")</f>
        <v/>
      </c>
      <c r="C194" s="14" t="str">
        <f>IFERROR(IF(BASE!$C193&lt;&gt;"",BASE!$C193,""),"")</f>
        <v/>
      </c>
      <c r="D194" s="15" t="str">
        <f>IFERROR(VLOOKUP($B194&amp;$C194,Tabla1[[#All],[LLAVE]:[FECHA REAL RESPUESTA]],4,0),"")</f>
        <v/>
      </c>
      <c r="E194" s="15" t="str">
        <f>IFERROR(VLOOKUP($B194&amp;$C194,Tabla1[[#All],[LLAVE]:[FECHA ESTIMADA RESPUESTA]],5,0),"")</f>
        <v/>
      </c>
      <c r="F194" s="15" t="str">
        <f>IFERROR(IF(VLOOKUP($B194&amp;$C194,Tabla1[[#All],[LLAVE]:[FECHA REAL RESPUESTA]],6,0)=0,"",VLOOKUP($B194&amp;$C194,Tabla1[[#All],[LLAVE]:[FECHA REAL RESPUESTA]],6,0)),"")</f>
        <v/>
      </c>
      <c r="G194" s="12" t="str">
        <f t="shared" si="13"/>
        <v/>
      </c>
      <c r="H194" s="12" t="str">
        <f>IFERROR(VLOOKUP($B194,Tabla2[#All],2,0),"")</f>
        <v/>
      </c>
      <c r="I194" s="12" t="str">
        <f t="shared" si="14"/>
        <v/>
      </c>
      <c r="J194" s="12" t="str">
        <f>IFERROR(NETWORKDAYS.INTL($D194+1,$F194,1,Tabla5[DIAS FESTIVOS]),"")</f>
        <v/>
      </c>
      <c r="K194" s="13">
        <f t="shared" si="15"/>
        <v>0</v>
      </c>
    </row>
    <row r="195" spans="1:11" x14ac:dyDescent="0.2">
      <c r="A195" s="17" t="str">
        <f t="shared" si="12"/>
        <v/>
      </c>
      <c r="B195" s="58" t="str">
        <f>IFERROR(IF(BASE!$B194&lt;&gt;"",BASE!$B194,""),"")</f>
        <v/>
      </c>
      <c r="C195" s="14" t="str">
        <f>IFERROR(IF(BASE!$C194&lt;&gt;"",BASE!$C194,""),"")</f>
        <v/>
      </c>
      <c r="D195" s="15" t="str">
        <f>IFERROR(VLOOKUP($B195&amp;$C195,Tabla1[[#All],[LLAVE]:[FECHA REAL RESPUESTA]],4,0),"")</f>
        <v/>
      </c>
      <c r="E195" s="15" t="str">
        <f>IFERROR(VLOOKUP($B195&amp;$C195,Tabla1[[#All],[LLAVE]:[FECHA ESTIMADA RESPUESTA]],5,0),"")</f>
        <v/>
      </c>
      <c r="F195" s="15" t="str">
        <f>IFERROR(IF(VLOOKUP($B195&amp;$C195,Tabla1[[#All],[LLAVE]:[FECHA REAL RESPUESTA]],6,0)=0,"",VLOOKUP($B195&amp;$C195,Tabla1[[#All],[LLAVE]:[FECHA REAL RESPUESTA]],6,0)),"")</f>
        <v/>
      </c>
      <c r="G195" s="12" t="str">
        <f t="shared" si="13"/>
        <v/>
      </c>
      <c r="H195" s="12" t="str">
        <f>IFERROR(VLOOKUP($B195,Tabla2[#All],2,0),"")</f>
        <v/>
      </c>
      <c r="I195" s="12" t="str">
        <f t="shared" si="14"/>
        <v/>
      </c>
      <c r="J195" s="12" t="str">
        <f>IFERROR(NETWORKDAYS.INTL($D195+1,$F195,1,Tabla5[DIAS FESTIVOS]),"")</f>
        <v/>
      </c>
      <c r="K195" s="13">
        <f t="shared" si="15"/>
        <v>0</v>
      </c>
    </row>
    <row r="196" spans="1:11" x14ac:dyDescent="0.2">
      <c r="A196" s="17" t="str">
        <f t="shared" si="12"/>
        <v/>
      </c>
      <c r="B196" s="58" t="str">
        <f>IFERROR(IF(BASE!$B195&lt;&gt;"",BASE!$B195,""),"")</f>
        <v/>
      </c>
      <c r="C196" s="14" t="str">
        <f>IFERROR(IF(BASE!$C195&lt;&gt;"",BASE!$C195,""),"")</f>
        <v/>
      </c>
      <c r="D196" s="15" t="str">
        <f>IFERROR(VLOOKUP($B196&amp;$C196,Tabla1[[#All],[LLAVE]:[FECHA REAL RESPUESTA]],4,0),"")</f>
        <v/>
      </c>
      <c r="E196" s="15" t="str">
        <f>IFERROR(VLOOKUP($B196&amp;$C196,Tabla1[[#All],[LLAVE]:[FECHA ESTIMADA RESPUESTA]],5,0),"")</f>
        <v/>
      </c>
      <c r="F196" s="15" t="str">
        <f>IFERROR(IF(VLOOKUP($B196&amp;$C196,Tabla1[[#All],[LLAVE]:[FECHA REAL RESPUESTA]],6,0)=0,"",VLOOKUP($B196&amp;$C196,Tabla1[[#All],[LLAVE]:[FECHA REAL RESPUESTA]],6,0)),"")</f>
        <v/>
      </c>
      <c r="G196" s="12" t="str">
        <f t="shared" si="13"/>
        <v/>
      </c>
      <c r="H196" s="12" t="str">
        <f>IFERROR(VLOOKUP($B196,Tabla2[#All],2,0),"")</f>
        <v/>
      </c>
      <c r="I196" s="12" t="str">
        <f t="shared" si="14"/>
        <v/>
      </c>
      <c r="J196" s="12" t="str">
        <f>IFERROR(NETWORKDAYS.INTL($D196+1,$F196,1,Tabla5[DIAS FESTIVOS]),"")</f>
        <v/>
      </c>
      <c r="K196" s="13">
        <f t="shared" si="15"/>
        <v>0</v>
      </c>
    </row>
    <row r="197" spans="1:11" x14ac:dyDescent="0.2">
      <c r="A197" s="17" t="str">
        <f t="shared" ref="A197:A260" si="16">IFERROR($B197&amp;$C197,"")</f>
        <v/>
      </c>
      <c r="B197" s="58" t="str">
        <f>IFERROR(IF(BASE!$B196&lt;&gt;"",BASE!$B196,""),"")</f>
        <v/>
      </c>
      <c r="C197" s="14" t="str">
        <f>IFERROR(IF(BASE!$C196&lt;&gt;"",BASE!$C196,""),"")</f>
        <v/>
      </c>
      <c r="D197" s="15" t="str">
        <f>IFERROR(VLOOKUP($B197&amp;$C197,Tabla1[[#All],[LLAVE]:[FECHA REAL RESPUESTA]],4,0),"")</f>
        <v/>
      </c>
      <c r="E197" s="15" t="str">
        <f>IFERROR(VLOOKUP($B197&amp;$C197,Tabla1[[#All],[LLAVE]:[FECHA ESTIMADA RESPUESTA]],5,0),"")</f>
        <v/>
      </c>
      <c r="F197" s="15" t="str">
        <f>IFERROR(IF(VLOOKUP($B197&amp;$C197,Tabla1[[#All],[LLAVE]:[FECHA REAL RESPUESTA]],6,0)=0,"",VLOOKUP($B197&amp;$C197,Tabla1[[#All],[LLAVE]:[FECHA REAL RESPUESTA]],6,0)),"")</f>
        <v/>
      </c>
      <c r="G197" s="12" t="str">
        <f t="shared" ref="G197:G260" si="17">IFERROR(IF(WEEKDAY($D197,2)=5,DAY($D197)+3,IF(WEEKDAY($D197,2)=6,DAY($D197)+2,IF(WEEKDAY($D197,2)=7,DAY($D197)+1,DAY($D197)+1))),"")</f>
        <v/>
      </c>
      <c r="H197" s="12" t="str">
        <f>IFERROR(VLOOKUP($B197,Tabla2[#All],2,0),"")</f>
        <v/>
      </c>
      <c r="I197" s="12" t="str">
        <f t="shared" ref="I197:I260" si="18">+IFERROR($G197,"")</f>
        <v/>
      </c>
      <c r="J197" s="12" t="str">
        <f>IFERROR(NETWORKDAYS.INTL($D197+1,$F197,1,Tabla5[DIAS FESTIVOS]),"")</f>
        <v/>
      </c>
      <c r="K197" s="13">
        <f t="shared" ref="K197:K260" si="19">IFERROR(IF($F197="",0,1),"")</f>
        <v>0</v>
      </c>
    </row>
    <row r="198" spans="1:11" x14ac:dyDescent="0.2">
      <c r="A198" s="17" t="str">
        <f t="shared" si="16"/>
        <v/>
      </c>
      <c r="B198" s="58" t="str">
        <f>IFERROR(IF(BASE!$B197&lt;&gt;"",BASE!$B197,""),"")</f>
        <v/>
      </c>
      <c r="C198" s="14" t="str">
        <f>IFERROR(IF(BASE!$C197&lt;&gt;"",BASE!$C197,""),"")</f>
        <v/>
      </c>
      <c r="D198" s="15" t="str">
        <f>IFERROR(VLOOKUP($B198&amp;$C198,Tabla1[[#All],[LLAVE]:[FECHA REAL RESPUESTA]],4,0),"")</f>
        <v/>
      </c>
      <c r="E198" s="15" t="str">
        <f>IFERROR(VLOOKUP($B198&amp;$C198,Tabla1[[#All],[LLAVE]:[FECHA ESTIMADA RESPUESTA]],5,0),"")</f>
        <v/>
      </c>
      <c r="F198" s="15" t="str">
        <f>IFERROR(IF(VLOOKUP($B198&amp;$C198,Tabla1[[#All],[LLAVE]:[FECHA REAL RESPUESTA]],6,0)=0,"",VLOOKUP($B198&amp;$C198,Tabla1[[#All],[LLAVE]:[FECHA REAL RESPUESTA]],6,0)),"")</f>
        <v/>
      </c>
      <c r="G198" s="12" t="str">
        <f t="shared" si="17"/>
        <v/>
      </c>
      <c r="H198" s="12" t="str">
        <f>IFERROR(VLOOKUP($B198,Tabla2[#All],2,0),"")</f>
        <v/>
      </c>
      <c r="I198" s="12" t="str">
        <f t="shared" si="18"/>
        <v/>
      </c>
      <c r="J198" s="12" t="str">
        <f>IFERROR(NETWORKDAYS.INTL($D198+1,$F198,1,Tabla5[DIAS FESTIVOS]),"")</f>
        <v/>
      </c>
      <c r="K198" s="13">
        <f t="shared" si="19"/>
        <v>0</v>
      </c>
    </row>
    <row r="199" spans="1:11" x14ac:dyDescent="0.2">
      <c r="A199" s="17" t="str">
        <f t="shared" si="16"/>
        <v/>
      </c>
      <c r="B199" s="58" t="str">
        <f>IFERROR(IF(BASE!$B198&lt;&gt;"",BASE!$B198,""),"")</f>
        <v/>
      </c>
      <c r="C199" s="14" t="str">
        <f>IFERROR(IF(BASE!$C198&lt;&gt;"",BASE!$C198,""),"")</f>
        <v/>
      </c>
      <c r="D199" s="15" t="str">
        <f>IFERROR(VLOOKUP($B199&amp;$C199,Tabla1[[#All],[LLAVE]:[FECHA REAL RESPUESTA]],4,0),"")</f>
        <v/>
      </c>
      <c r="E199" s="15" t="str">
        <f>IFERROR(VLOOKUP($B199&amp;$C199,Tabla1[[#All],[LLAVE]:[FECHA ESTIMADA RESPUESTA]],5,0),"")</f>
        <v/>
      </c>
      <c r="F199" s="15" t="str">
        <f>IFERROR(IF(VLOOKUP($B199&amp;$C199,Tabla1[[#All],[LLAVE]:[FECHA REAL RESPUESTA]],6,0)=0,"",VLOOKUP($B199&amp;$C199,Tabla1[[#All],[LLAVE]:[FECHA REAL RESPUESTA]],6,0)),"")</f>
        <v/>
      </c>
      <c r="G199" s="12" t="str">
        <f t="shared" si="17"/>
        <v/>
      </c>
      <c r="H199" s="12" t="str">
        <f>IFERROR(VLOOKUP($B199,Tabla2[#All],2,0),"")</f>
        <v/>
      </c>
      <c r="I199" s="12" t="str">
        <f t="shared" si="18"/>
        <v/>
      </c>
      <c r="J199" s="12" t="str">
        <f>IFERROR(NETWORKDAYS.INTL($D199+1,$F199,1,Tabla5[DIAS FESTIVOS]),"")</f>
        <v/>
      </c>
      <c r="K199" s="13">
        <f t="shared" si="19"/>
        <v>0</v>
      </c>
    </row>
    <row r="200" spans="1:11" x14ac:dyDescent="0.2">
      <c r="A200" s="17" t="str">
        <f t="shared" si="16"/>
        <v/>
      </c>
      <c r="B200" s="58" t="str">
        <f>IFERROR(IF(BASE!$B199&lt;&gt;"",BASE!$B199,""),"")</f>
        <v/>
      </c>
      <c r="C200" s="14" t="str">
        <f>IFERROR(IF(BASE!$C199&lt;&gt;"",BASE!$C199,""),"")</f>
        <v/>
      </c>
      <c r="D200" s="15" t="str">
        <f>IFERROR(VLOOKUP($B200&amp;$C200,Tabla1[[#All],[LLAVE]:[FECHA REAL RESPUESTA]],4,0),"")</f>
        <v/>
      </c>
      <c r="E200" s="15" t="str">
        <f>IFERROR(VLOOKUP($B200&amp;$C200,Tabla1[[#All],[LLAVE]:[FECHA ESTIMADA RESPUESTA]],5,0),"")</f>
        <v/>
      </c>
      <c r="F200" s="15" t="str">
        <f>IFERROR(IF(VLOOKUP($B200&amp;$C200,Tabla1[[#All],[LLAVE]:[FECHA REAL RESPUESTA]],6,0)=0,"",VLOOKUP($B200&amp;$C200,Tabla1[[#All],[LLAVE]:[FECHA REAL RESPUESTA]],6,0)),"")</f>
        <v/>
      </c>
      <c r="G200" s="12" t="str">
        <f t="shared" si="17"/>
        <v/>
      </c>
      <c r="H200" s="12" t="str">
        <f>IFERROR(VLOOKUP($B200,Tabla2[#All],2,0),"")</f>
        <v/>
      </c>
      <c r="I200" s="12" t="str">
        <f t="shared" si="18"/>
        <v/>
      </c>
      <c r="J200" s="12" t="str">
        <f>IFERROR(NETWORKDAYS.INTL($D200+1,$F200,1,Tabla5[DIAS FESTIVOS]),"")</f>
        <v/>
      </c>
      <c r="K200" s="13">
        <f t="shared" si="19"/>
        <v>0</v>
      </c>
    </row>
    <row r="201" spans="1:11" x14ac:dyDescent="0.2">
      <c r="A201" s="17" t="str">
        <f t="shared" si="16"/>
        <v/>
      </c>
      <c r="B201" s="58" t="str">
        <f>IFERROR(IF(BASE!$B200&lt;&gt;"",BASE!$B200,""),"")</f>
        <v/>
      </c>
      <c r="C201" s="14" t="str">
        <f>IFERROR(IF(BASE!$C200&lt;&gt;"",BASE!$C200,""),"")</f>
        <v/>
      </c>
      <c r="D201" s="15" t="str">
        <f>IFERROR(VLOOKUP($B201&amp;$C201,Tabla1[[#All],[LLAVE]:[FECHA REAL RESPUESTA]],4,0),"")</f>
        <v/>
      </c>
      <c r="E201" s="15" t="str">
        <f>IFERROR(VLOOKUP($B201&amp;$C201,Tabla1[[#All],[LLAVE]:[FECHA ESTIMADA RESPUESTA]],5,0),"")</f>
        <v/>
      </c>
      <c r="F201" s="15" t="str">
        <f>IFERROR(IF(VLOOKUP($B201&amp;$C201,Tabla1[[#All],[LLAVE]:[FECHA REAL RESPUESTA]],6,0)=0,"",VLOOKUP($B201&amp;$C201,Tabla1[[#All],[LLAVE]:[FECHA REAL RESPUESTA]],6,0)),"")</f>
        <v/>
      </c>
      <c r="G201" s="12" t="str">
        <f t="shared" si="17"/>
        <v/>
      </c>
      <c r="H201" s="12" t="str">
        <f>IFERROR(VLOOKUP($B201,Tabla2[#All],2,0),"")</f>
        <v/>
      </c>
      <c r="I201" s="12" t="str">
        <f t="shared" si="18"/>
        <v/>
      </c>
      <c r="J201" s="12" t="str">
        <f>IFERROR(NETWORKDAYS.INTL($D201+1,$F201,1,Tabla5[DIAS FESTIVOS]),"")</f>
        <v/>
      </c>
      <c r="K201" s="13">
        <f t="shared" si="19"/>
        <v>0</v>
      </c>
    </row>
    <row r="202" spans="1:11" x14ac:dyDescent="0.2">
      <c r="A202" s="17" t="str">
        <f t="shared" si="16"/>
        <v/>
      </c>
      <c r="B202" s="58" t="str">
        <f>IFERROR(IF(BASE!$B201&lt;&gt;"",BASE!$B201,""),"")</f>
        <v/>
      </c>
      <c r="C202" s="14" t="str">
        <f>IFERROR(IF(BASE!$C201&lt;&gt;"",BASE!$C201,""),"")</f>
        <v/>
      </c>
      <c r="D202" s="15" t="str">
        <f>IFERROR(VLOOKUP($B202&amp;$C202,Tabla1[[#All],[LLAVE]:[FECHA REAL RESPUESTA]],4,0),"")</f>
        <v/>
      </c>
      <c r="E202" s="15" t="str">
        <f>IFERROR(VLOOKUP($B202&amp;$C202,Tabla1[[#All],[LLAVE]:[FECHA ESTIMADA RESPUESTA]],5,0),"")</f>
        <v/>
      </c>
      <c r="F202" s="15" t="str">
        <f>IFERROR(IF(VLOOKUP($B202&amp;$C202,Tabla1[[#All],[LLAVE]:[FECHA REAL RESPUESTA]],6,0)=0,"",VLOOKUP($B202&amp;$C202,Tabla1[[#All],[LLAVE]:[FECHA REAL RESPUESTA]],6,0)),"")</f>
        <v/>
      </c>
      <c r="G202" s="12" t="str">
        <f t="shared" si="17"/>
        <v/>
      </c>
      <c r="H202" s="12" t="str">
        <f>IFERROR(VLOOKUP($B202,Tabla2[#All],2,0),"")</f>
        <v/>
      </c>
      <c r="I202" s="12" t="str">
        <f t="shared" si="18"/>
        <v/>
      </c>
      <c r="J202" s="12" t="str">
        <f>IFERROR(NETWORKDAYS.INTL($D202+1,$F202,1,Tabla5[DIAS FESTIVOS]),"")</f>
        <v/>
      </c>
      <c r="K202" s="13">
        <f t="shared" si="19"/>
        <v>0</v>
      </c>
    </row>
    <row r="203" spans="1:11" x14ac:dyDescent="0.2">
      <c r="A203" s="17" t="str">
        <f t="shared" si="16"/>
        <v/>
      </c>
      <c r="B203" s="58" t="str">
        <f>IFERROR(IF(BASE!$B202&lt;&gt;"",BASE!$B202,""),"")</f>
        <v/>
      </c>
      <c r="C203" s="14" t="str">
        <f>IFERROR(IF(BASE!$C202&lt;&gt;"",BASE!$C202,""),"")</f>
        <v/>
      </c>
      <c r="D203" s="15" t="str">
        <f>IFERROR(VLOOKUP($B203&amp;$C203,Tabla1[[#All],[LLAVE]:[FECHA REAL RESPUESTA]],4,0),"")</f>
        <v/>
      </c>
      <c r="E203" s="15" t="str">
        <f>IFERROR(VLOOKUP($B203&amp;$C203,Tabla1[[#All],[LLAVE]:[FECHA ESTIMADA RESPUESTA]],5,0),"")</f>
        <v/>
      </c>
      <c r="F203" s="15" t="str">
        <f>IFERROR(IF(VLOOKUP($B203&amp;$C203,Tabla1[[#All],[LLAVE]:[FECHA REAL RESPUESTA]],6,0)=0,"",VLOOKUP($B203&amp;$C203,Tabla1[[#All],[LLAVE]:[FECHA REAL RESPUESTA]],6,0)),"")</f>
        <v/>
      </c>
      <c r="G203" s="12" t="str">
        <f t="shared" si="17"/>
        <v/>
      </c>
      <c r="H203" s="12" t="str">
        <f>IFERROR(VLOOKUP($B203,Tabla2[#All],2,0),"")</f>
        <v/>
      </c>
      <c r="I203" s="12" t="str">
        <f t="shared" si="18"/>
        <v/>
      </c>
      <c r="J203" s="12" t="str">
        <f>IFERROR(NETWORKDAYS.INTL($D203+1,$F203,1,Tabla5[DIAS FESTIVOS]),"")</f>
        <v/>
      </c>
      <c r="K203" s="13">
        <f t="shared" si="19"/>
        <v>0</v>
      </c>
    </row>
    <row r="204" spans="1:11" x14ac:dyDescent="0.2">
      <c r="A204" s="17" t="str">
        <f t="shared" si="16"/>
        <v/>
      </c>
      <c r="B204" s="58" t="str">
        <f>IFERROR(IF(BASE!$B203&lt;&gt;"",BASE!$B203,""),"")</f>
        <v/>
      </c>
      <c r="C204" s="14" t="str">
        <f>IFERROR(IF(BASE!$C203&lt;&gt;"",BASE!$C203,""),"")</f>
        <v/>
      </c>
      <c r="D204" s="15" t="str">
        <f>IFERROR(VLOOKUP($B204&amp;$C204,Tabla1[[#All],[LLAVE]:[FECHA REAL RESPUESTA]],4,0),"")</f>
        <v/>
      </c>
      <c r="E204" s="15" t="str">
        <f>IFERROR(VLOOKUP($B204&amp;$C204,Tabla1[[#All],[LLAVE]:[FECHA ESTIMADA RESPUESTA]],5,0),"")</f>
        <v/>
      </c>
      <c r="F204" s="15" t="str">
        <f>IFERROR(IF(VLOOKUP($B204&amp;$C204,Tabla1[[#All],[LLAVE]:[FECHA REAL RESPUESTA]],6,0)=0,"",VLOOKUP($B204&amp;$C204,Tabla1[[#All],[LLAVE]:[FECHA REAL RESPUESTA]],6,0)),"")</f>
        <v/>
      </c>
      <c r="G204" s="12" t="str">
        <f t="shared" si="17"/>
        <v/>
      </c>
      <c r="H204" s="12" t="str">
        <f>IFERROR(VLOOKUP($B204,Tabla2[#All],2,0),"")</f>
        <v/>
      </c>
      <c r="I204" s="12" t="str">
        <f t="shared" si="18"/>
        <v/>
      </c>
      <c r="J204" s="12" t="str">
        <f>IFERROR(NETWORKDAYS.INTL($D204+1,$F204,1,Tabla5[DIAS FESTIVOS]),"")</f>
        <v/>
      </c>
      <c r="K204" s="13">
        <f t="shared" si="19"/>
        <v>0</v>
      </c>
    </row>
    <row r="205" spans="1:11" x14ac:dyDescent="0.2">
      <c r="A205" s="17" t="str">
        <f t="shared" si="16"/>
        <v/>
      </c>
      <c r="B205" s="58" t="str">
        <f>IFERROR(IF(BASE!$B204&lt;&gt;"",BASE!$B204,""),"")</f>
        <v/>
      </c>
      <c r="C205" s="14" t="str">
        <f>IFERROR(IF(BASE!$C204&lt;&gt;"",BASE!$C204,""),"")</f>
        <v/>
      </c>
      <c r="D205" s="15" t="str">
        <f>IFERROR(VLOOKUP($B205&amp;$C205,Tabla1[[#All],[LLAVE]:[FECHA REAL RESPUESTA]],4,0),"")</f>
        <v/>
      </c>
      <c r="E205" s="15" t="str">
        <f>IFERROR(VLOOKUP($B205&amp;$C205,Tabla1[[#All],[LLAVE]:[FECHA ESTIMADA RESPUESTA]],5,0),"")</f>
        <v/>
      </c>
      <c r="F205" s="15" t="str">
        <f>IFERROR(IF(VLOOKUP($B205&amp;$C205,Tabla1[[#All],[LLAVE]:[FECHA REAL RESPUESTA]],6,0)=0,"",VLOOKUP($B205&amp;$C205,Tabla1[[#All],[LLAVE]:[FECHA REAL RESPUESTA]],6,0)),"")</f>
        <v/>
      </c>
      <c r="G205" s="12" t="str">
        <f t="shared" si="17"/>
        <v/>
      </c>
      <c r="H205" s="12" t="str">
        <f>IFERROR(VLOOKUP($B205,Tabla2[#All],2,0),"")</f>
        <v/>
      </c>
      <c r="I205" s="12" t="str">
        <f t="shared" si="18"/>
        <v/>
      </c>
      <c r="J205" s="12" t="str">
        <f>IFERROR(NETWORKDAYS.INTL($D205+1,$F205,1,Tabla5[DIAS FESTIVOS]),"")</f>
        <v/>
      </c>
      <c r="K205" s="13">
        <f t="shared" si="19"/>
        <v>0</v>
      </c>
    </row>
    <row r="206" spans="1:11" x14ac:dyDescent="0.2">
      <c r="A206" s="17" t="str">
        <f t="shared" si="16"/>
        <v/>
      </c>
      <c r="B206" s="58" t="str">
        <f>IFERROR(IF(BASE!$B205&lt;&gt;"",BASE!$B205,""),"")</f>
        <v/>
      </c>
      <c r="C206" s="14" t="str">
        <f>IFERROR(IF(BASE!$C205&lt;&gt;"",BASE!$C205,""),"")</f>
        <v/>
      </c>
      <c r="D206" s="15" t="str">
        <f>IFERROR(VLOOKUP($B206&amp;$C206,Tabla1[[#All],[LLAVE]:[FECHA REAL RESPUESTA]],4,0),"")</f>
        <v/>
      </c>
      <c r="E206" s="15" t="str">
        <f>IFERROR(VLOOKUP($B206&amp;$C206,Tabla1[[#All],[LLAVE]:[FECHA ESTIMADA RESPUESTA]],5,0),"")</f>
        <v/>
      </c>
      <c r="F206" s="15" t="str">
        <f>IFERROR(IF(VLOOKUP($B206&amp;$C206,Tabla1[[#All],[LLAVE]:[FECHA REAL RESPUESTA]],6,0)=0,"",VLOOKUP($B206&amp;$C206,Tabla1[[#All],[LLAVE]:[FECHA REAL RESPUESTA]],6,0)),"")</f>
        <v/>
      </c>
      <c r="G206" s="12" t="str">
        <f t="shared" si="17"/>
        <v/>
      </c>
      <c r="H206" s="12" t="str">
        <f>IFERROR(VLOOKUP($B206,Tabla2[#All],2,0),"")</f>
        <v/>
      </c>
      <c r="I206" s="12" t="str">
        <f t="shared" si="18"/>
        <v/>
      </c>
      <c r="J206" s="12" t="str">
        <f>IFERROR(NETWORKDAYS.INTL($D206+1,$F206,1,Tabla5[DIAS FESTIVOS]),"")</f>
        <v/>
      </c>
      <c r="K206" s="13">
        <f t="shared" si="19"/>
        <v>0</v>
      </c>
    </row>
    <row r="207" spans="1:11" x14ac:dyDescent="0.2">
      <c r="A207" s="17" t="str">
        <f t="shared" si="16"/>
        <v/>
      </c>
      <c r="B207" s="58" t="str">
        <f>IFERROR(IF(BASE!$B206&lt;&gt;"",BASE!$B206,""),"")</f>
        <v/>
      </c>
      <c r="C207" s="14" t="str">
        <f>IFERROR(IF(BASE!$C206&lt;&gt;"",BASE!$C206,""),"")</f>
        <v/>
      </c>
      <c r="D207" s="15" t="str">
        <f>IFERROR(VLOOKUP($B207&amp;$C207,Tabla1[[#All],[LLAVE]:[FECHA REAL RESPUESTA]],4,0),"")</f>
        <v/>
      </c>
      <c r="E207" s="15" t="str">
        <f>IFERROR(VLOOKUP($B207&amp;$C207,Tabla1[[#All],[LLAVE]:[FECHA ESTIMADA RESPUESTA]],5,0),"")</f>
        <v/>
      </c>
      <c r="F207" s="15" t="str">
        <f>IFERROR(IF(VLOOKUP($B207&amp;$C207,Tabla1[[#All],[LLAVE]:[FECHA REAL RESPUESTA]],6,0)=0,"",VLOOKUP($B207&amp;$C207,Tabla1[[#All],[LLAVE]:[FECHA REAL RESPUESTA]],6,0)),"")</f>
        <v/>
      </c>
      <c r="G207" s="12" t="str">
        <f t="shared" si="17"/>
        <v/>
      </c>
      <c r="H207" s="12" t="str">
        <f>IFERROR(VLOOKUP($B207,Tabla2[#All],2,0),"")</f>
        <v/>
      </c>
      <c r="I207" s="12" t="str">
        <f t="shared" si="18"/>
        <v/>
      </c>
      <c r="J207" s="12" t="str">
        <f>IFERROR(NETWORKDAYS.INTL($D207+1,$F207,1,Tabla5[DIAS FESTIVOS]),"")</f>
        <v/>
      </c>
      <c r="K207" s="13">
        <f t="shared" si="19"/>
        <v>0</v>
      </c>
    </row>
    <row r="208" spans="1:11" x14ac:dyDescent="0.2">
      <c r="A208" s="17" t="str">
        <f t="shared" si="16"/>
        <v/>
      </c>
      <c r="B208" s="58" t="str">
        <f>IFERROR(IF(BASE!$B207&lt;&gt;"",BASE!$B207,""),"")</f>
        <v/>
      </c>
      <c r="C208" s="14" t="str">
        <f>IFERROR(IF(BASE!$C207&lt;&gt;"",BASE!$C207,""),"")</f>
        <v/>
      </c>
      <c r="D208" s="15" t="str">
        <f>IFERROR(VLOOKUP($B208&amp;$C208,Tabla1[[#All],[LLAVE]:[FECHA REAL RESPUESTA]],4,0),"")</f>
        <v/>
      </c>
      <c r="E208" s="15" t="str">
        <f>IFERROR(VLOOKUP($B208&amp;$C208,Tabla1[[#All],[LLAVE]:[FECHA ESTIMADA RESPUESTA]],5,0),"")</f>
        <v/>
      </c>
      <c r="F208" s="15" t="str">
        <f>IFERROR(IF(VLOOKUP($B208&amp;$C208,Tabla1[[#All],[LLAVE]:[FECHA REAL RESPUESTA]],6,0)=0,"",VLOOKUP($B208&amp;$C208,Tabla1[[#All],[LLAVE]:[FECHA REAL RESPUESTA]],6,0)),"")</f>
        <v/>
      </c>
      <c r="G208" s="12" t="str">
        <f t="shared" si="17"/>
        <v/>
      </c>
      <c r="H208" s="12" t="str">
        <f>IFERROR(VLOOKUP($B208,Tabla2[#All],2,0),"")</f>
        <v/>
      </c>
      <c r="I208" s="12" t="str">
        <f t="shared" si="18"/>
        <v/>
      </c>
      <c r="J208" s="12" t="str">
        <f>IFERROR(NETWORKDAYS.INTL($D208+1,$F208,1,Tabla5[DIAS FESTIVOS]),"")</f>
        <v/>
      </c>
      <c r="K208" s="13">
        <f t="shared" si="19"/>
        <v>0</v>
      </c>
    </row>
    <row r="209" spans="1:11" x14ac:dyDescent="0.2">
      <c r="A209" s="17" t="str">
        <f t="shared" si="16"/>
        <v/>
      </c>
      <c r="B209" s="58" t="str">
        <f>IFERROR(IF(BASE!$B208&lt;&gt;"",BASE!$B208,""),"")</f>
        <v/>
      </c>
      <c r="C209" s="14" t="str">
        <f>IFERROR(IF(BASE!$C208&lt;&gt;"",BASE!$C208,""),"")</f>
        <v/>
      </c>
      <c r="D209" s="15" t="str">
        <f>IFERROR(VLOOKUP($B209&amp;$C209,Tabla1[[#All],[LLAVE]:[FECHA REAL RESPUESTA]],4,0),"")</f>
        <v/>
      </c>
      <c r="E209" s="15" t="str">
        <f>IFERROR(VLOOKUP($B209&amp;$C209,Tabla1[[#All],[LLAVE]:[FECHA ESTIMADA RESPUESTA]],5,0),"")</f>
        <v/>
      </c>
      <c r="F209" s="15" t="str">
        <f>IFERROR(IF(VLOOKUP($B209&amp;$C209,Tabla1[[#All],[LLAVE]:[FECHA REAL RESPUESTA]],6,0)=0,"",VLOOKUP($B209&amp;$C209,Tabla1[[#All],[LLAVE]:[FECHA REAL RESPUESTA]],6,0)),"")</f>
        <v/>
      </c>
      <c r="G209" s="12" t="str">
        <f t="shared" si="17"/>
        <v/>
      </c>
      <c r="H209" s="12" t="str">
        <f>IFERROR(VLOOKUP($B209,Tabla2[#All],2,0),"")</f>
        <v/>
      </c>
      <c r="I209" s="12" t="str">
        <f t="shared" si="18"/>
        <v/>
      </c>
      <c r="J209" s="12" t="str">
        <f>IFERROR(NETWORKDAYS.INTL($D209+1,$F209,1,Tabla5[DIAS FESTIVOS]),"")</f>
        <v/>
      </c>
      <c r="K209" s="13">
        <f t="shared" si="19"/>
        <v>0</v>
      </c>
    </row>
    <row r="210" spans="1:11" x14ac:dyDescent="0.2">
      <c r="A210" s="17" t="str">
        <f t="shared" si="16"/>
        <v/>
      </c>
      <c r="B210" s="58" t="str">
        <f>IFERROR(IF(BASE!$B209&lt;&gt;"",BASE!$B209,""),"")</f>
        <v/>
      </c>
      <c r="C210" s="14" t="str">
        <f>IFERROR(IF(BASE!$C209&lt;&gt;"",BASE!$C209,""),"")</f>
        <v/>
      </c>
      <c r="D210" s="15" t="str">
        <f>IFERROR(VLOOKUP($B210&amp;$C210,Tabla1[[#All],[LLAVE]:[FECHA REAL RESPUESTA]],4,0),"")</f>
        <v/>
      </c>
      <c r="E210" s="15" t="str">
        <f>IFERROR(VLOOKUP($B210&amp;$C210,Tabla1[[#All],[LLAVE]:[FECHA ESTIMADA RESPUESTA]],5,0),"")</f>
        <v/>
      </c>
      <c r="F210" s="15" t="str">
        <f>IFERROR(IF(VLOOKUP($B210&amp;$C210,Tabla1[[#All],[LLAVE]:[FECHA REAL RESPUESTA]],6,0)=0,"",VLOOKUP($B210&amp;$C210,Tabla1[[#All],[LLAVE]:[FECHA REAL RESPUESTA]],6,0)),"")</f>
        <v/>
      </c>
      <c r="G210" s="12" t="str">
        <f t="shared" si="17"/>
        <v/>
      </c>
      <c r="H210" s="12" t="str">
        <f>IFERROR(VLOOKUP($B210,Tabla2[#All],2,0),"")</f>
        <v/>
      </c>
      <c r="I210" s="12" t="str">
        <f t="shared" si="18"/>
        <v/>
      </c>
      <c r="J210" s="12" t="str">
        <f>IFERROR(NETWORKDAYS.INTL($D210+1,$F210,1,Tabla5[DIAS FESTIVOS]),"")</f>
        <v/>
      </c>
      <c r="K210" s="13">
        <f t="shared" si="19"/>
        <v>0</v>
      </c>
    </row>
    <row r="211" spans="1:11" x14ac:dyDescent="0.2">
      <c r="A211" s="17" t="str">
        <f t="shared" si="16"/>
        <v/>
      </c>
      <c r="B211" s="58" t="str">
        <f>IFERROR(IF(BASE!$B210&lt;&gt;"",BASE!$B210,""),"")</f>
        <v/>
      </c>
      <c r="C211" s="14" t="str">
        <f>IFERROR(IF(BASE!$C210&lt;&gt;"",BASE!$C210,""),"")</f>
        <v/>
      </c>
      <c r="D211" s="15" t="str">
        <f>IFERROR(VLOOKUP($B211&amp;$C211,Tabla1[[#All],[LLAVE]:[FECHA REAL RESPUESTA]],4,0),"")</f>
        <v/>
      </c>
      <c r="E211" s="15" t="str">
        <f>IFERROR(VLOOKUP($B211&amp;$C211,Tabla1[[#All],[LLAVE]:[FECHA ESTIMADA RESPUESTA]],5,0),"")</f>
        <v/>
      </c>
      <c r="F211" s="15" t="str">
        <f>IFERROR(IF(VLOOKUP($B211&amp;$C211,Tabla1[[#All],[LLAVE]:[FECHA REAL RESPUESTA]],6,0)=0,"",VLOOKUP($B211&amp;$C211,Tabla1[[#All],[LLAVE]:[FECHA REAL RESPUESTA]],6,0)),"")</f>
        <v/>
      </c>
      <c r="G211" s="12" t="str">
        <f t="shared" si="17"/>
        <v/>
      </c>
      <c r="H211" s="12" t="str">
        <f>IFERROR(VLOOKUP($B211,Tabla2[#All],2,0),"")</f>
        <v/>
      </c>
      <c r="I211" s="12" t="str">
        <f t="shared" si="18"/>
        <v/>
      </c>
      <c r="J211" s="12" t="str">
        <f>IFERROR(NETWORKDAYS.INTL($D211+1,$F211,1,Tabla5[DIAS FESTIVOS]),"")</f>
        <v/>
      </c>
      <c r="K211" s="13">
        <f t="shared" si="19"/>
        <v>0</v>
      </c>
    </row>
    <row r="212" spans="1:11" x14ac:dyDescent="0.2">
      <c r="A212" s="17" t="str">
        <f t="shared" si="16"/>
        <v/>
      </c>
      <c r="B212" s="58" t="str">
        <f>IFERROR(IF(BASE!$B211&lt;&gt;"",BASE!$B211,""),"")</f>
        <v/>
      </c>
      <c r="C212" s="14" t="str">
        <f>IFERROR(IF(BASE!$C211&lt;&gt;"",BASE!$C211,""),"")</f>
        <v/>
      </c>
      <c r="D212" s="15" t="str">
        <f>IFERROR(VLOOKUP($B212&amp;$C212,Tabla1[[#All],[LLAVE]:[FECHA REAL RESPUESTA]],4,0),"")</f>
        <v/>
      </c>
      <c r="E212" s="15" t="str">
        <f>IFERROR(VLOOKUP($B212&amp;$C212,Tabla1[[#All],[LLAVE]:[FECHA ESTIMADA RESPUESTA]],5,0),"")</f>
        <v/>
      </c>
      <c r="F212" s="15" t="str">
        <f>IFERROR(IF(VLOOKUP($B212&amp;$C212,Tabla1[[#All],[LLAVE]:[FECHA REAL RESPUESTA]],6,0)=0,"",VLOOKUP($B212&amp;$C212,Tabla1[[#All],[LLAVE]:[FECHA REAL RESPUESTA]],6,0)),"")</f>
        <v/>
      </c>
      <c r="G212" s="12" t="str">
        <f t="shared" si="17"/>
        <v/>
      </c>
      <c r="H212" s="12" t="str">
        <f>IFERROR(VLOOKUP($B212,Tabla2[#All],2,0),"")</f>
        <v/>
      </c>
      <c r="I212" s="12" t="str">
        <f t="shared" si="18"/>
        <v/>
      </c>
      <c r="J212" s="12" t="str">
        <f>IFERROR(NETWORKDAYS.INTL($D212+1,$F212,1,Tabla5[DIAS FESTIVOS]),"")</f>
        <v/>
      </c>
      <c r="K212" s="13">
        <f t="shared" si="19"/>
        <v>0</v>
      </c>
    </row>
    <row r="213" spans="1:11" x14ac:dyDescent="0.2">
      <c r="A213" s="17" t="str">
        <f t="shared" si="16"/>
        <v/>
      </c>
      <c r="B213" s="58" t="str">
        <f>IFERROR(IF(BASE!$B212&lt;&gt;"",BASE!$B212,""),"")</f>
        <v/>
      </c>
      <c r="C213" s="14" t="str">
        <f>IFERROR(IF(BASE!$C212&lt;&gt;"",BASE!$C212,""),"")</f>
        <v/>
      </c>
      <c r="D213" s="15" t="str">
        <f>IFERROR(VLOOKUP($B213&amp;$C213,Tabla1[[#All],[LLAVE]:[FECHA REAL RESPUESTA]],4,0),"")</f>
        <v/>
      </c>
      <c r="E213" s="15" t="str">
        <f>IFERROR(VLOOKUP($B213&amp;$C213,Tabla1[[#All],[LLAVE]:[FECHA ESTIMADA RESPUESTA]],5,0),"")</f>
        <v/>
      </c>
      <c r="F213" s="15" t="str">
        <f>IFERROR(IF(VLOOKUP($B213&amp;$C213,Tabla1[[#All],[LLAVE]:[FECHA REAL RESPUESTA]],6,0)=0,"",VLOOKUP($B213&amp;$C213,Tabla1[[#All],[LLAVE]:[FECHA REAL RESPUESTA]],6,0)),"")</f>
        <v/>
      </c>
      <c r="G213" s="12" t="str">
        <f t="shared" si="17"/>
        <v/>
      </c>
      <c r="H213" s="12" t="str">
        <f>IFERROR(VLOOKUP($B213,Tabla2[#All],2,0),"")</f>
        <v/>
      </c>
      <c r="I213" s="12" t="str">
        <f t="shared" si="18"/>
        <v/>
      </c>
      <c r="J213" s="12" t="str">
        <f>IFERROR(NETWORKDAYS.INTL($D213+1,$F213,1,Tabla5[DIAS FESTIVOS]),"")</f>
        <v/>
      </c>
      <c r="K213" s="13">
        <f t="shared" si="19"/>
        <v>0</v>
      </c>
    </row>
    <row r="214" spans="1:11" x14ac:dyDescent="0.2">
      <c r="A214" s="17" t="str">
        <f t="shared" si="16"/>
        <v/>
      </c>
      <c r="B214" s="58" t="str">
        <f>IFERROR(IF(BASE!$B213&lt;&gt;"",BASE!$B213,""),"")</f>
        <v/>
      </c>
      <c r="C214" s="14" t="str">
        <f>IFERROR(IF(BASE!$C213&lt;&gt;"",BASE!$C213,""),"")</f>
        <v/>
      </c>
      <c r="D214" s="15" t="str">
        <f>IFERROR(VLOOKUP($B214&amp;$C214,Tabla1[[#All],[LLAVE]:[FECHA REAL RESPUESTA]],4,0),"")</f>
        <v/>
      </c>
      <c r="E214" s="15" t="str">
        <f>IFERROR(VLOOKUP($B214&amp;$C214,Tabla1[[#All],[LLAVE]:[FECHA ESTIMADA RESPUESTA]],5,0),"")</f>
        <v/>
      </c>
      <c r="F214" s="15" t="str">
        <f>IFERROR(IF(VLOOKUP($B214&amp;$C214,Tabla1[[#All],[LLAVE]:[FECHA REAL RESPUESTA]],6,0)=0,"",VLOOKUP($B214&amp;$C214,Tabla1[[#All],[LLAVE]:[FECHA REAL RESPUESTA]],6,0)),"")</f>
        <v/>
      </c>
      <c r="G214" s="12" t="str">
        <f t="shared" si="17"/>
        <v/>
      </c>
      <c r="H214" s="12" t="str">
        <f>IFERROR(VLOOKUP($B214,Tabla2[#All],2,0),"")</f>
        <v/>
      </c>
      <c r="I214" s="12" t="str">
        <f t="shared" si="18"/>
        <v/>
      </c>
      <c r="J214" s="12" t="str">
        <f>IFERROR(NETWORKDAYS.INTL($D214+1,$F214,1,Tabla5[DIAS FESTIVOS]),"")</f>
        <v/>
      </c>
      <c r="K214" s="13">
        <f t="shared" si="19"/>
        <v>0</v>
      </c>
    </row>
    <row r="215" spans="1:11" x14ac:dyDescent="0.2">
      <c r="A215" s="17" t="str">
        <f t="shared" si="16"/>
        <v/>
      </c>
      <c r="B215" s="58" t="str">
        <f>IFERROR(IF(BASE!$B214&lt;&gt;"",BASE!$B214,""),"")</f>
        <v/>
      </c>
      <c r="C215" s="14" t="str">
        <f>IFERROR(IF(BASE!$C214&lt;&gt;"",BASE!$C214,""),"")</f>
        <v/>
      </c>
      <c r="D215" s="15" t="str">
        <f>IFERROR(VLOOKUP($B215&amp;$C215,Tabla1[[#All],[LLAVE]:[FECHA REAL RESPUESTA]],4,0),"")</f>
        <v/>
      </c>
      <c r="E215" s="15" t="str">
        <f>IFERROR(VLOOKUP($B215&amp;$C215,Tabla1[[#All],[LLAVE]:[FECHA ESTIMADA RESPUESTA]],5,0),"")</f>
        <v/>
      </c>
      <c r="F215" s="15" t="str">
        <f>IFERROR(IF(VLOOKUP($B215&amp;$C215,Tabla1[[#All],[LLAVE]:[FECHA REAL RESPUESTA]],6,0)=0,"",VLOOKUP($B215&amp;$C215,Tabla1[[#All],[LLAVE]:[FECHA REAL RESPUESTA]],6,0)),"")</f>
        <v/>
      </c>
      <c r="G215" s="12" t="str">
        <f t="shared" si="17"/>
        <v/>
      </c>
      <c r="H215" s="12" t="str">
        <f>IFERROR(VLOOKUP($B215,Tabla2[#All],2,0),"")</f>
        <v/>
      </c>
      <c r="I215" s="12" t="str">
        <f t="shared" si="18"/>
        <v/>
      </c>
      <c r="J215" s="12" t="str">
        <f>IFERROR(NETWORKDAYS.INTL($D215+1,$F215,1,Tabla5[DIAS FESTIVOS]),"")</f>
        <v/>
      </c>
      <c r="K215" s="13">
        <f t="shared" si="19"/>
        <v>0</v>
      </c>
    </row>
    <row r="216" spans="1:11" x14ac:dyDescent="0.2">
      <c r="A216" s="17" t="str">
        <f t="shared" si="16"/>
        <v/>
      </c>
      <c r="B216" s="58" t="str">
        <f>IFERROR(IF(BASE!$B215&lt;&gt;"",BASE!$B215,""),"")</f>
        <v/>
      </c>
      <c r="C216" s="14" t="str">
        <f>IFERROR(IF(BASE!$C215&lt;&gt;"",BASE!$C215,""),"")</f>
        <v/>
      </c>
      <c r="D216" s="15" t="str">
        <f>IFERROR(VLOOKUP($B216&amp;$C216,Tabla1[[#All],[LLAVE]:[FECHA REAL RESPUESTA]],4,0),"")</f>
        <v/>
      </c>
      <c r="E216" s="15" t="str">
        <f>IFERROR(VLOOKUP($B216&amp;$C216,Tabla1[[#All],[LLAVE]:[FECHA ESTIMADA RESPUESTA]],5,0),"")</f>
        <v/>
      </c>
      <c r="F216" s="15" t="str">
        <f>IFERROR(IF(VLOOKUP($B216&amp;$C216,Tabla1[[#All],[LLAVE]:[FECHA REAL RESPUESTA]],6,0)=0,"",VLOOKUP($B216&amp;$C216,Tabla1[[#All],[LLAVE]:[FECHA REAL RESPUESTA]],6,0)),"")</f>
        <v/>
      </c>
      <c r="G216" s="12" t="str">
        <f t="shared" si="17"/>
        <v/>
      </c>
      <c r="H216" s="12" t="str">
        <f>IFERROR(VLOOKUP($B216,Tabla2[#All],2,0),"")</f>
        <v/>
      </c>
      <c r="I216" s="12" t="str">
        <f t="shared" si="18"/>
        <v/>
      </c>
      <c r="J216" s="12" t="str">
        <f>IFERROR(NETWORKDAYS.INTL($D216+1,$F216,1,Tabla5[DIAS FESTIVOS]),"")</f>
        <v/>
      </c>
      <c r="K216" s="13">
        <f t="shared" si="19"/>
        <v>0</v>
      </c>
    </row>
    <row r="217" spans="1:11" x14ac:dyDescent="0.2">
      <c r="A217" s="17" t="str">
        <f t="shared" si="16"/>
        <v/>
      </c>
      <c r="B217" s="58" t="str">
        <f>IFERROR(IF(BASE!$B216&lt;&gt;"",BASE!$B216,""),"")</f>
        <v/>
      </c>
      <c r="C217" s="14" t="str">
        <f>IFERROR(IF(BASE!$C216&lt;&gt;"",BASE!$C216,""),"")</f>
        <v/>
      </c>
      <c r="D217" s="15" t="str">
        <f>IFERROR(VLOOKUP($B217&amp;$C217,Tabla1[[#All],[LLAVE]:[FECHA REAL RESPUESTA]],4,0),"")</f>
        <v/>
      </c>
      <c r="E217" s="15" t="str">
        <f>IFERROR(VLOOKUP($B217&amp;$C217,Tabla1[[#All],[LLAVE]:[FECHA ESTIMADA RESPUESTA]],5,0),"")</f>
        <v/>
      </c>
      <c r="F217" s="15" t="str">
        <f>IFERROR(IF(VLOOKUP($B217&amp;$C217,Tabla1[[#All],[LLAVE]:[FECHA REAL RESPUESTA]],6,0)=0,"",VLOOKUP($B217&amp;$C217,Tabla1[[#All],[LLAVE]:[FECHA REAL RESPUESTA]],6,0)),"")</f>
        <v/>
      </c>
      <c r="G217" s="12" t="str">
        <f t="shared" si="17"/>
        <v/>
      </c>
      <c r="H217" s="12" t="str">
        <f>IFERROR(VLOOKUP($B217,Tabla2[#All],2,0),"")</f>
        <v/>
      </c>
      <c r="I217" s="12" t="str">
        <f t="shared" si="18"/>
        <v/>
      </c>
      <c r="J217" s="12" t="str">
        <f>IFERROR(NETWORKDAYS.INTL($D217+1,$F217,1,Tabla5[DIAS FESTIVOS]),"")</f>
        <v/>
      </c>
      <c r="K217" s="13">
        <f t="shared" si="19"/>
        <v>0</v>
      </c>
    </row>
    <row r="218" spans="1:11" x14ac:dyDescent="0.2">
      <c r="A218" s="17" t="str">
        <f t="shared" si="16"/>
        <v/>
      </c>
      <c r="B218" s="58" t="str">
        <f>IFERROR(IF(BASE!$B217&lt;&gt;"",BASE!$B217,""),"")</f>
        <v/>
      </c>
      <c r="C218" s="14" t="str">
        <f>IFERROR(IF(BASE!$C217&lt;&gt;"",BASE!$C217,""),"")</f>
        <v/>
      </c>
      <c r="D218" s="15" t="str">
        <f>IFERROR(VLOOKUP($B218&amp;$C218,Tabla1[[#All],[LLAVE]:[FECHA REAL RESPUESTA]],4,0),"")</f>
        <v/>
      </c>
      <c r="E218" s="15" t="str">
        <f>IFERROR(VLOOKUP($B218&amp;$C218,Tabla1[[#All],[LLAVE]:[FECHA ESTIMADA RESPUESTA]],5,0),"")</f>
        <v/>
      </c>
      <c r="F218" s="15" t="str">
        <f>IFERROR(IF(VLOOKUP($B218&amp;$C218,Tabla1[[#All],[LLAVE]:[FECHA REAL RESPUESTA]],6,0)=0,"",VLOOKUP($B218&amp;$C218,Tabla1[[#All],[LLAVE]:[FECHA REAL RESPUESTA]],6,0)),"")</f>
        <v/>
      </c>
      <c r="G218" s="12" t="str">
        <f t="shared" si="17"/>
        <v/>
      </c>
      <c r="H218" s="12" t="str">
        <f>IFERROR(VLOOKUP($B218,Tabla2[#All],2,0),"")</f>
        <v/>
      </c>
      <c r="I218" s="12" t="str">
        <f t="shared" si="18"/>
        <v/>
      </c>
      <c r="J218" s="12" t="str">
        <f>IFERROR(NETWORKDAYS.INTL($D218+1,$F218,1,Tabla5[DIAS FESTIVOS]),"")</f>
        <v/>
      </c>
      <c r="K218" s="13">
        <f t="shared" si="19"/>
        <v>0</v>
      </c>
    </row>
    <row r="219" spans="1:11" x14ac:dyDescent="0.2">
      <c r="A219" s="17" t="str">
        <f t="shared" si="16"/>
        <v/>
      </c>
      <c r="B219" s="58" t="str">
        <f>IFERROR(IF(BASE!$B218&lt;&gt;"",BASE!$B218,""),"")</f>
        <v/>
      </c>
      <c r="C219" s="14" t="str">
        <f>IFERROR(IF(BASE!$C218&lt;&gt;"",BASE!$C218,""),"")</f>
        <v/>
      </c>
      <c r="D219" s="15" t="str">
        <f>IFERROR(VLOOKUP($B219&amp;$C219,Tabla1[[#All],[LLAVE]:[FECHA REAL RESPUESTA]],4,0),"")</f>
        <v/>
      </c>
      <c r="E219" s="15" t="str">
        <f>IFERROR(VLOOKUP($B219&amp;$C219,Tabla1[[#All],[LLAVE]:[FECHA ESTIMADA RESPUESTA]],5,0),"")</f>
        <v/>
      </c>
      <c r="F219" s="15" t="str">
        <f>IFERROR(IF(VLOOKUP($B219&amp;$C219,Tabla1[[#All],[LLAVE]:[FECHA REAL RESPUESTA]],6,0)=0,"",VLOOKUP($B219&amp;$C219,Tabla1[[#All],[LLAVE]:[FECHA REAL RESPUESTA]],6,0)),"")</f>
        <v/>
      </c>
      <c r="G219" s="12" t="str">
        <f t="shared" si="17"/>
        <v/>
      </c>
      <c r="H219" s="12" t="str">
        <f>IFERROR(VLOOKUP($B219,Tabla2[#All],2,0),"")</f>
        <v/>
      </c>
      <c r="I219" s="12" t="str">
        <f t="shared" si="18"/>
        <v/>
      </c>
      <c r="J219" s="12" t="str">
        <f>IFERROR(NETWORKDAYS.INTL($D219+1,$F219,1,Tabla5[DIAS FESTIVOS]),"")</f>
        <v/>
      </c>
      <c r="K219" s="13">
        <f t="shared" si="19"/>
        <v>0</v>
      </c>
    </row>
    <row r="220" spans="1:11" x14ac:dyDescent="0.2">
      <c r="A220" s="17" t="str">
        <f t="shared" si="16"/>
        <v/>
      </c>
      <c r="B220" s="58" t="str">
        <f>IFERROR(IF(BASE!$B219&lt;&gt;"",BASE!$B219,""),"")</f>
        <v/>
      </c>
      <c r="C220" s="14" t="str">
        <f>IFERROR(IF(BASE!$C219&lt;&gt;"",BASE!$C219,""),"")</f>
        <v/>
      </c>
      <c r="D220" s="15" t="str">
        <f>IFERROR(VLOOKUP($B220&amp;$C220,Tabla1[[#All],[LLAVE]:[FECHA REAL RESPUESTA]],4,0),"")</f>
        <v/>
      </c>
      <c r="E220" s="15" t="str">
        <f>IFERROR(VLOOKUP($B220&amp;$C220,Tabla1[[#All],[LLAVE]:[FECHA ESTIMADA RESPUESTA]],5,0),"")</f>
        <v/>
      </c>
      <c r="F220" s="15" t="str">
        <f>IFERROR(IF(VLOOKUP($B220&amp;$C220,Tabla1[[#All],[LLAVE]:[FECHA REAL RESPUESTA]],6,0)=0,"",VLOOKUP($B220&amp;$C220,Tabla1[[#All],[LLAVE]:[FECHA REAL RESPUESTA]],6,0)),"")</f>
        <v/>
      </c>
      <c r="G220" s="12" t="str">
        <f t="shared" si="17"/>
        <v/>
      </c>
      <c r="H220" s="12" t="str">
        <f>IFERROR(VLOOKUP($B220,Tabla2[#All],2,0),"")</f>
        <v/>
      </c>
      <c r="I220" s="12" t="str">
        <f t="shared" si="18"/>
        <v/>
      </c>
      <c r="J220" s="12" t="str">
        <f>IFERROR(NETWORKDAYS.INTL($D220+1,$F220,1,Tabla5[DIAS FESTIVOS]),"")</f>
        <v/>
      </c>
      <c r="K220" s="13">
        <f t="shared" si="19"/>
        <v>0</v>
      </c>
    </row>
    <row r="221" spans="1:11" x14ac:dyDescent="0.2">
      <c r="A221" s="17" t="str">
        <f t="shared" si="16"/>
        <v/>
      </c>
      <c r="B221" s="58" t="str">
        <f>IFERROR(IF(BASE!$B220&lt;&gt;"",BASE!$B220,""),"")</f>
        <v/>
      </c>
      <c r="C221" s="14" t="str">
        <f>IFERROR(IF(BASE!$C220&lt;&gt;"",BASE!$C220,""),"")</f>
        <v/>
      </c>
      <c r="D221" s="15" t="str">
        <f>IFERROR(VLOOKUP($B221&amp;$C221,Tabla1[[#All],[LLAVE]:[FECHA REAL RESPUESTA]],4,0),"")</f>
        <v/>
      </c>
      <c r="E221" s="15" t="str">
        <f>IFERROR(VLOOKUP($B221&amp;$C221,Tabla1[[#All],[LLAVE]:[FECHA ESTIMADA RESPUESTA]],5,0),"")</f>
        <v/>
      </c>
      <c r="F221" s="15" t="str">
        <f>IFERROR(IF(VLOOKUP($B221&amp;$C221,Tabla1[[#All],[LLAVE]:[FECHA REAL RESPUESTA]],6,0)=0,"",VLOOKUP($B221&amp;$C221,Tabla1[[#All],[LLAVE]:[FECHA REAL RESPUESTA]],6,0)),"")</f>
        <v/>
      </c>
      <c r="G221" s="12" t="str">
        <f t="shared" si="17"/>
        <v/>
      </c>
      <c r="H221" s="12" t="str">
        <f>IFERROR(VLOOKUP($B221,Tabla2[#All],2,0),"")</f>
        <v/>
      </c>
      <c r="I221" s="12" t="str">
        <f t="shared" si="18"/>
        <v/>
      </c>
      <c r="J221" s="12" t="str">
        <f>IFERROR(NETWORKDAYS.INTL($D221+1,$F221,1,Tabla5[DIAS FESTIVOS]),"")</f>
        <v/>
      </c>
      <c r="K221" s="13">
        <f t="shared" si="19"/>
        <v>0</v>
      </c>
    </row>
    <row r="222" spans="1:11" x14ac:dyDescent="0.2">
      <c r="A222" s="17" t="str">
        <f t="shared" si="16"/>
        <v/>
      </c>
      <c r="B222" s="58" t="str">
        <f>IFERROR(IF(BASE!$B221&lt;&gt;"",BASE!$B221,""),"")</f>
        <v/>
      </c>
      <c r="C222" s="14" t="str">
        <f>IFERROR(IF(BASE!$C221&lt;&gt;"",BASE!$C221,""),"")</f>
        <v/>
      </c>
      <c r="D222" s="15" t="str">
        <f>IFERROR(VLOOKUP($B222&amp;$C222,Tabla1[[#All],[LLAVE]:[FECHA REAL RESPUESTA]],4,0),"")</f>
        <v/>
      </c>
      <c r="E222" s="15" t="str">
        <f>IFERROR(VLOOKUP($B222&amp;$C222,Tabla1[[#All],[LLAVE]:[FECHA ESTIMADA RESPUESTA]],5,0),"")</f>
        <v/>
      </c>
      <c r="F222" s="15" t="str">
        <f>IFERROR(IF(VLOOKUP($B222&amp;$C222,Tabla1[[#All],[LLAVE]:[FECHA REAL RESPUESTA]],6,0)=0,"",VLOOKUP($B222&amp;$C222,Tabla1[[#All],[LLAVE]:[FECHA REAL RESPUESTA]],6,0)),"")</f>
        <v/>
      </c>
      <c r="G222" s="12" t="str">
        <f t="shared" si="17"/>
        <v/>
      </c>
      <c r="H222" s="12" t="str">
        <f>IFERROR(VLOOKUP($B222,Tabla2[#All],2,0),"")</f>
        <v/>
      </c>
      <c r="I222" s="12" t="str">
        <f t="shared" si="18"/>
        <v/>
      </c>
      <c r="J222" s="12" t="str">
        <f>IFERROR(NETWORKDAYS.INTL($D222+1,$F222,1,Tabla5[DIAS FESTIVOS]),"")</f>
        <v/>
      </c>
      <c r="K222" s="13">
        <f t="shared" si="19"/>
        <v>0</v>
      </c>
    </row>
    <row r="223" spans="1:11" x14ac:dyDescent="0.2">
      <c r="A223" s="17" t="str">
        <f t="shared" si="16"/>
        <v/>
      </c>
      <c r="B223" s="58" t="str">
        <f>IFERROR(IF(BASE!$B222&lt;&gt;"",BASE!$B222,""),"")</f>
        <v/>
      </c>
      <c r="C223" s="14" t="str">
        <f>IFERROR(IF(BASE!$C222&lt;&gt;"",BASE!$C222,""),"")</f>
        <v/>
      </c>
      <c r="D223" s="15" t="str">
        <f>IFERROR(VLOOKUP($B223&amp;$C223,Tabla1[[#All],[LLAVE]:[FECHA REAL RESPUESTA]],4,0),"")</f>
        <v/>
      </c>
      <c r="E223" s="15" t="str">
        <f>IFERROR(VLOOKUP($B223&amp;$C223,Tabla1[[#All],[LLAVE]:[FECHA ESTIMADA RESPUESTA]],5,0),"")</f>
        <v/>
      </c>
      <c r="F223" s="15" t="str">
        <f>IFERROR(IF(VLOOKUP($B223&amp;$C223,Tabla1[[#All],[LLAVE]:[FECHA REAL RESPUESTA]],6,0)=0,"",VLOOKUP($B223&amp;$C223,Tabla1[[#All],[LLAVE]:[FECHA REAL RESPUESTA]],6,0)),"")</f>
        <v/>
      </c>
      <c r="G223" s="12" t="str">
        <f t="shared" si="17"/>
        <v/>
      </c>
      <c r="H223" s="12" t="str">
        <f>IFERROR(VLOOKUP($B223,Tabla2[#All],2,0),"")</f>
        <v/>
      </c>
      <c r="I223" s="12" t="str">
        <f t="shared" si="18"/>
        <v/>
      </c>
      <c r="J223" s="12" t="str">
        <f>IFERROR(NETWORKDAYS.INTL($D223+1,$F223,1,Tabla5[DIAS FESTIVOS]),"")</f>
        <v/>
      </c>
      <c r="K223" s="13">
        <f t="shared" si="19"/>
        <v>0</v>
      </c>
    </row>
    <row r="224" spans="1:11" x14ac:dyDescent="0.2">
      <c r="A224" s="17" t="str">
        <f t="shared" si="16"/>
        <v/>
      </c>
      <c r="B224" s="58" t="str">
        <f>IFERROR(IF(BASE!$B223&lt;&gt;"",BASE!$B223,""),"")</f>
        <v/>
      </c>
      <c r="C224" s="14" t="str">
        <f>IFERROR(IF(BASE!$C223&lt;&gt;"",BASE!$C223,""),"")</f>
        <v/>
      </c>
      <c r="D224" s="15" t="str">
        <f>IFERROR(VLOOKUP($B224&amp;$C224,Tabla1[[#All],[LLAVE]:[FECHA REAL RESPUESTA]],4,0),"")</f>
        <v/>
      </c>
      <c r="E224" s="15" t="str">
        <f>IFERROR(VLOOKUP($B224&amp;$C224,Tabla1[[#All],[LLAVE]:[FECHA ESTIMADA RESPUESTA]],5,0),"")</f>
        <v/>
      </c>
      <c r="F224" s="15" t="str">
        <f>IFERROR(IF(VLOOKUP($B224&amp;$C224,Tabla1[[#All],[LLAVE]:[FECHA REAL RESPUESTA]],6,0)=0,"",VLOOKUP($B224&amp;$C224,Tabla1[[#All],[LLAVE]:[FECHA REAL RESPUESTA]],6,0)),"")</f>
        <v/>
      </c>
      <c r="G224" s="12" t="str">
        <f t="shared" si="17"/>
        <v/>
      </c>
      <c r="H224" s="12" t="str">
        <f>IFERROR(VLOOKUP($B224,Tabla2[#All],2,0),"")</f>
        <v/>
      </c>
      <c r="I224" s="12" t="str">
        <f t="shared" si="18"/>
        <v/>
      </c>
      <c r="J224" s="12" t="str">
        <f>IFERROR(NETWORKDAYS.INTL($D224+1,$F224,1,Tabla5[DIAS FESTIVOS]),"")</f>
        <v/>
      </c>
      <c r="K224" s="13">
        <f t="shared" si="19"/>
        <v>0</v>
      </c>
    </row>
    <row r="225" spans="1:11" x14ac:dyDescent="0.2">
      <c r="A225" s="17" t="str">
        <f t="shared" si="16"/>
        <v/>
      </c>
      <c r="B225" s="58" t="str">
        <f>IFERROR(IF(BASE!$B224&lt;&gt;"",BASE!$B224,""),"")</f>
        <v/>
      </c>
      <c r="C225" s="14" t="str">
        <f>IFERROR(IF(BASE!$C224&lt;&gt;"",BASE!$C224,""),"")</f>
        <v/>
      </c>
      <c r="D225" s="15" t="str">
        <f>IFERROR(VLOOKUP($B225&amp;$C225,Tabla1[[#All],[LLAVE]:[FECHA REAL RESPUESTA]],4,0),"")</f>
        <v/>
      </c>
      <c r="E225" s="15" t="str">
        <f>IFERROR(VLOOKUP($B225&amp;$C225,Tabla1[[#All],[LLAVE]:[FECHA ESTIMADA RESPUESTA]],5,0),"")</f>
        <v/>
      </c>
      <c r="F225" s="15" t="str">
        <f>IFERROR(IF(VLOOKUP($B225&amp;$C225,Tabla1[[#All],[LLAVE]:[FECHA REAL RESPUESTA]],6,0)=0,"",VLOOKUP($B225&amp;$C225,Tabla1[[#All],[LLAVE]:[FECHA REAL RESPUESTA]],6,0)),"")</f>
        <v/>
      </c>
      <c r="G225" s="12" t="str">
        <f t="shared" si="17"/>
        <v/>
      </c>
      <c r="H225" s="12" t="str">
        <f>IFERROR(VLOOKUP($B225,Tabla2[#All],2,0),"")</f>
        <v/>
      </c>
      <c r="I225" s="12" t="str">
        <f t="shared" si="18"/>
        <v/>
      </c>
      <c r="J225" s="12" t="str">
        <f>IFERROR(NETWORKDAYS.INTL($D225+1,$F225,1,Tabla5[DIAS FESTIVOS]),"")</f>
        <v/>
      </c>
      <c r="K225" s="13">
        <f t="shared" si="19"/>
        <v>0</v>
      </c>
    </row>
    <row r="226" spans="1:11" x14ac:dyDescent="0.2">
      <c r="A226" s="17" t="str">
        <f t="shared" si="16"/>
        <v/>
      </c>
      <c r="B226" s="58" t="str">
        <f>IFERROR(IF(BASE!$B225&lt;&gt;"",BASE!$B225,""),"")</f>
        <v/>
      </c>
      <c r="C226" s="14" t="str">
        <f>IFERROR(IF(BASE!$C225&lt;&gt;"",BASE!$C225,""),"")</f>
        <v/>
      </c>
      <c r="D226" s="15" t="str">
        <f>IFERROR(VLOOKUP($B226&amp;$C226,Tabla1[[#All],[LLAVE]:[FECHA REAL RESPUESTA]],4,0),"")</f>
        <v/>
      </c>
      <c r="E226" s="15" t="str">
        <f>IFERROR(VLOOKUP($B226&amp;$C226,Tabla1[[#All],[LLAVE]:[FECHA ESTIMADA RESPUESTA]],5,0),"")</f>
        <v/>
      </c>
      <c r="F226" s="15" t="str">
        <f>IFERROR(IF(VLOOKUP($B226&amp;$C226,Tabla1[[#All],[LLAVE]:[FECHA REAL RESPUESTA]],6,0)=0,"",VLOOKUP($B226&amp;$C226,Tabla1[[#All],[LLAVE]:[FECHA REAL RESPUESTA]],6,0)),"")</f>
        <v/>
      </c>
      <c r="G226" s="12" t="str">
        <f t="shared" si="17"/>
        <v/>
      </c>
      <c r="H226" s="12" t="str">
        <f>IFERROR(VLOOKUP($B226,Tabla2[#All],2,0),"")</f>
        <v/>
      </c>
      <c r="I226" s="12" t="str">
        <f t="shared" si="18"/>
        <v/>
      </c>
      <c r="J226" s="12" t="str">
        <f>IFERROR(NETWORKDAYS.INTL($D226+1,$F226,1,Tabla5[DIAS FESTIVOS]),"")</f>
        <v/>
      </c>
      <c r="K226" s="13">
        <f t="shared" si="19"/>
        <v>0</v>
      </c>
    </row>
    <row r="227" spans="1:11" x14ac:dyDescent="0.2">
      <c r="A227" s="17" t="str">
        <f t="shared" si="16"/>
        <v/>
      </c>
      <c r="B227" s="58" t="str">
        <f>IFERROR(IF(BASE!$B226&lt;&gt;"",BASE!$B226,""),"")</f>
        <v/>
      </c>
      <c r="C227" s="14" t="str">
        <f>IFERROR(IF(BASE!$C226&lt;&gt;"",BASE!$C226,""),"")</f>
        <v/>
      </c>
      <c r="D227" s="15" t="str">
        <f>IFERROR(VLOOKUP($B227&amp;$C227,Tabla1[[#All],[LLAVE]:[FECHA REAL RESPUESTA]],4,0),"")</f>
        <v/>
      </c>
      <c r="E227" s="15" t="str">
        <f>IFERROR(VLOOKUP($B227&amp;$C227,Tabla1[[#All],[LLAVE]:[FECHA ESTIMADA RESPUESTA]],5,0),"")</f>
        <v/>
      </c>
      <c r="F227" s="15" t="str">
        <f>IFERROR(IF(VLOOKUP($B227&amp;$C227,Tabla1[[#All],[LLAVE]:[FECHA REAL RESPUESTA]],6,0)=0,"",VLOOKUP($B227&amp;$C227,Tabla1[[#All],[LLAVE]:[FECHA REAL RESPUESTA]],6,0)),"")</f>
        <v/>
      </c>
      <c r="G227" s="12" t="str">
        <f t="shared" si="17"/>
        <v/>
      </c>
      <c r="H227" s="12" t="str">
        <f>IFERROR(VLOOKUP($B227,Tabla2[#All],2,0),"")</f>
        <v/>
      </c>
      <c r="I227" s="12" t="str">
        <f t="shared" si="18"/>
        <v/>
      </c>
      <c r="J227" s="12" t="str">
        <f>IFERROR(NETWORKDAYS.INTL($D227+1,$F227,1,Tabla5[DIAS FESTIVOS]),"")</f>
        <v/>
      </c>
      <c r="K227" s="13">
        <f t="shared" si="19"/>
        <v>0</v>
      </c>
    </row>
    <row r="228" spans="1:11" x14ac:dyDescent="0.2">
      <c r="A228" s="17" t="str">
        <f t="shared" si="16"/>
        <v/>
      </c>
      <c r="B228" s="58" t="str">
        <f>IFERROR(IF(BASE!$B227&lt;&gt;"",BASE!$B227,""),"")</f>
        <v/>
      </c>
      <c r="C228" s="14" t="str">
        <f>IFERROR(IF(BASE!$C227&lt;&gt;"",BASE!$C227,""),"")</f>
        <v/>
      </c>
      <c r="D228" s="15" t="str">
        <f>IFERROR(VLOOKUP($B228&amp;$C228,Tabla1[[#All],[LLAVE]:[FECHA REAL RESPUESTA]],4,0),"")</f>
        <v/>
      </c>
      <c r="E228" s="15" t="str">
        <f>IFERROR(VLOOKUP($B228&amp;$C228,Tabla1[[#All],[LLAVE]:[FECHA ESTIMADA RESPUESTA]],5,0),"")</f>
        <v/>
      </c>
      <c r="F228" s="15" t="str">
        <f>IFERROR(IF(VLOOKUP($B228&amp;$C228,Tabla1[[#All],[LLAVE]:[FECHA REAL RESPUESTA]],6,0)=0,"",VLOOKUP($B228&amp;$C228,Tabla1[[#All],[LLAVE]:[FECHA REAL RESPUESTA]],6,0)),"")</f>
        <v/>
      </c>
      <c r="G228" s="12" t="str">
        <f t="shared" si="17"/>
        <v/>
      </c>
      <c r="H228" s="12" t="str">
        <f>IFERROR(VLOOKUP($B228,Tabla2[#All],2,0),"")</f>
        <v/>
      </c>
      <c r="I228" s="12" t="str">
        <f t="shared" si="18"/>
        <v/>
      </c>
      <c r="J228" s="12" t="str">
        <f>IFERROR(NETWORKDAYS.INTL($D228+1,$F228,1,Tabla5[DIAS FESTIVOS]),"")</f>
        <v/>
      </c>
      <c r="K228" s="13">
        <f t="shared" si="19"/>
        <v>0</v>
      </c>
    </row>
    <row r="229" spans="1:11" x14ac:dyDescent="0.2">
      <c r="A229" s="17" t="str">
        <f t="shared" si="16"/>
        <v/>
      </c>
      <c r="B229" s="58" t="str">
        <f>IFERROR(IF(BASE!$B228&lt;&gt;"",BASE!$B228,""),"")</f>
        <v/>
      </c>
      <c r="C229" s="14" t="str">
        <f>IFERROR(IF(BASE!$C228&lt;&gt;"",BASE!$C228,""),"")</f>
        <v/>
      </c>
      <c r="D229" s="15" t="str">
        <f>IFERROR(VLOOKUP($B229&amp;$C229,Tabla1[[#All],[LLAVE]:[FECHA REAL RESPUESTA]],4,0),"")</f>
        <v/>
      </c>
      <c r="E229" s="15" t="str">
        <f>IFERROR(VLOOKUP($B229&amp;$C229,Tabla1[[#All],[LLAVE]:[FECHA ESTIMADA RESPUESTA]],5,0),"")</f>
        <v/>
      </c>
      <c r="F229" s="15" t="str">
        <f>IFERROR(IF(VLOOKUP($B229&amp;$C229,Tabla1[[#All],[LLAVE]:[FECHA REAL RESPUESTA]],6,0)=0,"",VLOOKUP($B229&amp;$C229,Tabla1[[#All],[LLAVE]:[FECHA REAL RESPUESTA]],6,0)),"")</f>
        <v/>
      </c>
      <c r="G229" s="12" t="str">
        <f t="shared" si="17"/>
        <v/>
      </c>
      <c r="H229" s="12" t="str">
        <f>IFERROR(VLOOKUP($B229,Tabla2[#All],2,0),"")</f>
        <v/>
      </c>
      <c r="I229" s="12" t="str">
        <f t="shared" si="18"/>
        <v/>
      </c>
      <c r="J229" s="12" t="str">
        <f>IFERROR(NETWORKDAYS.INTL($D229+1,$F229,1,Tabla5[DIAS FESTIVOS]),"")</f>
        <v/>
      </c>
      <c r="K229" s="13">
        <f t="shared" si="19"/>
        <v>0</v>
      </c>
    </row>
    <row r="230" spans="1:11" x14ac:dyDescent="0.2">
      <c r="A230" s="17" t="str">
        <f t="shared" si="16"/>
        <v/>
      </c>
      <c r="B230" s="58" t="str">
        <f>IFERROR(IF(BASE!$B229&lt;&gt;"",BASE!$B229,""),"")</f>
        <v/>
      </c>
      <c r="C230" s="14" t="str">
        <f>IFERROR(IF(BASE!$C229&lt;&gt;"",BASE!$C229,""),"")</f>
        <v/>
      </c>
      <c r="D230" s="15" t="str">
        <f>IFERROR(VLOOKUP($B230&amp;$C230,Tabla1[[#All],[LLAVE]:[FECHA REAL RESPUESTA]],4,0),"")</f>
        <v/>
      </c>
      <c r="E230" s="15" t="str">
        <f>IFERROR(VLOOKUP($B230&amp;$C230,Tabla1[[#All],[LLAVE]:[FECHA ESTIMADA RESPUESTA]],5,0),"")</f>
        <v/>
      </c>
      <c r="F230" s="15" t="str">
        <f>IFERROR(IF(VLOOKUP($B230&amp;$C230,Tabla1[[#All],[LLAVE]:[FECHA REAL RESPUESTA]],6,0)=0,"",VLOOKUP($B230&amp;$C230,Tabla1[[#All],[LLAVE]:[FECHA REAL RESPUESTA]],6,0)),"")</f>
        <v/>
      </c>
      <c r="G230" s="12" t="str">
        <f t="shared" si="17"/>
        <v/>
      </c>
      <c r="H230" s="12" t="str">
        <f>IFERROR(VLOOKUP($B230,Tabla2[#All],2,0),"")</f>
        <v/>
      </c>
      <c r="I230" s="12" t="str">
        <f t="shared" si="18"/>
        <v/>
      </c>
      <c r="J230" s="12" t="str">
        <f>IFERROR(NETWORKDAYS.INTL($D230+1,$F230,1,Tabla5[DIAS FESTIVOS]),"")</f>
        <v/>
      </c>
      <c r="K230" s="13">
        <f t="shared" si="19"/>
        <v>0</v>
      </c>
    </row>
    <row r="231" spans="1:11" x14ac:dyDescent="0.2">
      <c r="A231" s="17" t="str">
        <f t="shared" si="16"/>
        <v/>
      </c>
      <c r="B231" s="58" t="str">
        <f>IFERROR(IF(BASE!$B230&lt;&gt;"",BASE!$B230,""),"")</f>
        <v/>
      </c>
      <c r="C231" s="14" t="str">
        <f>IFERROR(IF(BASE!$C230&lt;&gt;"",BASE!$C230,""),"")</f>
        <v/>
      </c>
      <c r="D231" s="15" t="str">
        <f>IFERROR(VLOOKUP($B231&amp;$C231,Tabla1[[#All],[LLAVE]:[FECHA REAL RESPUESTA]],4,0),"")</f>
        <v/>
      </c>
      <c r="E231" s="15" t="str">
        <f>IFERROR(VLOOKUP($B231&amp;$C231,Tabla1[[#All],[LLAVE]:[FECHA ESTIMADA RESPUESTA]],5,0),"")</f>
        <v/>
      </c>
      <c r="F231" s="15" t="str">
        <f>IFERROR(IF(VLOOKUP($B231&amp;$C231,Tabla1[[#All],[LLAVE]:[FECHA REAL RESPUESTA]],6,0)=0,"",VLOOKUP($B231&amp;$C231,Tabla1[[#All],[LLAVE]:[FECHA REAL RESPUESTA]],6,0)),"")</f>
        <v/>
      </c>
      <c r="G231" s="12" t="str">
        <f t="shared" si="17"/>
        <v/>
      </c>
      <c r="H231" s="12" t="str">
        <f>IFERROR(VLOOKUP($B231,Tabla2[#All],2,0),"")</f>
        <v/>
      </c>
      <c r="I231" s="12" t="str">
        <f t="shared" si="18"/>
        <v/>
      </c>
      <c r="J231" s="12" t="str">
        <f>IFERROR(NETWORKDAYS.INTL($D231+1,$F231,1,Tabla5[DIAS FESTIVOS]),"")</f>
        <v/>
      </c>
      <c r="K231" s="13">
        <f t="shared" si="19"/>
        <v>0</v>
      </c>
    </row>
    <row r="232" spans="1:11" x14ac:dyDescent="0.2">
      <c r="A232" s="17" t="str">
        <f t="shared" si="16"/>
        <v/>
      </c>
      <c r="B232" s="58" t="str">
        <f>IFERROR(IF(BASE!$B231&lt;&gt;"",BASE!$B231,""),"")</f>
        <v/>
      </c>
      <c r="C232" s="14" t="str">
        <f>IFERROR(IF(BASE!$C231&lt;&gt;"",BASE!$C231,""),"")</f>
        <v/>
      </c>
      <c r="D232" s="15" t="str">
        <f>IFERROR(VLOOKUP($B232&amp;$C232,Tabla1[[#All],[LLAVE]:[FECHA REAL RESPUESTA]],4,0),"")</f>
        <v/>
      </c>
      <c r="E232" s="15" t="str">
        <f>IFERROR(VLOOKUP($B232&amp;$C232,Tabla1[[#All],[LLAVE]:[FECHA ESTIMADA RESPUESTA]],5,0),"")</f>
        <v/>
      </c>
      <c r="F232" s="15" t="str">
        <f>IFERROR(IF(VLOOKUP($B232&amp;$C232,Tabla1[[#All],[LLAVE]:[FECHA REAL RESPUESTA]],6,0)=0,"",VLOOKUP($B232&amp;$C232,Tabla1[[#All],[LLAVE]:[FECHA REAL RESPUESTA]],6,0)),"")</f>
        <v/>
      </c>
      <c r="G232" s="12" t="str">
        <f t="shared" si="17"/>
        <v/>
      </c>
      <c r="H232" s="12" t="str">
        <f>IFERROR(VLOOKUP($B232,Tabla2[#All],2,0),"")</f>
        <v/>
      </c>
      <c r="I232" s="12" t="str">
        <f t="shared" si="18"/>
        <v/>
      </c>
      <c r="J232" s="12" t="str">
        <f>IFERROR(NETWORKDAYS.INTL($D232+1,$F232,1,Tabla5[DIAS FESTIVOS]),"")</f>
        <v/>
      </c>
      <c r="K232" s="13">
        <f t="shared" si="19"/>
        <v>0</v>
      </c>
    </row>
    <row r="233" spans="1:11" x14ac:dyDescent="0.2">
      <c r="A233" s="17" t="str">
        <f t="shared" si="16"/>
        <v/>
      </c>
      <c r="B233" s="58" t="str">
        <f>IFERROR(IF(BASE!$B232&lt;&gt;"",BASE!$B232,""),"")</f>
        <v/>
      </c>
      <c r="C233" s="14" t="str">
        <f>IFERROR(IF(BASE!$C232&lt;&gt;"",BASE!$C232,""),"")</f>
        <v/>
      </c>
      <c r="D233" s="15" t="str">
        <f>IFERROR(VLOOKUP($B233&amp;$C233,Tabla1[[#All],[LLAVE]:[FECHA REAL RESPUESTA]],4,0),"")</f>
        <v/>
      </c>
      <c r="E233" s="15" t="str">
        <f>IFERROR(VLOOKUP($B233&amp;$C233,Tabla1[[#All],[LLAVE]:[FECHA ESTIMADA RESPUESTA]],5,0),"")</f>
        <v/>
      </c>
      <c r="F233" s="15" t="str">
        <f>IFERROR(IF(VLOOKUP($B233&amp;$C233,Tabla1[[#All],[LLAVE]:[FECHA REAL RESPUESTA]],6,0)=0,"",VLOOKUP($B233&amp;$C233,Tabla1[[#All],[LLAVE]:[FECHA REAL RESPUESTA]],6,0)),"")</f>
        <v/>
      </c>
      <c r="G233" s="12" t="str">
        <f t="shared" si="17"/>
        <v/>
      </c>
      <c r="H233" s="12" t="str">
        <f>IFERROR(VLOOKUP($B233,Tabla2[#All],2,0),"")</f>
        <v/>
      </c>
      <c r="I233" s="12" t="str">
        <f t="shared" si="18"/>
        <v/>
      </c>
      <c r="J233" s="12" t="str">
        <f>IFERROR(NETWORKDAYS.INTL($D233+1,$F233,1,Tabla5[DIAS FESTIVOS]),"")</f>
        <v/>
      </c>
      <c r="K233" s="13">
        <f t="shared" si="19"/>
        <v>0</v>
      </c>
    </row>
    <row r="234" spans="1:11" x14ac:dyDescent="0.2">
      <c r="A234" s="17" t="str">
        <f t="shared" si="16"/>
        <v/>
      </c>
      <c r="B234" s="58" t="str">
        <f>IFERROR(IF(BASE!$B233&lt;&gt;"",BASE!$B233,""),"")</f>
        <v/>
      </c>
      <c r="C234" s="14" t="str">
        <f>IFERROR(IF(BASE!$C233&lt;&gt;"",BASE!$C233,""),"")</f>
        <v/>
      </c>
      <c r="D234" s="15" t="str">
        <f>IFERROR(VLOOKUP($B234&amp;$C234,Tabla1[[#All],[LLAVE]:[FECHA REAL RESPUESTA]],4,0),"")</f>
        <v/>
      </c>
      <c r="E234" s="15" t="str">
        <f>IFERROR(VLOOKUP($B234&amp;$C234,Tabla1[[#All],[LLAVE]:[FECHA ESTIMADA RESPUESTA]],5,0),"")</f>
        <v/>
      </c>
      <c r="F234" s="15" t="str">
        <f>IFERROR(IF(VLOOKUP($B234&amp;$C234,Tabla1[[#All],[LLAVE]:[FECHA REAL RESPUESTA]],6,0)=0,"",VLOOKUP($B234&amp;$C234,Tabla1[[#All],[LLAVE]:[FECHA REAL RESPUESTA]],6,0)),"")</f>
        <v/>
      </c>
      <c r="G234" s="12" t="str">
        <f t="shared" si="17"/>
        <v/>
      </c>
      <c r="H234" s="12" t="str">
        <f>IFERROR(VLOOKUP($B234,Tabla2[#All],2,0),"")</f>
        <v/>
      </c>
      <c r="I234" s="12" t="str">
        <f t="shared" si="18"/>
        <v/>
      </c>
      <c r="J234" s="12" t="str">
        <f>IFERROR(NETWORKDAYS.INTL($D234+1,$F234,1,Tabla5[DIAS FESTIVOS]),"")</f>
        <v/>
      </c>
      <c r="K234" s="13">
        <f t="shared" si="19"/>
        <v>0</v>
      </c>
    </row>
    <row r="235" spans="1:11" x14ac:dyDescent="0.2">
      <c r="A235" s="17" t="str">
        <f t="shared" si="16"/>
        <v/>
      </c>
      <c r="B235" s="58" t="str">
        <f>IFERROR(IF(BASE!$B234&lt;&gt;"",BASE!$B234,""),"")</f>
        <v/>
      </c>
      <c r="C235" s="14" t="str">
        <f>IFERROR(IF(BASE!$C234&lt;&gt;"",BASE!$C234,""),"")</f>
        <v/>
      </c>
      <c r="D235" s="15" t="str">
        <f>IFERROR(VLOOKUP($B235&amp;$C235,Tabla1[[#All],[LLAVE]:[FECHA REAL RESPUESTA]],4,0),"")</f>
        <v/>
      </c>
      <c r="E235" s="15" t="str">
        <f>IFERROR(VLOOKUP($B235&amp;$C235,Tabla1[[#All],[LLAVE]:[FECHA ESTIMADA RESPUESTA]],5,0),"")</f>
        <v/>
      </c>
      <c r="F235" s="15" t="str">
        <f>IFERROR(IF(VLOOKUP($B235&amp;$C235,Tabla1[[#All],[LLAVE]:[FECHA REAL RESPUESTA]],6,0)=0,"",VLOOKUP($B235&amp;$C235,Tabla1[[#All],[LLAVE]:[FECHA REAL RESPUESTA]],6,0)),"")</f>
        <v/>
      </c>
      <c r="G235" s="12" t="str">
        <f t="shared" si="17"/>
        <v/>
      </c>
      <c r="H235" s="12" t="str">
        <f>IFERROR(VLOOKUP($B235,Tabla2[#All],2,0),"")</f>
        <v/>
      </c>
      <c r="I235" s="12" t="str">
        <f t="shared" si="18"/>
        <v/>
      </c>
      <c r="J235" s="12" t="str">
        <f>IFERROR(NETWORKDAYS.INTL($D235+1,$F235,1,Tabla5[DIAS FESTIVOS]),"")</f>
        <v/>
      </c>
      <c r="K235" s="13">
        <f t="shared" si="19"/>
        <v>0</v>
      </c>
    </row>
    <row r="236" spans="1:11" x14ac:dyDescent="0.2">
      <c r="A236" s="17" t="str">
        <f t="shared" si="16"/>
        <v/>
      </c>
      <c r="B236" s="58" t="str">
        <f>IFERROR(IF(BASE!$B235&lt;&gt;"",BASE!$B235,""),"")</f>
        <v/>
      </c>
      <c r="C236" s="14" t="str">
        <f>IFERROR(IF(BASE!$C235&lt;&gt;"",BASE!$C235,""),"")</f>
        <v/>
      </c>
      <c r="D236" s="15" t="str">
        <f>IFERROR(VLOOKUP($B236&amp;$C236,Tabla1[[#All],[LLAVE]:[FECHA REAL RESPUESTA]],4,0),"")</f>
        <v/>
      </c>
      <c r="E236" s="15" t="str">
        <f>IFERROR(VLOOKUP($B236&amp;$C236,Tabla1[[#All],[LLAVE]:[FECHA ESTIMADA RESPUESTA]],5,0),"")</f>
        <v/>
      </c>
      <c r="F236" s="15" t="str">
        <f>IFERROR(IF(VLOOKUP($B236&amp;$C236,Tabla1[[#All],[LLAVE]:[FECHA REAL RESPUESTA]],6,0)=0,"",VLOOKUP($B236&amp;$C236,Tabla1[[#All],[LLAVE]:[FECHA REAL RESPUESTA]],6,0)),"")</f>
        <v/>
      </c>
      <c r="G236" s="12" t="str">
        <f t="shared" si="17"/>
        <v/>
      </c>
      <c r="H236" s="12" t="str">
        <f>IFERROR(VLOOKUP($B236,Tabla2[#All],2,0),"")</f>
        <v/>
      </c>
      <c r="I236" s="12" t="str">
        <f t="shared" si="18"/>
        <v/>
      </c>
      <c r="J236" s="12" t="str">
        <f>IFERROR(NETWORKDAYS.INTL($D236+1,$F236,1,Tabla5[DIAS FESTIVOS]),"")</f>
        <v/>
      </c>
      <c r="K236" s="13">
        <f t="shared" si="19"/>
        <v>0</v>
      </c>
    </row>
    <row r="237" spans="1:11" x14ac:dyDescent="0.2">
      <c r="A237" s="17" t="str">
        <f t="shared" si="16"/>
        <v/>
      </c>
      <c r="B237" s="58" t="str">
        <f>IFERROR(IF(BASE!$B236&lt;&gt;"",BASE!$B236,""),"")</f>
        <v/>
      </c>
      <c r="C237" s="14" t="str">
        <f>IFERROR(IF(BASE!$C236&lt;&gt;"",BASE!$C236,""),"")</f>
        <v/>
      </c>
      <c r="D237" s="15" t="str">
        <f>IFERROR(VLOOKUP($B237&amp;$C237,Tabla1[[#All],[LLAVE]:[FECHA REAL RESPUESTA]],4,0),"")</f>
        <v/>
      </c>
      <c r="E237" s="15" t="str">
        <f>IFERROR(VLOOKUP($B237&amp;$C237,Tabla1[[#All],[LLAVE]:[FECHA ESTIMADA RESPUESTA]],5,0),"")</f>
        <v/>
      </c>
      <c r="F237" s="15" t="str">
        <f>IFERROR(IF(VLOOKUP($B237&amp;$C237,Tabla1[[#All],[LLAVE]:[FECHA REAL RESPUESTA]],6,0)=0,"",VLOOKUP($B237&amp;$C237,Tabla1[[#All],[LLAVE]:[FECHA REAL RESPUESTA]],6,0)),"")</f>
        <v/>
      </c>
      <c r="G237" s="12" t="str">
        <f t="shared" si="17"/>
        <v/>
      </c>
      <c r="H237" s="12" t="str">
        <f>IFERROR(VLOOKUP($B237,Tabla2[#All],2,0),"")</f>
        <v/>
      </c>
      <c r="I237" s="12" t="str">
        <f t="shared" si="18"/>
        <v/>
      </c>
      <c r="J237" s="12" t="str">
        <f>IFERROR(NETWORKDAYS.INTL($D237+1,$F237,1,Tabla5[DIAS FESTIVOS]),"")</f>
        <v/>
      </c>
      <c r="K237" s="13">
        <f t="shared" si="19"/>
        <v>0</v>
      </c>
    </row>
    <row r="238" spans="1:11" x14ac:dyDescent="0.2">
      <c r="A238" s="17" t="str">
        <f t="shared" si="16"/>
        <v/>
      </c>
      <c r="B238" s="58" t="str">
        <f>IFERROR(IF(BASE!$B237&lt;&gt;"",BASE!$B237,""),"")</f>
        <v/>
      </c>
      <c r="C238" s="14" t="str">
        <f>IFERROR(IF(BASE!$C237&lt;&gt;"",BASE!$C237,""),"")</f>
        <v/>
      </c>
      <c r="D238" s="15" t="str">
        <f>IFERROR(VLOOKUP($B238&amp;$C238,Tabla1[[#All],[LLAVE]:[FECHA REAL RESPUESTA]],4,0),"")</f>
        <v/>
      </c>
      <c r="E238" s="15" t="str">
        <f>IFERROR(VLOOKUP($B238&amp;$C238,Tabla1[[#All],[LLAVE]:[FECHA ESTIMADA RESPUESTA]],5,0),"")</f>
        <v/>
      </c>
      <c r="F238" s="15" t="str">
        <f>IFERROR(IF(VLOOKUP($B238&amp;$C238,Tabla1[[#All],[LLAVE]:[FECHA REAL RESPUESTA]],6,0)=0,"",VLOOKUP($B238&amp;$C238,Tabla1[[#All],[LLAVE]:[FECHA REAL RESPUESTA]],6,0)),"")</f>
        <v/>
      </c>
      <c r="G238" s="12" t="str">
        <f t="shared" si="17"/>
        <v/>
      </c>
      <c r="H238" s="12" t="str">
        <f>IFERROR(VLOOKUP($B238,Tabla2[#All],2,0),"")</f>
        <v/>
      </c>
      <c r="I238" s="12" t="str">
        <f t="shared" si="18"/>
        <v/>
      </c>
      <c r="J238" s="12" t="str">
        <f>IFERROR(NETWORKDAYS.INTL($D238+1,$F238,1,Tabla5[DIAS FESTIVOS]),"")</f>
        <v/>
      </c>
      <c r="K238" s="13">
        <f t="shared" si="19"/>
        <v>0</v>
      </c>
    </row>
    <row r="239" spans="1:11" x14ac:dyDescent="0.2">
      <c r="A239" s="17" t="str">
        <f t="shared" si="16"/>
        <v/>
      </c>
      <c r="B239" s="58" t="str">
        <f>IFERROR(IF(BASE!$B238&lt;&gt;"",BASE!$B238,""),"")</f>
        <v/>
      </c>
      <c r="C239" s="14" t="str">
        <f>IFERROR(IF(BASE!$C238&lt;&gt;"",BASE!$C238,""),"")</f>
        <v/>
      </c>
      <c r="D239" s="15" t="str">
        <f>IFERROR(VLOOKUP($B239&amp;$C239,Tabla1[[#All],[LLAVE]:[FECHA REAL RESPUESTA]],4,0),"")</f>
        <v/>
      </c>
      <c r="E239" s="15" t="str">
        <f>IFERROR(VLOOKUP($B239&amp;$C239,Tabla1[[#All],[LLAVE]:[FECHA ESTIMADA RESPUESTA]],5,0),"")</f>
        <v/>
      </c>
      <c r="F239" s="15" t="str">
        <f>IFERROR(IF(VLOOKUP($B239&amp;$C239,Tabla1[[#All],[LLAVE]:[FECHA REAL RESPUESTA]],6,0)=0,"",VLOOKUP($B239&amp;$C239,Tabla1[[#All],[LLAVE]:[FECHA REAL RESPUESTA]],6,0)),"")</f>
        <v/>
      </c>
      <c r="G239" s="12" t="str">
        <f t="shared" si="17"/>
        <v/>
      </c>
      <c r="H239" s="12" t="str">
        <f>IFERROR(VLOOKUP($B239,Tabla2[#All],2,0),"")</f>
        <v/>
      </c>
      <c r="I239" s="12" t="str">
        <f t="shared" si="18"/>
        <v/>
      </c>
      <c r="J239" s="12" t="str">
        <f>IFERROR(NETWORKDAYS.INTL($D239+1,$F239,1,Tabla5[DIAS FESTIVOS]),"")</f>
        <v/>
      </c>
      <c r="K239" s="13">
        <f t="shared" si="19"/>
        <v>0</v>
      </c>
    </row>
    <row r="240" spans="1:11" x14ac:dyDescent="0.2">
      <c r="A240" s="17" t="str">
        <f t="shared" si="16"/>
        <v/>
      </c>
      <c r="B240" s="58" t="str">
        <f>IFERROR(IF(BASE!$B239&lt;&gt;"",BASE!$B239,""),"")</f>
        <v/>
      </c>
      <c r="C240" s="14" t="str">
        <f>IFERROR(IF(BASE!$C239&lt;&gt;"",BASE!$C239,""),"")</f>
        <v/>
      </c>
      <c r="D240" s="15" t="str">
        <f>IFERROR(VLOOKUP($B240&amp;$C240,Tabla1[[#All],[LLAVE]:[FECHA REAL RESPUESTA]],4,0),"")</f>
        <v/>
      </c>
      <c r="E240" s="15" t="str">
        <f>IFERROR(VLOOKUP($B240&amp;$C240,Tabla1[[#All],[LLAVE]:[FECHA ESTIMADA RESPUESTA]],5,0),"")</f>
        <v/>
      </c>
      <c r="F240" s="15" t="str">
        <f>IFERROR(IF(VLOOKUP($B240&amp;$C240,Tabla1[[#All],[LLAVE]:[FECHA REAL RESPUESTA]],6,0)=0,"",VLOOKUP($B240&amp;$C240,Tabla1[[#All],[LLAVE]:[FECHA REAL RESPUESTA]],6,0)),"")</f>
        <v/>
      </c>
      <c r="G240" s="12" t="str">
        <f t="shared" si="17"/>
        <v/>
      </c>
      <c r="H240" s="12" t="str">
        <f>IFERROR(VLOOKUP($B240,Tabla2[#All],2,0),"")</f>
        <v/>
      </c>
      <c r="I240" s="12" t="str">
        <f t="shared" si="18"/>
        <v/>
      </c>
      <c r="J240" s="12" t="str">
        <f>IFERROR(NETWORKDAYS.INTL($D240+1,$F240,1,Tabla5[DIAS FESTIVOS]),"")</f>
        <v/>
      </c>
      <c r="K240" s="13">
        <f t="shared" si="19"/>
        <v>0</v>
      </c>
    </row>
    <row r="241" spans="1:11" x14ac:dyDescent="0.2">
      <c r="A241" s="17" t="str">
        <f t="shared" si="16"/>
        <v/>
      </c>
      <c r="B241" s="58" t="str">
        <f>IFERROR(IF(BASE!$B240&lt;&gt;"",BASE!$B240,""),"")</f>
        <v/>
      </c>
      <c r="C241" s="14" t="str">
        <f>IFERROR(IF(BASE!$C240&lt;&gt;"",BASE!$C240,""),"")</f>
        <v/>
      </c>
      <c r="D241" s="15" t="str">
        <f>IFERROR(VLOOKUP($B241&amp;$C241,Tabla1[[#All],[LLAVE]:[FECHA REAL RESPUESTA]],4,0),"")</f>
        <v/>
      </c>
      <c r="E241" s="15" t="str">
        <f>IFERROR(VLOOKUP($B241&amp;$C241,Tabla1[[#All],[LLAVE]:[FECHA ESTIMADA RESPUESTA]],5,0),"")</f>
        <v/>
      </c>
      <c r="F241" s="15" t="str">
        <f>IFERROR(IF(VLOOKUP($B241&amp;$C241,Tabla1[[#All],[LLAVE]:[FECHA REAL RESPUESTA]],6,0)=0,"",VLOOKUP($B241&amp;$C241,Tabla1[[#All],[LLAVE]:[FECHA REAL RESPUESTA]],6,0)),"")</f>
        <v/>
      </c>
      <c r="G241" s="12" t="str">
        <f t="shared" si="17"/>
        <v/>
      </c>
      <c r="H241" s="12" t="str">
        <f>IFERROR(VLOOKUP($B241,Tabla2[#All],2,0),"")</f>
        <v/>
      </c>
      <c r="I241" s="12" t="str">
        <f t="shared" si="18"/>
        <v/>
      </c>
      <c r="J241" s="12" t="str">
        <f>IFERROR(NETWORKDAYS.INTL($D241+1,$F241,1,Tabla5[DIAS FESTIVOS]),"")</f>
        <v/>
      </c>
      <c r="K241" s="13">
        <f t="shared" si="19"/>
        <v>0</v>
      </c>
    </row>
    <row r="242" spans="1:11" x14ac:dyDescent="0.2">
      <c r="A242" s="17" t="str">
        <f t="shared" si="16"/>
        <v/>
      </c>
      <c r="B242" s="58" t="str">
        <f>IFERROR(IF(BASE!$B241&lt;&gt;"",BASE!$B241,""),"")</f>
        <v/>
      </c>
      <c r="C242" s="14" t="str">
        <f>IFERROR(IF(BASE!$C241&lt;&gt;"",BASE!$C241,""),"")</f>
        <v/>
      </c>
      <c r="D242" s="15" t="str">
        <f>IFERROR(VLOOKUP($B242&amp;$C242,Tabla1[[#All],[LLAVE]:[FECHA REAL RESPUESTA]],4,0),"")</f>
        <v/>
      </c>
      <c r="E242" s="15" t="str">
        <f>IFERROR(VLOOKUP($B242&amp;$C242,Tabla1[[#All],[LLAVE]:[FECHA ESTIMADA RESPUESTA]],5,0),"")</f>
        <v/>
      </c>
      <c r="F242" s="15" t="str">
        <f>IFERROR(IF(VLOOKUP($B242&amp;$C242,Tabla1[[#All],[LLAVE]:[FECHA REAL RESPUESTA]],6,0)=0,"",VLOOKUP($B242&amp;$C242,Tabla1[[#All],[LLAVE]:[FECHA REAL RESPUESTA]],6,0)),"")</f>
        <v/>
      </c>
      <c r="G242" s="12" t="str">
        <f t="shared" si="17"/>
        <v/>
      </c>
      <c r="H242" s="12" t="str">
        <f>IFERROR(VLOOKUP($B242,Tabla2[#All],2,0),"")</f>
        <v/>
      </c>
      <c r="I242" s="12" t="str">
        <f t="shared" si="18"/>
        <v/>
      </c>
      <c r="J242" s="12" t="str">
        <f>IFERROR(NETWORKDAYS.INTL($D242+1,$F242,1,Tabla5[DIAS FESTIVOS]),"")</f>
        <v/>
      </c>
      <c r="K242" s="13">
        <f t="shared" si="19"/>
        <v>0</v>
      </c>
    </row>
    <row r="243" spans="1:11" x14ac:dyDescent="0.2">
      <c r="A243" s="17" t="str">
        <f t="shared" si="16"/>
        <v/>
      </c>
      <c r="B243" s="58" t="str">
        <f>IFERROR(IF(BASE!$B242&lt;&gt;"",BASE!$B242,""),"")</f>
        <v/>
      </c>
      <c r="C243" s="14" t="str">
        <f>IFERROR(IF(BASE!$C242&lt;&gt;"",BASE!$C242,""),"")</f>
        <v/>
      </c>
      <c r="D243" s="15" t="str">
        <f>IFERROR(VLOOKUP($B243&amp;$C243,Tabla1[[#All],[LLAVE]:[FECHA REAL RESPUESTA]],4,0),"")</f>
        <v/>
      </c>
      <c r="E243" s="15" t="str">
        <f>IFERROR(VLOOKUP($B243&amp;$C243,Tabla1[[#All],[LLAVE]:[FECHA ESTIMADA RESPUESTA]],5,0),"")</f>
        <v/>
      </c>
      <c r="F243" s="15" t="str">
        <f>IFERROR(IF(VLOOKUP($B243&amp;$C243,Tabla1[[#All],[LLAVE]:[FECHA REAL RESPUESTA]],6,0)=0,"",VLOOKUP($B243&amp;$C243,Tabla1[[#All],[LLAVE]:[FECHA REAL RESPUESTA]],6,0)),"")</f>
        <v/>
      </c>
      <c r="G243" s="12" t="str">
        <f t="shared" si="17"/>
        <v/>
      </c>
      <c r="H243" s="12" t="str">
        <f>IFERROR(VLOOKUP($B243,Tabla2[#All],2,0),"")</f>
        <v/>
      </c>
      <c r="I243" s="12" t="str">
        <f t="shared" si="18"/>
        <v/>
      </c>
      <c r="J243" s="12" t="str">
        <f>IFERROR(NETWORKDAYS.INTL($D243+1,$F243,1,Tabla5[DIAS FESTIVOS]),"")</f>
        <v/>
      </c>
      <c r="K243" s="13">
        <f t="shared" si="19"/>
        <v>0</v>
      </c>
    </row>
    <row r="244" spans="1:11" x14ac:dyDescent="0.2">
      <c r="A244" s="17" t="str">
        <f t="shared" si="16"/>
        <v/>
      </c>
      <c r="B244" s="58" t="str">
        <f>IFERROR(IF(BASE!$B243&lt;&gt;"",BASE!$B243,""),"")</f>
        <v/>
      </c>
      <c r="C244" s="14" t="str">
        <f>IFERROR(IF(BASE!$C243&lt;&gt;"",BASE!$C243,""),"")</f>
        <v/>
      </c>
      <c r="D244" s="15" t="str">
        <f>IFERROR(VLOOKUP($B244&amp;$C244,Tabla1[[#All],[LLAVE]:[FECHA REAL RESPUESTA]],4,0),"")</f>
        <v/>
      </c>
      <c r="E244" s="15" t="str">
        <f>IFERROR(VLOOKUP($B244&amp;$C244,Tabla1[[#All],[LLAVE]:[FECHA ESTIMADA RESPUESTA]],5,0),"")</f>
        <v/>
      </c>
      <c r="F244" s="15" t="str">
        <f>IFERROR(IF(VLOOKUP($B244&amp;$C244,Tabla1[[#All],[LLAVE]:[FECHA REAL RESPUESTA]],6,0)=0,"",VLOOKUP($B244&amp;$C244,Tabla1[[#All],[LLAVE]:[FECHA REAL RESPUESTA]],6,0)),"")</f>
        <v/>
      </c>
      <c r="G244" s="12" t="str">
        <f t="shared" si="17"/>
        <v/>
      </c>
      <c r="H244" s="12" t="str">
        <f>IFERROR(VLOOKUP($B244,Tabla2[#All],2,0),"")</f>
        <v/>
      </c>
      <c r="I244" s="12" t="str">
        <f t="shared" si="18"/>
        <v/>
      </c>
      <c r="J244" s="12" t="str">
        <f>IFERROR(NETWORKDAYS.INTL($D244+1,$F244,1,Tabla5[DIAS FESTIVOS]),"")</f>
        <v/>
      </c>
      <c r="K244" s="13">
        <f t="shared" si="19"/>
        <v>0</v>
      </c>
    </row>
    <row r="245" spans="1:11" x14ac:dyDescent="0.2">
      <c r="A245" s="17" t="str">
        <f t="shared" si="16"/>
        <v/>
      </c>
      <c r="B245" s="58" t="str">
        <f>IFERROR(IF(BASE!$B244&lt;&gt;"",BASE!$B244,""),"")</f>
        <v/>
      </c>
      <c r="C245" s="14" t="str">
        <f>IFERROR(IF(BASE!$C244&lt;&gt;"",BASE!$C244,""),"")</f>
        <v/>
      </c>
      <c r="D245" s="15" t="str">
        <f>IFERROR(VLOOKUP($B245&amp;$C245,Tabla1[[#All],[LLAVE]:[FECHA REAL RESPUESTA]],4,0),"")</f>
        <v/>
      </c>
      <c r="E245" s="15" t="str">
        <f>IFERROR(VLOOKUP($B245&amp;$C245,Tabla1[[#All],[LLAVE]:[FECHA ESTIMADA RESPUESTA]],5,0),"")</f>
        <v/>
      </c>
      <c r="F245" s="15" t="str">
        <f>IFERROR(IF(VLOOKUP($B245&amp;$C245,Tabla1[[#All],[LLAVE]:[FECHA REAL RESPUESTA]],6,0)=0,"",VLOOKUP($B245&amp;$C245,Tabla1[[#All],[LLAVE]:[FECHA REAL RESPUESTA]],6,0)),"")</f>
        <v/>
      </c>
      <c r="G245" s="12" t="str">
        <f t="shared" si="17"/>
        <v/>
      </c>
      <c r="H245" s="12" t="str">
        <f>IFERROR(VLOOKUP($B245,Tabla2[#All],2,0),"")</f>
        <v/>
      </c>
      <c r="I245" s="12" t="str">
        <f t="shared" si="18"/>
        <v/>
      </c>
      <c r="J245" s="12" t="str">
        <f>IFERROR(NETWORKDAYS.INTL($D245+1,$F245,1,Tabla5[DIAS FESTIVOS]),"")</f>
        <v/>
      </c>
      <c r="K245" s="13">
        <f t="shared" si="19"/>
        <v>0</v>
      </c>
    </row>
    <row r="246" spans="1:11" x14ac:dyDescent="0.2">
      <c r="A246" s="17" t="str">
        <f t="shared" si="16"/>
        <v/>
      </c>
      <c r="B246" s="58" t="str">
        <f>IFERROR(IF(BASE!$B245&lt;&gt;"",BASE!$B245,""),"")</f>
        <v/>
      </c>
      <c r="C246" s="14" t="str">
        <f>IFERROR(IF(BASE!$C245&lt;&gt;"",BASE!$C245,""),"")</f>
        <v/>
      </c>
      <c r="D246" s="15" t="str">
        <f>IFERROR(VLOOKUP($B246&amp;$C246,Tabla1[[#All],[LLAVE]:[FECHA REAL RESPUESTA]],4,0),"")</f>
        <v/>
      </c>
      <c r="E246" s="15" t="str">
        <f>IFERROR(VLOOKUP($B246&amp;$C246,Tabla1[[#All],[LLAVE]:[FECHA ESTIMADA RESPUESTA]],5,0),"")</f>
        <v/>
      </c>
      <c r="F246" s="15" t="str">
        <f>IFERROR(IF(VLOOKUP($B246&amp;$C246,Tabla1[[#All],[LLAVE]:[FECHA REAL RESPUESTA]],6,0)=0,"",VLOOKUP($B246&amp;$C246,Tabla1[[#All],[LLAVE]:[FECHA REAL RESPUESTA]],6,0)),"")</f>
        <v/>
      </c>
      <c r="G246" s="12" t="str">
        <f t="shared" si="17"/>
        <v/>
      </c>
      <c r="H246" s="12" t="str">
        <f>IFERROR(VLOOKUP($B246,Tabla2[#All],2,0),"")</f>
        <v/>
      </c>
      <c r="I246" s="12" t="str">
        <f t="shared" si="18"/>
        <v/>
      </c>
      <c r="J246" s="12" t="str">
        <f>IFERROR(NETWORKDAYS.INTL($D246+1,$F246,1,Tabla5[DIAS FESTIVOS]),"")</f>
        <v/>
      </c>
      <c r="K246" s="13">
        <f t="shared" si="19"/>
        <v>0</v>
      </c>
    </row>
    <row r="247" spans="1:11" x14ac:dyDescent="0.2">
      <c r="A247" s="17" t="str">
        <f t="shared" si="16"/>
        <v/>
      </c>
      <c r="B247" s="58" t="str">
        <f>IFERROR(IF(BASE!$B246&lt;&gt;"",BASE!$B246,""),"")</f>
        <v/>
      </c>
      <c r="C247" s="14" t="str">
        <f>IFERROR(IF(BASE!$C246&lt;&gt;"",BASE!$C246,""),"")</f>
        <v/>
      </c>
      <c r="D247" s="15" t="str">
        <f>IFERROR(VLOOKUP($B247&amp;$C247,Tabla1[[#All],[LLAVE]:[FECHA REAL RESPUESTA]],4,0),"")</f>
        <v/>
      </c>
      <c r="E247" s="15" t="str">
        <f>IFERROR(VLOOKUP($B247&amp;$C247,Tabla1[[#All],[LLAVE]:[FECHA ESTIMADA RESPUESTA]],5,0),"")</f>
        <v/>
      </c>
      <c r="F247" s="15" t="str">
        <f>IFERROR(IF(VLOOKUP($B247&amp;$C247,Tabla1[[#All],[LLAVE]:[FECHA REAL RESPUESTA]],6,0)=0,"",VLOOKUP($B247&amp;$C247,Tabla1[[#All],[LLAVE]:[FECHA REAL RESPUESTA]],6,0)),"")</f>
        <v/>
      </c>
      <c r="G247" s="12" t="str">
        <f t="shared" si="17"/>
        <v/>
      </c>
      <c r="H247" s="12" t="str">
        <f>IFERROR(VLOOKUP($B247,Tabla2[#All],2,0),"")</f>
        <v/>
      </c>
      <c r="I247" s="12" t="str">
        <f t="shared" si="18"/>
        <v/>
      </c>
      <c r="J247" s="12" t="str">
        <f>IFERROR(NETWORKDAYS.INTL($D247+1,$F247,1,Tabla5[DIAS FESTIVOS]),"")</f>
        <v/>
      </c>
      <c r="K247" s="13">
        <f t="shared" si="19"/>
        <v>0</v>
      </c>
    </row>
    <row r="248" spans="1:11" x14ac:dyDescent="0.2">
      <c r="A248" s="17" t="str">
        <f t="shared" si="16"/>
        <v/>
      </c>
      <c r="B248" s="58" t="str">
        <f>IFERROR(IF(BASE!$B247&lt;&gt;"",BASE!$B247,""),"")</f>
        <v/>
      </c>
      <c r="C248" s="14" t="str">
        <f>IFERROR(IF(BASE!$C247&lt;&gt;"",BASE!$C247,""),"")</f>
        <v/>
      </c>
      <c r="D248" s="15" t="str">
        <f>IFERROR(VLOOKUP($B248&amp;$C248,Tabla1[[#All],[LLAVE]:[FECHA REAL RESPUESTA]],4,0),"")</f>
        <v/>
      </c>
      <c r="E248" s="15" t="str">
        <f>IFERROR(VLOOKUP($B248&amp;$C248,Tabla1[[#All],[LLAVE]:[FECHA ESTIMADA RESPUESTA]],5,0),"")</f>
        <v/>
      </c>
      <c r="F248" s="15" t="str">
        <f>IFERROR(IF(VLOOKUP($B248&amp;$C248,Tabla1[[#All],[LLAVE]:[FECHA REAL RESPUESTA]],6,0)=0,"",VLOOKUP($B248&amp;$C248,Tabla1[[#All],[LLAVE]:[FECHA REAL RESPUESTA]],6,0)),"")</f>
        <v/>
      </c>
      <c r="G248" s="12" t="str">
        <f t="shared" si="17"/>
        <v/>
      </c>
      <c r="H248" s="12" t="str">
        <f>IFERROR(VLOOKUP($B248,Tabla2[#All],2,0),"")</f>
        <v/>
      </c>
      <c r="I248" s="12" t="str">
        <f t="shared" si="18"/>
        <v/>
      </c>
      <c r="J248" s="12" t="str">
        <f>IFERROR(NETWORKDAYS.INTL($D248+1,$F248,1,Tabla5[DIAS FESTIVOS]),"")</f>
        <v/>
      </c>
      <c r="K248" s="13">
        <f t="shared" si="19"/>
        <v>0</v>
      </c>
    </row>
    <row r="249" spans="1:11" x14ac:dyDescent="0.2">
      <c r="A249" s="17" t="str">
        <f t="shared" si="16"/>
        <v/>
      </c>
      <c r="B249" s="58" t="str">
        <f>IFERROR(IF(BASE!$B248&lt;&gt;"",BASE!$B248,""),"")</f>
        <v/>
      </c>
      <c r="C249" s="14" t="str">
        <f>IFERROR(IF(BASE!$C248&lt;&gt;"",BASE!$C248,""),"")</f>
        <v/>
      </c>
      <c r="D249" s="15" t="str">
        <f>IFERROR(VLOOKUP($B249&amp;$C249,Tabla1[[#All],[LLAVE]:[FECHA REAL RESPUESTA]],4,0),"")</f>
        <v/>
      </c>
      <c r="E249" s="15" t="str">
        <f>IFERROR(VLOOKUP($B249&amp;$C249,Tabla1[[#All],[LLAVE]:[FECHA ESTIMADA RESPUESTA]],5,0),"")</f>
        <v/>
      </c>
      <c r="F249" s="15" t="str">
        <f>IFERROR(IF(VLOOKUP($B249&amp;$C249,Tabla1[[#All],[LLAVE]:[FECHA REAL RESPUESTA]],6,0)=0,"",VLOOKUP($B249&amp;$C249,Tabla1[[#All],[LLAVE]:[FECHA REAL RESPUESTA]],6,0)),"")</f>
        <v/>
      </c>
      <c r="G249" s="12" t="str">
        <f t="shared" si="17"/>
        <v/>
      </c>
      <c r="H249" s="12" t="str">
        <f>IFERROR(VLOOKUP($B249,Tabla2[#All],2,0),"")</f>
        <v/>
      </c>
      <c r="I249" s="12" t="str">
        <f t="shared" si="18"/>
        <v/>
      </c>
      <c r="J249" s="12" t="str">
        <f>IFERROR(NETWORKDAYS.INTL($D249+1,$F249,1,Tabla5[DIAS FESTIVOS]),"")</f>
        <v/>
      </c>
      <c r="K249" s="13">
        <f t="shared" si="19"/>
        <v>0</v>
      </c>
    </row>
    <row r="250" spans="1:11" x14ac:dyDescent="0.2">
      <c r="A250" s="17" t="str">
        <f t="shared" si="16"/>
        <v/>
      </c>
      <c r="B250" s="58" t="str">
        <f>IFERROR(IF(BASE!$B249&lt;&gt;"",BASE!$B249,""),"")</f>
        <v/>
      </c>
      <c r="C250" s="14" t="str">
        <f>IFERROR(IF(BASE!$C249&lt;&gt;"",BASE!$C249,""),"")</f>
        <v/>
      </c>
      <c r="D250" s="15" t="str">
        <f>IFERROR(VLOOKUP($B250&amp;$C250,Tabla1[[#All],[LLAVE]:[FECHA REAL RESPUESTA]],4,0),"")</f>
        <v/>
      </c>
      <c r="E250" s="15" t="str">
        <f>IFERROR(VLOOKUP($B250&amp;$C250,Tabla1[[#All],[LLAVE]:[FECHA ESTIMADA RESPUESTA]],5,0),"")</f>
        <v/>
      </c>
      <c r="F250" s="15" t="str">
        <f>IFERROR(IF(VLOOKUP($B250&amp;$C250,Tabla1[[#All],[LLAVE]:[FECHA REAL RESPUESTA]],6,0)=0,"",VLOOKUP($B250&amp;$C250,Tabla1[[#All],[LLAVE]:[FECHA REAL RESPUESTA]],6,0)),"")</f>
        <v/>
      </c>
      <c r="G250" s="12" t="str">
        <f t="shared" si="17"/>
        <v/>
      </c>
      <c r="H250" s="12" t="str">
        <f>IFERROR(VLOOKUP($B250,Tabla2[#All],2,0),"")</f>
        <v/>
      </c>
      <c r="I250" s="12" t="str">
        <f t="shared" si="18"/>
        <v/>
      </c>
      <c r="J250" s="12" t="str">
        <f>IFERROR(NETWORKDAYS.INTL($D250+1,$F250,1,Tabla5[DIAS FESTIVOS]),"")</f>
        <v/>
      </c>
      <c r="K250" s="13">
        <f t="shared" si="19"/>
        <v>0</v>
      </c>
    </row>
    <row r="251" spans="1:11" x14ac:dyDescent="0.2">
      <c r="A251" s="17" t="str">
        <f t="shared" si="16"/>
        <v/>
      </c>
      <c r="B251" s="58" t="str">
        <f>IFERROR(IF(BASE!$B250&lt;&gt;"",BASE!$B250,""),"")</f>
        <v/>
      </c>
      <c r="C251" s="14" t="str">
        <f>IFERROR(IF(BASE!$C250&lt;&gt;"",BASE!$C250,""),"")</f>
        <v/>
      </c>
      <c r="D251" s="15" t="str">
        <f>IFERROR(VLOOKUP($B251&amp;$C251,Tabla1[[#All],[LLAVE]:[FECHA REAL RESPUESTA]],4,0),"")</f>
        <v/>
      </c>
      <c r="E251" s="15" t="str">
        <f>IFERROR(VLOOKUP($B251&amp;$C251,Tabla1[[#All],[LLAVE]:[FECHA ESTIMADA RESPUESTA]],5,0),"")</f>
        <v/>
      </c>
      <c r="F251" s="15" t="str">
        <f>IFERROR(IF(VLOOKUP($B251&amp;$C251,Tabla1[[#All],[LLAVE]:[FECHA REAL RESPUESTA]],6,0)=0,"",VLOOKUP($B251&amp;$C251,Tabla1[[#All],[LLAVE]:[FECHA REAL RESPUESTA]],6,0)),"")</f>
        <v/>
      </c>
      <c r="G251" s="12" t="str">
        <f t="shared" si="17"/>
        <v/>
      </c>
      <c r="H251" s="12" t="str">
        <f>IFERROR(VLOOKUP($B251,Tabla2[#All],2,0),"")</f>
        <v/>
      </c>
      <c r="I251" s="12" t="str">
        <f t="shared" si="18"/>
        <v/>
      </c>
      <c r="J251" s="12" t="str">
        <f>IFERROR(NETWORKDAYS.INTL($D251+1,$F251,1,Tabla5[DIAS FESTIVOS]),"")</f>
        <v/>
      </c>
      <c r="K251" s="13">
        <f t="shared" si="19"/>
        <v>0</v>
      </c>
    </row>
    <row r="252" spans="1:11" x14ac:dyDescent="0.2">
      <c r="A252" s="17" t="str">
        <f t="shared" si="16"/>
        <v/>
      </c>
      <c r="B252" s="58" t="str">
        <f>IFERROR(IF(BASE!$B251&lt;&gt;"",BASE!$B251,""),"")</f>
        <v/>
      </c>
      <c r="C252" s="14" t="str">
        <f>IFERROR(IF(BASE!$C251&lt;&gt;"",BASE!$C251,""),"")</f>
        <v/>
      </c>
      <c r="D252" s="15" t="str">
        <f>IFERROR(VLOOKUP($B252&amp;$C252,Tabla1[[#All],[LLAVE]:[FECHA REAL RESPUESTA]],4,0),"")</f>
        <v/>
      </c>
      <c r="E252" s="15" t="str">
        <f>IFERROR(VLOOKUP($B252&amp;$C252,Tabla1[[#All],[LLAVE]:[FECHA ESTIMADA RESPUESTA]],5,0),"")</f>
        <v/>
      </c>
      <c r="F252" s="15" t="str">
        <f>IFERROR(IF(VLOOKUP($B252&amp;$C252,Tabla1[[#All],[LLAVE]:[FECHA REAL RESPUESTA]],6,0)=0,"",VLOOKUP($B252&amp;$C252,Tabla1[[#All],[LLAVE]:[FECHA REAL RESPUESTA]],6,0)),"")</f>
        <v/>
      </c>
      <c r="G252" s="12" t="str">
        <f t="shared" si="17"/>
        <v/>
      </c>
      <c r="H252" s="12" t="str">
        <f>IFERROR(VLOOKUP($B252,Tabla2[#All],2,0),"")</f>
        <v/>
      </c>
      <c r="I252" s="12" t="str">
        <f t="shared" si="18"/>
        <v/>
      </c>
      <c r="J252" s="12" t="str">
        <f>IFERROR(NETWORKDAYS.INTL($D252+1,$F252,1,Tabla5[DIAS FESTIVOS]),"")</f>
        <v/>
      </c>
      <c r="K252" s="13">
        <f t="shared" si="19"/>
        <v>0</v>
      </c>
    </row>
    <row r="253" spans="1:11" x14ac:dyDescent="0.2">
      <c r="A253" s="17" t="str">
        <f t="shared" si="16"/>
        <v/>
      </c>
      <c r="B253" s="58" t="str">
        <f>IFERROR(IF(BASE!$B252&lt;&gt;"",BASE!$B252,""),"")</f>
        <v/>
      </c>
      <c r="C253" s="14" t="str">
        <f>IFERROR(IF(BASE!$C252&lt;&gt;"",BASE!$C252,""),"")</f>
        <v/>
      </c>
      <c r="D253" s="15" t="str">
        <f>IFERROR(VLOOKUP($B253&amp;$C253,Tabla1[[#All],[LLAVE]:[FECHA REAL RESPUESTA]],4,0),"")</f>
        <v/>
      </c>
      <c r="E253" s="15" t="str">
        <f>IFERROR(VLOOKUP($B253&amp;$C253,Tabla1[[#All],[LLAVE]:[FECHA ESTIMADA RESPUESTA]],5,0),"")</f>
        <v/>
      </c>
      <c r="F253" s="15" t="str">
        <f>IFERROR(IF(VLOOKUP($B253&amp;$C253,Tabla1[[#All],[LLAVE]:[FECHA REAL RESPUESTA]],6,0)=0,"",VLOOKUP($B253&amp;$C253,Tabla1[[#All],[LLAVE]:[FECHA REAL RESPUESTA]],6,0)),"")</f>
        <v/>
      </c>
      <c r="G253" s="12" t="str">
        <f t="shared" si="17"/>
        <v/>
      </c>
      <c r="H253" s="12" t="str">
        <f>IFERROR(VLOOKUP($B253,Tabla2[#All],2,0),"")</f>
        <v/>
      </c>
      <c r="I253" s="12" t="str">
        <f t="shared" si="18"/>
        <v/>
      </c>
      <c r="J253" s="12" t="str">
        <f>IFERROR(NETWORKDAYS.INTL($D253+1,$F253,1,Tabla5[DIAS FESTIVOS]),"")</f>
        <v/>
      </c>
      <c r="K253" s="13">
        <f t="shared" si="19"/>
        <v>0</v>
      </c>
    </row>
    <row r="254" spans="1:11" x14ac:dyDescent="0.2">
      <c r="A254" s="17" t="str">
        <f t="shared" si="16"/>
        <v/>
      </c>
      <c r="B254" s="58" t="str">
        <f>IFERROR(IF(BASE!$B253&lt;&gt;"",BASE!$B253,""),"")</f>
        <v/>
      </c>
      <c r="C254" s="14" t="str">
        <f>IFERROR(IF(BASE!$C253&lt;&gt;"",BASE!$C253,""),"")</f>
        <v/>
      </c>
      <c r="D254" s="15" t="str">
        <f>IFERROR(VLOOKUP($B254&amp;$C254,Tabla1[[#All],[LLAVE]:[FECHA REAL RESPUESTA]],4,0),"")</f>
        <v/>
      </c>
      <c r="E254" s="15" t="str">
        <f>IFERROR(VLOOKUP($B254&amp;$C254,Tabla1[[#All],[LLAVE]:[FECHA ESTIMADA RESPUESTA]],5,0),"")</f>
        <v/>
      </c>
      <c r="F254" s="15" t="str">
        <f>IFERROR(IF(VLOOKUP($B254&amp;$C254,Tabla1[[#All],[LLAVE]:[FECHA REAL RESPUESTA]],6,0)=0,"",VLOOKUP($B254&amp;$C254,Tabla1[[#All],[LLAVE]:[FECHA REAL RESPUESTA]],6,0)),"")</f>
        <v/>
      </c>
      <c r="G254" s="12" t="str">
        <f t="shared" si="17"/>
        <v/>
      </c>
      <c r="H254" s="12" t="str">
        <f>IFERROR(VLOOKUP($B254,Tabla2[#All],2,0),"")</f>
        <v/>
      </c>
      <c r="I254" s="12" t="str">
        <f t="shared" si="18"/>
        <v/>
      </c>
      <c r="J254" s="12" t="str">
        <f>IFERROR(NETWORKDAYS.INTL($D254+1,$F254,1,Tabla5[DIAS FESTIVOS]),"")</f>
        <v/>
      </c>
      <c r="K254" s="13">
        <f t="shared" si="19"/>
        <v>0</v>
      </c>
    </row>
    <row r="255" spans="1:11" x14ac:dyDescent="0.2">
      <c r="A255" s="17" t="str">
        <f t="shared" si="16"/>
        <v/>
      </c>
      <c r="B255" s="58" t="str">
        <f>IFERROR(IF(BASE!$B254&lt;&gt;"",BASE!$B254,""),"")</f>
        <v/>
      </c>
      <c r="C255" s="14" t="str">
        <f>IFERROR(IF(BASE!$C254&lt;&gt;"",BASE!$C254,""),"")</f>
        <v/>
      </c>
      <c r="D255" s="15" t="str">
        <f>IFERROR(VLOOKUP($B255&amp;$C255,Tabla1[[#All],[LLAVE]:[FECHA REAL RESPUESTA]],4,0),"")</f>
        <v/>
      </c>
      <c r="E255" s="15" t="str">
        <f>IFERROR(VLOOKUP($B255&amp;$C255,Tabla1[[#All],[LLAVE]:[FECHA ESTIMADA RESPUESTA]],5,0),"")</f>
        <v/>
      </c>
      <c r="F255" s="15" t="str">
        <f>IFERROR(IF(VLOOKUP($B255&amp;$C255,Tabla1[[#All],[LLAVE]:[FECHA REAL RESPUESTA]],6,0)=0,"",VLOOKUP($B255&amp;$C255,Tabla1[[#All],[LLAVE]:[FECHA REAL RESPUESTA]],6,0)),"")</f>
        <v/>
      </c>
      <c r="G255" s="12" t="str">
        <f t="shared" si="17"/>
        <v/>
      </c>
      <c r="H255" s="12" t="str">
        <f>IFERROR(VLOOKUP($B255,Tabla2[#All],2,0),"")</f>
        <v/>
      </c>
      <c r="I255" s="12" t="str">
        <f t="shared" si="18"/>
        <v/>
      </c>
      <c r="J255" s="12" t="str">
        <f>IFERROR(NETWORKDAYS.INTL($D255+1,$F255,1,Tabla5[DIAS FESTIVOS]),"")</f>
        <v/>
      </c>
      <c r="K255" s="13">
        <f t="shared" si="19"/>
        <v>0</v>
      </c>
    </row>
    <row r="256" spans="1:11" x14ac:dyDescent="0.2">
      <c r="A256" s="17" t="str">
        <f t="shared" si="16"/>
        <v/>
      </c>
      <c r="B256" s="58" t="str">
        <f>IFERROR(IF(BASE!$B255&lt;&gt;"",BASE!$B255,""),"")</f>
        <v/>
      </c>
      <c r="C256" s="14" t="str">
        <f>IFERROR(IF(BASE!$C255&lt;&gt;"",BASE!$C255,""),"")</f>
        <v/>
      </c>
      <c r="D256" s="15" t="str">
        <f>IFERROR(VLOOKUP($B256&amp;$C256,Tabla1[[#All],[LLAVE]:[FECHA REAL RESPUESTA]],4,0),"")</f>
        <v/>
      </c>
      <c r="E256" s="15" t="str">
        <f>IFERROR(VLOOKUP($B256&amp;$C256,Tabla1[[#All],[LLAVE]:[FECHA ESTIMADA RESPUESTA]],5,0),"")</f>
        <v/>
      </c>
      <c r="F256" s="15" t="str">
        <f>IFERROR(IF(VLOOKUP($B256&amp;$C256,Tabla1[[#All],[LLAVE]:[FECHA REAL RESPUESTA]],6,0)=0,"",VLOOKUP($B256&amp;$C256,Tabla1[[#All],[LLAVE]:[FECHA REAL RESPUESTA]],6,0)),"")</f>
        <v/>
      </c>
      <c r="G256" s="12" t="str">
        <f t="shared" si="17"/>
        <v/>
      </c>
      <c r="H256" s="12" t="str">
        <f>IFERROR(VLOOKUP($B256,Tabla2[#All],2,0),"")</f>
        <v/>
      </c>
      <c r="I256" s="12" t="str">
        <f t="shared" si="18"/>
        <v/>
      </c>
      <c r="J256" s="12" t="str">
        <f>IFERROR(NETWORKDAYS.INTL($D256+1,$F256,1,Tabla5[DIAS FESTIVOS]),"")</f>
        <v/>
      </c>
      <c r="K256" s="13">
        <f t="shared" si="19"/>
        <v>0</v>
      </c>
    </row>
    <row r="257" spans="1:11" x14ac:dyDescent="0.2">
      <c r="A257" s="17" t="str">
        <f t="shared" si="16"/>
        <v/>
      </c>
      <c r="B257" s="58" t="str">
        <f>IFERROR(IF(BASE!$B256&lt;&gt;"",BASE!$B256,""),"")</f>
        <v/>
      </c>
      <c r="C257" s="14" t="str">
        <f>IFERROR(IF(BASE!$C256&lt;&gt;"",BASE!$C256,""),"")</f>
        <v/>
      </c>
      <c r="D257" s="15" t="str">
        <f>IFERROR(VLOOKUP($B257&amp;$C257,Tabla1[[#All],[LLAVE]:[FECHA REAL RESPUESTA]],4,0),"")</f>
        <v/>
      </c>
      <c r="E257" s="15" t="str">
        <f>IFERROR(VLOOKUP($B257&amp;$C257,Tabla1[[#All],[LLAVE]:[FECHA ESTIMADA RESPUESTA]],5,0),"")</f>
        <v/>
      </c>
      <c r="F257" s="15" t="str">
        <f>IFERROR(IF(VLOOKUP($B257&amp;$C257,Tabla1[[#All],[LLAVE]:[FECHA REAL RESPUESTA]],6,0)=0,"",VLOOKUP($B257&amp;$C257,Tabla1[[#All],[LLAVE]:[FECHA REAL RESPUESTA]],6,0)),"")</f>
        <v/>
      </c>
      <c r="G257" s="12" t="str">
        <f t="shared" si="17"/>
        <v/>
      </c>
      <c r="H257" s="12" t="str">
        <f>IFERROR(VLOOKUP($B257,Tabla2[#All],2,0),"")</f>
        <v/>
      </c>
      <c r="I257" s="12" t="str">
        <f t="shared" si="18"/>
        <v/>
      </c>
      <c r="J257" s="12" t="str">
        <f>IFERROR(NETWORKDAYS.INTL($D257+1,$F257,1,Tabla5[DIAS FESTIVOS]),"")</f>
        <v/>
      </c>
      <c r="K257" s="13">
        <f t="shared" si="19"/>
        <v>0</v>
      </c>
    </row>
    <row r="258" spans="1:11" x14ac:dyDescent="0.2">
      <c r="A258" s="17" t="str">
        <f t="shared" si="16"/>
        <v/>
      </c>
      <c r="B258" s="58" t="str">
        <f>IFERROR(IF(BASE!$B257&lt;&gt;"",BASE!$B257,""),"")</f>
        <v/>
      </c>
      <c r="C258" s="14" t="str">
        <f>IFERROR(IF(BASE!$C257&lt;&gt;"",BASE!$C257,""),"")</f>
        <v/>
      </c>
      <c r="D258" s="15" t="str">
        <f>IFERROR(VLOOKUP($B258&amp;$C258,Tabla1[[#All],[LLAVE]:[FECHA REAL RESPUESTA]],4,0),"")</f>
        <v/>
      </c>
      <c r="E258" s="15" t="str">
        <f>IFERROR(VLOOKUP($B258&amp;$C258,Tabla1[[#All],[LLAVE]:[FECHA ESTIMADA RESPUESTA]],5,0),"")</f>
        <v/>
      </c>
      <c r="F258" s="15" t="str">
        <f>IFERROR(IF(VLOOKUP($B258&amp;$C258,Tabla1[[#All],[LLAVE]:[FECHA REAL RESPUESTA]],6,0)=0,"",VLOOKUP($B258&amp;$C258,Tabla1[[#All],[LLAVE]:[FECHA REAL RESPUESTA]],6,0)),"")</f>
        <v/>
      </c>
      <c r="G258" s="12" t="str">
        <f t="shared" si="17"/>
        <v/>
      </c>
      <c r="H258" s="12" t="str">
        <f>IFERROR(VLOOKUP($B258,Tabla2[#All],2,0),"")</f>
        <v/>
      </c>
      <c r="I258" s="12" t="str">
        <f t="shared" si="18"/>
        <v/>
      </c>
      <c r="J258" s="12" t="str">
        <f>IFERROR(NETWORKDAYS.INTL($D258+1,$F258,1,Tabla5[DIAS FESTIVOS]),"")</f>
        <v/>
      </c>
      <c r="K258" s="13">
        <f t="shared" si="19"/>
        <v>0</v>
      </c>
    </row>
    <row r="259" spans="1:11" x14ac:dyDescent="0.2">
      <c r="A259" s="17" t="str">
        <f t="shared" si="16"/>
        <v/>
      </c>
      <c r="B259" s="58" t="str">
        <f>IFERROR(IF(BASE!$B258&lt;&gt;"",BASE!$B258,""),"")</f>
        <v/>
      </c>
      <c r="C259" s="14" t="str">
        <f>IFERROR(IF(BASE!$C258&lt;&gt;"",BASE!$C258,""),"")</f>
        <v/>
      </c>
      <c r="D259" s="15" t="str">
        <f>IFERROR(VLOOKUP($B259&amp;$C259,Tabla1[[#All],[LLAVE]:[FECHA REAL RESPUESTA]],4,0),"")</f>
        <v/>
      </c>
      <c r="E259" s="15" t="str">
        <f>IFERROR(VLOOKUP($B259&amp;$C259,Tabla1[[#All],[LLAVE]:[FECHA ESTIMADA RESPUESTA]],5,0),"")</f>
        <v/>
      </c>
      <c r="F259" s="15" t="str">
        <f>IFERROR(IF(VLOOKUP($B259&amp;$C259,Tabla1[[#All],[LLAVE]:[FECHA REAL RESPUESTA]],6,0)=0,"",VLOOKUP($B259&amp;$C259,Tabla1[[#All],[LLAVE]:[FECHA REAL RESPUESTA]],6,0)),"")</f>
        <v/>
      </c>
      <c r="G259" s="12" t="str">
        <f t="shared" si="17"/>
        <v/>
      </c>
      <c r="H259" s="12" t="str">
        <f>IFERROR(VLOOKUP($B259,Tabla2[#All],2,0),"")</f>
        <v/>
      </c>
      <c r="I259" s="12" t="str">
        <f t="shared" si="18"/>
        <v/>
      </c>
      <c r="J259" s="12" t="str">
        <f>IFERROR(NETWORKDAYS.INTL($D259+1,$F259,1,Tabla5[DIAS FESTIVOS]),"")</f>
        <v/>
      </c>
      <c r="K259" s="13">
        <f t="shared" si="19"/>
        <v>0</v>
      </c>
    </row>
    <row r="260" spans="1:11" x14ac:dyDescent="0.2">
      <c r="A260" s="17" t="str">
        <f t="shared" si="16"/>
        <v/>
      </c>
      <c r="B260" s="58" t="str">
        <f>IFERROR(IF(BASE!$B259&lt;&gt;"",BASE!$B259,""),"")</f>
        <v/>
      </c>
      <c r="C260" s="14" t="str">
        <f>IFERROR(IF(BASE!$C259&lt;&gt;"",BASE!$C259,""),"")</f>
        <v/>
      </c>
      <c r="D260" s="15" t="str">
        <f>IFERROR(VLOOKUP($B260&amp;$C260,Tabla1[[#All],[LLAVE]:[FECHA REAL RESPUESTA]],4,0),"")</f>
        <v/>
      </c>
      <c r="E260" s="15" t="str">
        <f>IFERROR(VLOOKUP($B260&amp;$C260,Tabla1[[#All],[LLAVE]:[FECHA ESTIMADA RESPUESTA]],5,0),"")</f>
        <v/>
      </c>
      <c r="F260" s="15" t="str">
        <f>IFERROR(IF(VLOOKUP($B260&amp;$C260,Tabla1[[#All],[LLAVE]:[FECHA REAL RESPUESTA]],6,0)=0,"",VLOOKUP($B260&amp;$C260,Tabla1[[#All],[LLAVE]:[FECHA REAL RESPUESTA]],6,0)),"")</f>
        <v/>
      </c>
      <c r="G260" s="12" t="str">
        <f t="shared" si="17"/>
        <v/>
      </c>
      <c r="H260" s="12" t="str">
        <f>IFERROR(VLOOKUP($B260,Tabla2[#All],2,0),"")</f>
        <v/>
      </c>
      <c r="I260" s="12" t="str">
        <f t="shared" si="18"/>
        <v/>
      </c>
      <c r="J260" s="12" t="str">
        <f>IFERROR(NETWORKDAYS.INTL($D260+1,$F260,1,Tabla5[DIAS FESTIVOS]),"")</f>
        <v/>
      </c>
      <c r="K260" s="13">
        <f t="shared" si="19"/>
        <v>0</v>
      </c>
    </row>
    <row r="261" spans="1:11" x14ac:dyDescent="0.2">
      <c r="A261" s="17" t="str">
        <f t="shared" ref="A261:A324" si="20">IFERROR($B261&amp;$C261,"")</f>
        <v/>
      </c>
      <c r="B261" s="58" t="str">
        <f>IFERROR(IF(BASE!$B260&lt;&gt;"",BASE!$B260,""),"")</f>
        <v/>
      </c>
      <c r="C261" s="14" t="str">
        <f>IFERROR(IF(BASE!$C260&lt;&gt;"",BASE!$C260,""),"")</f>
        <v/>
      </c>
      <c r="D261" s="15" t="str">
        <f>IFERROR(VLOOKUP($B261&amp;$C261,Tabla1[[#All],[LLAVE]:[FECHA REAL RESPUESTA]],4,0),"")</f>
        <v/>
      </c>
      <c r="E261" s="15" t="str">
        <f>IFERROR(VLOOKUP($B261&amp;$C261,Tabla1[[#All],[LLAVE]:[FECHA ESTIMADA RESPUESTA]],5,0),"")</f>
        <v/>
      </c>
      <c r="F261" s="15" t="str">
        <f>IFERROR(IF(VLOOKUP($B261&amp;$C261,Tabla1[[#All],[LLAVE]:[FECHA REAL RESPUESTA]],6,0)=0,"",VLOOKUP($B261&amp;$C261,Tabla1[[#All],[LLAVE]:[FECHA REAL RESPUESTA]],6,0)),"")</f>
        <v/>
      </c>
      <c r="G261" s="12" t="str">
        <f t="shared" ref="G261:G324" si="21">IFERROR(IF(WEEKDAY($D261,2)=5,DAY($D261)+3,IF(WEEKDAY($D261,2)=6,DAY($D261)+2,IF(WEEKDAY($D261,2)=7,DAY($D261)+1,DAY($D261)+1))),"")</f>
        <v/>
      </c>
      <c r="H261" s="12" t="str">
        <f>IFERROR(VLOOKUP($B261,Tabla2[#All],2,0),"")</f>
        <v/>
      </c>
      <c r="I261" s="12" t="str">
        <f t="shared" ref="I261:I324" si="22">+IFERROR($G261,"")</f>
        <v/>
      </c>
      <c r="J261" s="12" t="str">
        <f>IFERROR(NETWORKDAYS.INTL($D261+1,$F261,1,Tabla5[DIAS FESTIVOS]),"")</f>
        <v/>
      </c>
      <c r="K261" s="13">
        <f t="shared" ref="K261:K324" si="23">IFERROR(IF($F261="",0,1),"")</f>
        <v>0</v>
      </c>
    </row>
    <row r="262" spans="1:11" x14ac:dyDescent="0.2">
      <c r="A262" s="17" t="str">
        <f t="shared" si="20"/>
        <v/>
      </c>
      <c r="B262" s="58" t="str">
        <f>IFERROR(IF(BASE!$B261&lt;&gt;"",BASE!$B261,""),"")</f>
        <v/>
      </c>
      <c r="C262" s="14" t="str">
        <f>IFERROR(IF(BASE!$C261&lt;&gt;"",BASE!$C261,""),"")</f>
        <v/>
      </c>
      <c r="D262" s="15" t="str">
        <f>IFERROR(VLOOKUP($B262&amp;$C262,Tabla1[[#All],[LLAVE]:[FECHA REAL RESPUESTA]],4,0),"")</f>
        <v/>
      </c>
      <c r="E262" s="15" t="str">
        <f>IFERROR(VLOOKUP($B262&amp;$C262,Tabla1[[#All],[LLAVE]:[FECHA ESTIMADA RESPUESTA]],5,0),"")</f>
        <v/>
      </c>
      <c r="F262" s="15" t="str">
        <f>IFERROR(IF(VLOOKUP($B262&amp;$C262,Tabla1[[#All],[LLAVE]:[FECHA REAL RESPUESTA]],6,0)=0,"",VLOOKUP($B262&amp;$C262,Tabla1[[#All],[LLAVE]:[FECHA REAL RESPUESTA]],6,0)),"")</f>
        <v/>
      </c>
      <c r="G262" s="12" t="str">
        <f t="shared" si="21"/>
        <v/>
      </c>
      <c r="H262" s="12" t="str">
        <f>IFERROR(VLOOKUP($B262,Tabla2[#All],2,0),"")</f>
        <v/>
      </c>
      <c r="I262" s="12" t="str">
        <f t="shared" si="22"/>
        <v/>
      </c>
      <c r="J262" s="12" t="str">
        <f>IFERROR(NETWORKDAYS.INTL($D262+1,$F262,1,Tabla5[DIAS FESTIVOS]),"")</f>
        <v/>
      </c>
      <c r="K262" s="13">
        <f t="shared" si="23"/>
        <v>0</v>
      </c>
    </row>
    <row r="263" spans="1:11" x14ac:dyDescent="0.2">
      <c r="A263" s="17" t="str">
        <f t="shared" si="20"/>
        <v/>
      </c>
      <c r="B263" s="58" t="str">
        <f>IFERROR(IF(BASE!$B262&lt;&gt;"",BASE!$B262,""),"")</f>
        <v/>
      </c>
      <c r="C263" s="14" t="str">
        <f>IFERROR(IF(BASE!$C262&lt;&gt;"",BASE!$C262,""),"")</f>
        <v/>
      </c>
      <c r="D263" s="15" t="str">
        <f>IFERROR(VLOOKUP($B263&amp;$C263,Tabla1[[#All],[LLAVE]:[FECHA REAL RESPUESTA]],4,0),"")</f>
        <v/>
      </c>
      <c r="E263" s="15" t="str">
        <f>IFERROR(VLOOKUP($B263&amp;$C263,Tabla1[[#All],[LLAVE]:[FECHA ESTIMADA RESPUESTA]],5,0),"")</f>
        <v/>
      </c>
      <c r="F263" s="15" t="str">
        <f>IFERROR(IF(VLOOKUP($B263&amp;$C263,Tabla1[[#All],[LLAVE]:[FECHA REAL RESPUESTA]],6,0)=0,"",VLOOKUP($B263&amp;$C263,Tabla1[[#All],[LLAVE]:[FECHA REAL RESPUESTA]],6,0)),"")</f>
        <v/>
      </c>
      <c r="G263" s="12" t="str">
        <f t="shared" si="21"/>
        <v/>
      </c>
      <c r="H263" s="12" t="str">
        <f>IFERROR(VLOOKUP($B263,Tabla2[#All],2,0),"")</f>
        <v/>
      </c>
      <c r="I263" s="12" t="str">
        <f t="shared" si="22"/>
        <v/>
      </c>
      <c r="J263" s="12" t="str">
        <f>IFERROR(NETWORKDAYS.INTL($D263+1,$F263,1,Tabla5[DIAS FESTIVOS]),"")</f>
        <v/>
      </c>
      <c r="K263" s="13">
        <f t="shared" si="23"/>
        <v>0</v>
      </c>
    </row>
    <row r="264" spans="1:11" x14ac:dyDescent="0.2">
      <c r="A264" s="17" t="str">
        <f t="shared" si="20"/>
        <v/>
      </c>
      <c r="B264" s="58" t="str">
        <f>IFERROR(IF(BASE!$B263&lt;&gt;"",BASE!$B263,""),"")</f>
        <v/>
      </c>
      <c r="C264" s="14" t="str">
        <f>IFERROR(IF(BASE!$C263&lt;&gt;"",BASE!$C263,""),"")</f>
        <v/>
      </c>
      <c r="D264" s="15" t="str">
        <f>IFERROR(VLOOKUP($B264&amp;$C264,Tabla1[[#All],[LLAVE]:[FECHA REAL RESPUESTA]],4,0),"")</f>
        <v/>
      </c>
      <c r="E264" s="15" t="str">
        <f>IFERROR(VLOOKUP($B264&amp;$C264,Tabla1[[#All],[LLAVE]:[FECHA ESTIMADA RESPUESTA]],5,0),"")</f>
        <v/>
      </c>
      <c r="F264" s="15" t="str">
        <f>IFERROR(IF(VLOOKUP($B264&amp;$C264,Tabla1[[#All],[LLAVE]:[FECHA REAL RESPUESTA]],6,0)=0,"",VLOOKUP($B264&amp;$C264,Tabla1[[#All],[LLAVE]:[FECHA REAL RESPUESTA]],6,0)),"")</f>
        <v/>
      </c>
      <c r="G264" s="12" t="str">
        <f t="shared" si="21"/>
        <v/>
      </c>
      <c r="H264" s="12" t="str">
        <f>IFERROR(VLOOKUP($B264,Tabla2[#All],2,0),"")</f>
        <v/>
      </c>
      <c r="I264" s="12" t="str">
        <f t="shared" si="22"/>
        <v/>
      </c>
      <c r="J264" s="12" t="str">
        <f>IFERROR(NETWORKDAYS.INTL($D264+1,$F264,1,Tabla5[DIAS FESTIVOS]),"")</f>
        <v/>
      </c>
      <c r="K264" s="13">
        <f t="shared" si="23"/>
        <v>0</v>
      </c>
    </row>
    <row r="265" spans="1:11" x14ac:dyDescent="0.2">
      <c r="A265" s="17" t="str">
        <f t="shared" si="20"/>
        <v/>
      </c>
      <c r="B265" s="58" t="str">
        <f>IFERROR(IF(BASE!$B264&lt;&gt;"",BASE!$B264,""),"")</f>
        <v/>
      </c>
      <c r="C265" s="14" t="str">
        <f>IFERROR(IF(BASE!$C264&lt;&gt;"",BASE!$C264,""),"")</f>
        <v/>
      </c>
      <c r="D265" s="15" t="str">
        <f>IFERROR(VLOOKUP($B265&amp;$C265,Tabla1[[#All],[LLAVE]:[FECHA REAL RESPUESTA]],4,0),"")</f>
        <v/>
      </c>
      <c r="E265" s="15" t="str">
        <f>IFERROR(VLOOKUP($B265&amp;$C265,Tabla1[[#All],[LLAVE]:[FECHA ESTIMADA RESPUESTA]],5,0),"")</f>
        <v/>
      </c>
      <c r="F265" s="15" t="str">
        <f>IFERROR(IF(VLOOKUP($B265&amp;$C265,Tabla1[[#All],[LLAVE]:[FECHA REAL RESPUESTA]],6,0)=0,"",VLOOKUP($B265&amp;$C265,Tabla1[[#All],[LLAVE]:[FECHA REAL RESPUESTA]],6,0)),"")</f>
        <v/>
      </c>
      <c r="G265" s="12" t="str">
        <f t="shared" si="21"/>
        <v/>
      </c>
      <c r="H265" s="12" t="str">
        <f>IFERROR(VLOOKUP($B265,Tabla2[#All],2,0),"")</f>
        <v/>
      </c>
      <c r="I265" s="12" t="str">
        <f t="shared" si="22"/>
        <v/>
      </c>
      <c r="J265" s="12" t="str">
        <f>IFERROR(NETWORKDAYS.INTL($D265+1,$F265,1,Tabla5[DIAS FESTIVOS]),"")</f>
        <v/>
      </c>
      <c r="K265" s="13">
        <f t="shared" si="23"/>
        <v>0</v>
      </c>
    </row>
    <row r="266" spans="1:11" x14ac:dyDescent="0.2">
      <c r="A266" s="17" t="str">
        <f t="shared" si="20"/>
        <v/>
      </c>
      <c r="B266" s="58" t="str">
        <f>IFERROR(IF(BASE!$B265&lt;&gt;"",BASE!$B265,""),"")</f>
        <v/>
      </c>
      <c r="C266" s="14" t="str">
        <f>IFERROR(IF(BASE!$C265&lt;&gt;"",BASE!$C265,""),"")</f>
        <v/>
      </c>
      <c r="D266" s="15" t="str">
        <f>IFERROR(VLOOKUP($B266&amp;$C266,Tabla1[[#All],[LLAVE]:[FECHA REAL RESPUESTA]],4,0),"")</f>
        <v/>
      </c>
      <c r="E266" s="15" t="str">
        <f>IFERROR(VLOOKUP($B266&amp;$C266,Tabla1[[#All],[LLAVE]:[FECHA ESTIMADA RESPUESTA]],5,0),"")</f>
        <v/>
      </c>
      <c r="F266" s="15" t="str">
        <f>IFERROR(IF(VLOOKUP($B266&amp;$C266,Tabla1[[#All],[LLAVE]:[FECHA REAL RESPUESTA]],6,0)=0,"",VLOOKUP($B266&amp;$C266,Tabla1[[#All],[LLAVE]:[FECHA REAL RESPUESTA]],6,0)),"")</f>
        <v/>
      </c>
      <c r="G266" s="12" t="str">
        <f t="shared" si="21"/>
        <v/>
      </c>
      <c r="H266" s="12" t="str">
        <f>IFERROR(VLOOKUP($B266,Tabla2[#All],2,0),"")</f>
        <v/>
      </c>
      <c r="I266" s="12" t="str">
        <f t="shared" si="22"/>
        <v/>
      </c>
      <c r="J266" s="12" t="str">
        <f>IFERROR(NETWORKDAYS.INTL($D266+1,$F266,1,Tabla5[DIAS FESTIVOS]),"")</f>
        <v/>
      </c>
      <c r="K266" s="13">
        <f t="shared" si="23"/>
        <v>0</v>
      </c>
    </row>
    <row r="267" spans="1:11" x14ac:dyDescent="0.2">
      <c r="A267" s="17" t="str">
        <f t="shared" si="20"/>
        <v/>
      </c>
      <c r="B267" s="58" t="str">
        <f>IFERROR(IF(BASE!$B266&lt;&gt;"",BASE!$B266,""),"")</f>
        <v/>
      </c>
      <c r="C267" s="14" t="str">
        <f>IFERROR(IF(BASE!$C266&lt;&gt;"",BASE!$C266,""),"")</f>
        <v/>
      </c>
      <c r="D267" s="15" t="str">
        <f>IFERROR(VLOOKUP($B267&amp;$C267,Tabla1[[#All],[LLAVE]:[FECHA REAL RESPUESTA]],4,0),"")</f>
        <v/>
      </c>
      <c r="E267" s="15" t="str">
        <f>IFERROR(VLOOKUP($B267&amp;$C267,Tabla1[[#All],[LLAVE]:[FECHA ESTIMADA RESPUESTA]],5,0),"")</f>
        <v/>
      </c>
      <c r="F267" s="15" t="str">
        <f>IFERROR(IF(VLOOKUP($B267&amp;$C267,Tabla1[[#All],[LLAVE]:[FECHA REAL RESPUESTA]],6,0)=0,"",VLOOKUP($B267&amp;$C267,Tabla1[[#All],[LLAVE]:[FECHA REAL RESPUESTA]],6,0)),"")</f>
        <v/>
      </c>
      <c r="G267" s="12" t="str">
        <f t="shared" si="21"/>
        <v/>
      </c>
      <c r="H267" s="12" t="str">
        <f>IFERROR(VLOOKUP($B267,Tabla2[#All],2,0),"")</f>
        <v/>
      </c>
      <c r="I267" s="12" t="str">
        <f t="shared" si="22"/>
        <v/>
      </c>
      <c r="J267" s="12" t="str">
        <f>IFERROR(NETWORKDAYS.INTL($D267+1,$F267,1,Tabla5[DIAS FESTIVOS]),"")</f>
        <v/>
      </c>
      <c r="K267" s="13">
        <f t="shared" si="23"/>
        <v>0</v>
      </c>
    </row>
    <row r="268" spans="1:11" x14ac:dyDescent="0.2">
      <c r="A268" s="17" t="str">
        <f t="shared" si="20"/>
        <v/>
      </c>
      <c r="B268" s="58" t="str">
        <f>IFERROR(IF(BASE!$B267&lt;&gt;"",BASE!$B267,""),"")</f>
        <v/>
      </c>
      <c r="C268" s="14" t="str">
        <f>IFERROR(IF(BASE!$C267&lt;&gt;"",BASE!$C267,""),"")</f>
        <v/>
      </c>
      <c r="D268" s="15" t="str">
        <f>IFERROR(VLOOKUP($B268&amp;$C268,Tabla1[[#All],[LLAVE]:[FECHA REAL RESPUESTA]],4,0),"")</f>
        <v/>
      </c>
      <c r="E268" s="15" t="str">
        <f>IFERROR(VLOOKUP($B268&amp;$C268,Tabla1[[#All],[LLAVE]:[FECHA ESTIMADA RESPUESTA]],5,0),"")</f>
        <v/>
      </c>
      <c r="F268" s="15" t="str">
        <f>IFERROR(IF(VLOOKUP($B268&amp;$C268,Tabla1[[#All],[LLAVE]:[FECHA REAL RESPUESTA]],6,0)=0,"",VLOOKUP($B268&amp;$C268,Tabla1[[#All],[LLAVE]:[FECHA REAL RESPUESTA]],6,0)),"")</f>
        <v/>
      </c>
      <c r="G268" s="12" t="str">
        <f t="shared" si="21"/>
        <v/>
      </c>
      <c r="H268" s="12" t="str">
        <f>IFERROR(VLOOKUP($B268,Tabla2[#All],2,0),"")</f>
        <v/>
      </c>
      <c r="I268" s="12" t="str">
        <f t="shared" si="22"/>
        <v/>
      </c>
      <c r="J268" s="12" t="str">
        <f>IFERROR(NETWORKDAYS.INTL($D268+1,$F268,1,Tabla5[DIAS FESTIVOS]),"")</f>
        <v/>
      </c>
      <c r="K268" s="13">
        <f t="shared" si="23"/>
        <v>0</v>
      </c>
    </row>
    <row r="269" spans="1:11" x14ac:dyDescent="0.2">
      <c r="A269" s="17" t="str">
        <f t="shared" si="20"/>
        <v/>
      </c>
      <c r="B269" s="58" t="str">
        <f>IFERROR(IF(BASE!$B268&lt;&gt;"",BASE!$B268,""),"")</f>
        <v/>
      </c>
      <c r="C269" s="14" t="str">
        <f>IFERROR(IF(BASE!$C268&lt;&gt;"",BASE!$C268,""),"")</f>
        <v/>
      </c>
      <c r="D269" s="15" t="str">
        <f>IFERROR(VLOOKUP($B269&amp;$C269,Tabla1[[#All],[LLAVE]:[FECHA REAL RESPUESTA]],4,0),"")</f>
        <v/>
      </c>
      <c r="E269" s="15" t="str">
        <f>IFERROR(VLOOKUP($B269&amp;$C269,Tabla1[[#All],[LLAVE]:[FECHA ESTIMADA RESPUESTA]],5,0),"")</f>
        <v/>
      </c>
      <c r="F269" s="15" t="str">
        <f>IFERROR(IF(VLOOKUP($B269&amp;$C269,Tabla1[[#All],[LLAVE]:[FECHA REAL RESPUESTA]],6,0)=0,"",VLOOKUP($B269&amp;$C269,Tabla1[[#All],[LLAVE]:[FECHA REAL RESPUESTA]],6,0)),"")</f>
        <v/>
      </c>
      <c r="G269" s="12" t="str">
        <f t="shared" si="21"/>
        <v/>
      </c>
      <c r="H269" s="12" t="str">
        <f>IFERROR(VLOOKUP($B269,Tabla2[#All],2,0),"")</f>
        <v/>
      </c>
      <c r="I269" s="12" t="str">
        <f t="shared" si="22"/>
        <v/>
      </c>
      <c r="J269" s="12" t="str">
        <f>IFERROR(NETWORKDAYS.INTL($D269+1,$F269,1,Tabla5[DIAS FESTIVOS]),"")</f>
        <v/>
      </c>
      <c r="K269" s="13">
        <f t="shared" si="23"/>
        <v>0</v>
      </c>
    </row>
    <row r="270" spans="1:11" x14ac:dyDescent="0.2">
      <c r="A270" s="17" t="str">
        <f t="shared" si="20"/>
        <v/>
      </c>
      <c r="B270" s="58" t="str">
        <f>IFERROR(IF(BASE!$B269&lt;&gt;"",BASE!$B269,""),"")</f>
        <v/>
      </c>
      <c r="C270" s="14" t="str">
        <f>IFERROR(IF(BASE!$C269&lt;&gt;"",BASE!$C269,""),"")</f>
        <v/>
      </c>
      <c r="D270" s="15" t="str">
        <f>IFERROR(VLOOKUP($B270&amp;$C270,Tabla1[[#All],[LLAVE]:[FECHA REAL RESPUESTA]],4,0),"")</f>
        <v/>
      </c>
      <c r="E270" s="15" t="str">
        <f>IFERROR(VLOOKUP($B270&amp;$C270,Tabla1[[#All],[LLAVE]:[FECHA ESTIMADA RESPUESTA]],5,0),"")</f>
        <v/>
      </c>
      <c r="F270" s="15" t="str">
        <f>IFERROR(IF(VLOOKUP($B270&amp;$C270,Tabla1[[#All],[LLAVE]:[FECHA REAL RESPUESTA]],6,0)=0,"",VLOOKUP($B270&amp;$C270,Tabla1[[#All],[LLAVE]:[FECHA REAL RESPUESTA]],6,0)),"")</f>
        <v/>
      </c>
      <c r="G270" s="12" t="str">
        <f t="shared" si="21"/>
        <v/>
      </c>
      <c r="H270" s="12" t="str">
        <f>IFERROR(VLOOKUP($B270,Tabla2[#All],2,0),"")</f>
        <v/>
      </c>
      <c r="I270" s="12" t="str">
        <f t="shared" si="22"/>
        <v/>
      </c>
      <c r="J270" s="12" t="str">
        <f>IFERROR(NETWORKDAYS.INTL($D270+1,$F270,1,Tabla5[DIAS FESTIVOS]),"")</f>
        <v/>
      </c>
      <c r="K270" s="13">
        <f t="shared" si="23"/>
        <v>0</v>
      </c>
    </row>
    <row r="271" spans="1:11" x14ac:dyDescent="0.2">
      <c r="A271" s="17" t="str">
        <f t="shared" si="20"/>
        <v/>
      </c>
      <c r="B271" s="58" t="str">
        <f>IFERROR(IF(BASE!$B270&lt;&gt;"",BASE!$B270,""),"")</f>
        <v/>
      </c>
      <c r="C271" s="14" t="str">
        <f>IFERROR(IF(BASE!$C270&lt;&gt;"",BASE!$C270,""),"")</f>
        <v/>
      </c>
      <c r="D271" s="15" t="str">
        <f>IFERROR(VLOOKUP($B271&amp;$C271,Tabla1[[#All],[LLAVE]:[FECHA REAL RESPUESTA]],4,0),"")</f>
        <v/>
      </c>
      <c r="E271" s="15" t="str">
        <f>IFERROR(VLOOKUP($B271&amp;$C271,Tabla1[[#All],[LLAVE]:[FECHA ESTIMADA RESPUESTA]],5,0),"")</f>
        <v/>
      </c>
      <c r="F271" s="15" t="str">
        <f>IFERROR(IF(VLOOKUP($B271&amp;$C271,Tabla1[[#All],[LLAVE]:[FECHA REAL RESPUESTA]],6,0)=0,"",VLOOKUP($B271&amp;$C271,Tabla1[[#All],[LLAVE]:[FECHA REAL RESPUESTA]],6,0)),"")</f>
        <v/>
      </c>
      <c r="G271" s="12" t="str">
        <f t="shared" si="21"/>
        <v/>
      </c>
      <c r="H271" s="12" t="str">
        <f>IFERROR(VLOOKUP($B271,Tabla2[#All],2,0),"")</f>
        <v/>
      </c>
      <c r="I271" s="12" t="str">
        <f t="shared" si="22"/>
        <v/>
      </c>
      <c r="J271" s="12" t="str">
        <f>IFERROR(NETWORKDAYS.INTL($D271+1,$F271,1,Tabla5[DIAS FESTIVOS]),"")</f>
        <v/>
      </c>
      <c r="K271" s="13">
        <f t="shared" si="23"/>
        <v>0</v>
      </c>
    </row>
    <row r="272" spans="1:11" x14ac:dyDescent="0.2">
      <c r="A272" s="17" t="str">
        <f t="shared" si="20"/>
        <v/>
      </c>
      <c r="B272" s="58" t="str">
        <f>IFERROR(IF(BASE!$B271&lt;&gt;"",BASE!$B271,""),"")</f>
        <v/>
      </c>
      <c r="C272" s="14" t="str">
        <f>IFERROR(IF(BASE!$C271&lt;&gt;"",BASE!$C271,""),"")</f>
        <v/>
      </c>
      <c r="D272" s="15" t="str">
        <f>IFERROR(VLOOKUP($B272&amp;$C272,Tabla1[[#All],[LLAVE]:[FECHA REAL RESPUESTA]],4,0),"")</f>
        <v/>
      </c>
      <c r="E272" s="15" t="str">
        <f>IFERROR(VLOOKUP($B272&amp;$C272,Tabla1[[#All],[LLAVE]:[FECHA ESTIMADA RESPUESTA]],5,0),"")</f>
        <v/>
      </c>
      <c r="F272" s="15" t="str">
        <f>IFERROR(IF(VLOOKUP($B272&amp;$C272,Tabla1[[#All],[LLAVE]:[FECHA REAL RESPUESTA]],6,0)=0,"",VLOOKUP($B272&amp;$C272,Tabla1[[#All],[LLAVE]:[FECHA REAL RESPUESTA]],6,0)),"")</f>
        <v/>
      </c>
      <c r="G272" s="12" t="str">
        <f t="shared" si="21"/>
        <v/>
      </c>
      <c r="H272" s="12" t="str">
        <f>IFERROR(VLOOKUP($B272,Tabla2[#All],2,0),"")</f>
        <v/>
      </c>
      <c r="I272" s="12" t="str">
        <f t="shared" si="22"/>
        <v/>
      </c>
      <c r="J272" s="12" t="str">
        <f>IFERROR(NETWORKDAYS.INTL($D272+1,$F272,1,Tabla5[DIAS FESTIVOS]),"")</f>
        <v/>
      </c>
      <c r="K272" s="13">
        <f t="shared" si="23"/>
        <v>0</v>
      </c>
    </row>
    <row r="273" spans="1:11" x14ac:dyDescent="0.2">
      <c r="A273" s="17" t="str">
        <f t="shared" si="20"/>
        <v/>
      </c>
      <c r="B273" s="58" t="str">
        <f>IFERROR(IF(BASE!$B272&lt;&gt;"",BASE!$B272,""),"")</f>
        <v/>
      </c>
      <c r="C273" s="14" t="str">
        <f>IFERROR(IF(BASE!$C272&lt;&gt;"",BASE!$C272,""),"")</f>
        <v/>
      </c>
      <c r="D273" s="15" t="str">
        <f>IFERROR(VLOOKUP($B273&amp;$C273,Tabla1[[#All],[LLAVE]:[FECHA REAL RESPUESTA]],4,0),"")</f>
        <v/>
      </c>
      <c r="E273" s="15" t="str">
        <f>IFERROR(VLOOKUP($B273&amp;$C273,Tabla1[[#All],[LLAVE]:[FECHA ESTIMADA RESPUESTA]],5,0),"")</f>
        <v/>
      </c>
      <c r="F273" s="15" t="str">
        <f>IFERROR(IF(VLOOKUP($B273&amp;$C273,Tabla1[[#All],[LLAVE]:[FECHA REAL RESPUESTA]],6,0)=0,"",VLOOKUP($B273&amp;$C273,Tabla1[[#All],[LLAVE]:[FECHA REAL RESPUESTA]],6,0)),"")</f>
        <v/>
      </c>
      <c r="G273" s="12" t="str">
        <f t="shared" si="21"/>
        <v/>
      </c>
      <c r="H273" s="12" t="str">
        <f>IFERROR(VLOOKUP($B273,Tabla2[#All],2,0),"")</f>
        <v/>
      </c>
      <c r="I273" s="12" t="str">
        <f t="shared" si="22"/>
        <v/>
      </c>
      <c r="J273" s="12" t="str">
        <f>IFERROR(NETWORKDAYS.INTL($D273+1,$F273,1,Tabla5[DIAS FESTIVOS]),"")</f>
        <v/>
      </c>
      <c r="K273" s="13">
        <f t="shared" si="23"/>
        <v>0</v>
      </c>
    </row>
    <row r="274" spans="1:11" x14ac:dyDescent="0.2">
      <c r="A274" s="17" t="str">
        <f t="shared" si="20"/>
        <v/>
      </c>
      <c r="B274" s="58" t="str">
        <f>IFERROR(IF(BASE!$B273&lt;&gt;"",BASE!$B273,""),"")</f>
        <v/>
      </c>
      <c r="C274" s="14" t="str">
        <f>IFERROR(IF(BASE!$C273&lt;&gt;"",BASE!$C273,""),"")</f>
        <v/>
      </c>
      <c r="D274" s="15" t="str">
        <f>IFERROR(VLOOKUP($B274&amp;$C274,Tabla1[[#All],[LLAVE]:[FECHA REAL RESPUESTA]],4,0),"")</f>
        <v/>
      </c>
      <c r="E274" s="15" t="str">
        <f>IFERROR(VLOOKUP($B274&amp;$C274,Tabla1[[#All],[LLAVE]:[FECHA ESTIMADA RESPUESTA]],5,0),"")</f>
        <v/>
      </c>
      <c r="F274" s="15" t="str">
        <f>IFERROR(IF(VLOOKUP($B274&amp;$C274,Tabla1[[#All],[LLAVE]:[FECHA REAL RESPUESTA]],6,0)=0,"",VLOOKUP($B274&amp;$C274,Tabla1[[#All],[LLAVE]:[FECHA REAL RESPUESTA]],6,0)),"")</f>
        <v/>
      </c>
      <c r="G274" s="12" t="str">
        <f t="shared" si="21"/>
        <v/>
      </c>
      <c r="H274" s="12" t="str">
        <f>IFERROR(VLOOKUP($B274,Tabla2[#All],2,0),"")</f>
        <v/>
      </c>
      <c r="I274" s="12" t="str">
        <f t="shared" si="22"/>
        <v/>
      </c>
      <c r="J274" s="12" t="str">
        <f>IFERROR(NETWORKDAYS.INTL($D274+1,$F274,1,Tabla5[DIAS FESTIVOS]),"")</f>
        <v/>
      </c>
      <c r="K274" s="13">
        <f t="shared" si="23"/>
        <v>0</v>
      </c>
    </row>
    <row r="275" spans="1:11" x14ac:dyDescent="0.2">
      <c r="A275" s="17" t="str">
        <f t="shared" si="20"/>
        <v/>
      </c>
      <c r="B275" s="58" t="str">
        <f>IFERROR(IF(BASE!$B274&lt;&gt;"",BASE!$B274,""),"")</f>
        <v/>
      </c>
      <c r="C275" s="14" t="str">
        <f>IFERROR(IF(BASE!$C274&lt;&gt;"",BASE!$C274,""),"")</f>
        <v/>
      </c>
      <c r="D275" s="15" t="str">
        <f>IFERROR(VLOOKUP($B275&amp;$C275,Tabla1[[#All],[LLAVE]:[FECHA REAL RESPUESTA]],4,0),"")</f>
        <v/>
      </c>
      <c r="E275" s="15" t="str">
        <f>IFERROR(VLOOKUP($B275&amp;$C275,Tabla1[[#All],[LLAVE]:[FECHA ESTIMADA RESPUESTA]],5,0),"")</f>
        <v/>
      </c>
      <c r="F275" s="15" t="str">
        <f>IFERROR(IF(VLOOKUP($B275&amp;$C275,Tabla1[[#All],[LLAVE]:[FECHA REAL RESPUESTA]],6,0)=0,"",VLOOKUP($B275&amp;$C275,Tabla1[[#All],[LLAVE]:[FECHA REAL RESPUESTA]],6,0)),"")</f>
        <v/>
      </c>
      <c r="G275" s="12" t="str">
        <f t="shared" si="21"/>
        <v/>
      </c>
      <c r="H275" s="12" t="str">
        <f>IFERROR(VLOOKUP($B275,Tabla2[#All],2,0),"")</f>
        <v/>
      </c>
      <c r="I275" s="12" t="str">
        <f t="shared" si="22"/>
        <v/>
      </c>
      <c r="J275" s="12" t="str">
        <f>IFERROR(NETWORKDAYS.INTL($D275+1,$F275,1,Tabla5[DIAS FESTIVOS]),"")</f>
        <v/>
      </c>
      <c r="K275" s="13">
        <f t="shared" si="23"/>
        <v>0</v>
      </c>
    </row>
    <row r="276" spans="1:11" x14ac:dyDescent="0.2">
      <c r="A276" s="17" t="str">
        <f t="shared" si="20"/>
        <v/>
      </c>
      <c r="B276" s="58" t="str">
        <f>IFERROR(IF(BASE!$B275&lt;&gt;"",BASE!$B275,""),"")</f>
        <v/>
      </c>
      <c r="C276" s="14" t="str">
        <f>IFERROR(IF(BASE!$C275&lt;&gt;"",BASE!$C275,""),"")</f>
        <v/>
      </c>
      <c r="D276" s="15" t="str">
        <f>IFERROR(VLOOKUP($B276&amp;$C276,Tabla1[[#All],[LLAVE]:[FECHA REAL RESPUESTA]],4,0),"")</f>
        <v/>
      </c>
      <c r="E276" s="15" t="str">
        <f>IFERROR(VLOOKUP($B276&amp;$C276,Tabla1[[#All],[LLAVE]:[FECHA ESTIMADA RESPUESTA]],5,0),"")</f>
        <v/>
      </c>
      <c r="F276" s="15" t="str">
        <f>IFERROR(IF(VLOOKUP($B276&amp;$C276,Tabla1[[#All],[LLAVE]:[FECHA REAL RESPUESTA]],6,0)=0,"",VLOOKUP($B276&amp;$C276,Tabla1[[#All],[LLAVE]:[FECHA REAL RESPUESTA]],6,0)),"")</f>
        <v/>
      </c>
      <c r="G276" s="12" t="str">
        <f t="shared" si="21"/>
        <v/>
      </c>
      <c r="H276" s="12" t="str">
        <f>IFERROR(VLOOKUP($B276,Tabla2[#All],2,0),"")</f>
        <v/>
      </c>
      <c r="I276" s="12" t="str">
        <f t="shared" si="22"/>
        <v/>
      </c>
      <c r="J276" s="12" t="str">
        <f>IFERROR(NETWORKDAYS.INTL($D276+1,$F276,1,Tabla5[DIAS FESTIVOS]),"")</f>
        <v/>
      </c>
      <c r="K276" s="13">
        <f t="shared" si="23"/>
        <v>0</v>
      </c>
    </row>
    <row r="277" spans="1:11" x14ac:dyDescent="0.2">
      <c r="A277" s="17" t="str">
        <f t="shared" si="20"/>
        <v/>
      </c>
      <c r="B277" s="58" t="str">
        <f>IFERROR(IF(BASE!$B276&lt;&gt;"",BASE!$B276,""),"")</f>
        <v/>
      </c>
      <c r="C277" s="14" t="str">
        <f>IFERROR(IF(BASE!$C276&lt;&gt;"",BASE!$C276,""),"")</f>
        <v/>
      </c>
      <c r="D277" s="15" t="str">
        <f>IFERROR(VLOOKUP($B277&amp;$C277,Tabla1[[#All],[LLAVE]:[FECHA REAL RESPUESTA]],4,0),"")</f>
        <v/>
      </c>
      <c r="E277" s="15" t="str">
        <f>IFERROR(VLOOKUP($B277&amp;$C277,Tabla1[[#All],[LLAVE]:[FECHA ESTIMADA RESPUESTA]],5,0),"")</f>
        <v/>
      </c>
      <c r="F277" s="15" t="str">
        <f>IFERROR(IF(VLOOKUP($B277&amp;$C277,Tabla1[[#All],[LLAVE]:[FECHA REAL RESPUESTA]],6,0)=0,"",VLOOKUP($B277&amp;$C277,Tabla1[[#All],[LLAVE]:[FECHA REAL RESPUESTA]],6,0)),"")</f>
        <v/>
      </c>
      <c r="G277" s="12" t="str">
        <f t="shared" si="21"/>
        <v/>
      </c>
      <c r="H277" s="12" t="str">
        <f>IFERROR(VLOOKUP($B277,Tabla2[#All],2,0),"")</f>
        <v/>
      </c>
      <c r="I277" s="12" t="str">
        <f t="shared" si="22"/>
        <v/>
      </c>
      <c r="J277" s="12" t="str">
        <f>IFERROR(NETWORKDAYS.INTL($D277+1,$F277,1,Tabla5[DIAS FESTIVOS]),"")</f>
        <v/>
      </c>
      <c r="K277" s="13">
        <f t="shared" si="23"/>
        <v>0</v>
      </c>
    </row>
    <row r="278" spans="1:11" x14ac:dyDescent="0.2">
      <c r="A278" s="17" t="str">
        <f t="shared" si="20"/>
        <v/>
      </c>
      <c r="B278" s="58" t="str">
        <f>IFERROR(IF(BASE!$B277&lt;&gt;"",BASE!$B277,""),"")</f>
        <v/>
      </c>
      <c r="C278" s="14" t="str">
        <f>IFERROR(IF(BASE!$C277&lt;&gt;"",BASE!$C277,""),"")</f>
        <v/>
      </c>
      <c r="D278" s="15" t="str">
        <f>IFERROR(VLOOKUP($B278&amp;$C278,Tabla1[[#All],[LLAVE]:[FECHA REAL RESPUESTA]],4,0),"")</f>
        <v/>
      </c>
      <c r="E278" s="15" t="str">
        <f>IFERROR(VLOOKUP($B278&amp;$C278,Tabla1[[#All],[LLAVE]:[FECHA ESTIMADA RESPUESTA]],5,0),"")</f>
        <v/>
      </c>
      <c r="F278" s="15" t="str">
        <f>IFERROR(IF(VLOOKUP($B278&amp;$C278,Tabla1[[#All],[LLAVE]:[FECHA REAL RESPUESTA]],6,0)=0,"",VLOOKUP($B278&amp;$C278,Tabla1[[#All],[LLAVE]:[FECHA REAL RESPUESTA]],6,0)),"")</f>
        <v/>
      </c>
      <c r="G278" s="12" t="str">
        <f t="shared" si="21"/>
        <v/>
      </c>
      <c r="H278" s="12" t="str">
        <f>IFERROR(VLOOKUP($B278,Tabla2[#All],2,0),"")</f>
        <v/>
      </c>
      <c r="I278" s="12" t="str">
        <f t="shared" si="22"/>
        <v/>
      </c>
      <c r="J278" s="12" t="str">
        <f>IFERROR(NETWORKDAYS.INTL($D278+1,$F278,1,Tabla5[DIAS FESTIVOS]),"")</f>
        <v/>
      </c>
      <c r="K278" s="13">
        <f t="shared" si="23"/>
        <v>0</v>
      </c>
    </row>
    <row r="279" spans="1:11" x14ac:dyDescent="0.2">
      <c r="A279" s="17" t="str">
        <f t="shared" si="20"/>
        <v/>
      </c>
      <c r="B279" s="58" t="str">
        <f>IFERROR(IF(BASE!$B278&lt;&gt;"",BASE!$B278,""),"")</f>
        <v/>
      </c>
      <c r="C279" s="14" t="str">
        <f>IFERROR(IF(BASE!$C278&lt;&gt;"",BASE!$C278,""),"")</f>
        <v/>
      </c>
      <c r="D279" s="15" t="str">
        <f>IFERROR(VLOOKUP($B279&amp;$C279,Tabla1[[#All],[LLAVE]:[FECHA REAL RESPUESTA]],4,0),"")</f>
        <v/>
      </c>
      <c r="E279" s="15" t="str">
        <f>IFERROR(VLOOKUP($B279&amp;$C279,Tabla1[[#All],[LLAVE]:[FECHA ESTIMADA RESPUESTA]],5,0),"")</f>
        <v/>
      </c>
      <c r="F279" s="15" t="str">
        <f>IFERROR(IF(VLOOKUP($B279&amp;$C279,Tabla1[[#All],[LLAVE]:[FECHA REAL RESPUESTA]],6,0)=0,"",VLOOKUP($B279&amp;$C279,Tabla1[[#All],[LLAVE]:[FECHA REAL RESPUESTA]],6,0)),"")</f>
        <v/>
      </c>
      <c r="G279" s="12" t="str">
        <f t="shared" si="21"/>
        <v/>
      </c>
      <c r="H279" s="12" t="str">
        <f>IFERROR(VLOOKUP($B279,Tabla2[#All],2,0),"")</f>
        <v/>
      </c>
      <c r="I279" s="12" t="str">
        <f t="shared" si="22"/>
        <v/>
      </c>
      <c r="J279" s="12" t="str">
        <f>IFERROR(NETWORKDAYS.INTL($D279+1,$F279,1,Tabla5[DIAS FESTIVOS]),"")</f>
        <v/>
      </c>
      <c r="K279" s="13">
        <f t="shared" si="23"/>
        <v>0</v>
      </c>
    </row>
    <row r="280" spans="1:11" x14ac:dyDescent="0.2">
      <c r="A280" s="17" t="str">
        <f t="shared" si="20"/>
        <v/>
      </c>
      <c r="B280" s="58" t="str">
        <f>IFERROR(IF(BASE!$B279&lt;&gt;"",BASE!$B279,""),"")</f>
        <v/>
      </c>
      <c r="C280" s="14" t="str">
        <f>IFERROR(IF(BASE!$C279&lt;&gt;"",BASE!$C279,""),"")</f>
        <v/>
      </c>
      <c r="D280" s="15" t="str">
        <f>IFERROR(VLOOKUP($B280&amp;$C280,Tabla1[[#All],[LLAVE]:[FECHA REAL RESPUESTA]],4,0),"")</f>
        <v/>
      </c>
      <c r="E280" s="15" t="str">
        <f>IFERROR(VLOOKUP($B280&amp;$C280,Tabla1[[#All],[LLAVE]:[FECHA ESTIMADA RESPUESTA]],5,0),"")</f>
        <v/>
      </c>
      <c r="F280" s="15" t="str">
        <f>IFERROR(IF(VLOOKUP($B280&amp;$C280,Tabla1[[#All],[LLAVE]:[FECHA REAL RESPUESTA]],6,0)=0,"",VLOOKUP($B280&amp;$C280,Tabla1[[#All],[LLAVE]:[FECHA REAL RESPUESTA]],6,0)),"")</f>
        <v/>
      </c>
      <c r="G280" s="12" t="str">
        <f t="shared" si="21"/>
        <v/>
      </c>
      <c r="H280" s="12" t="str">
        <f>IFERROR(VLOOKUP($B280,Tabla2[#All],2,0),"")</f>
        <v/>
      </c>
      <c r="I280" s="12" t="str">
        <f t="shared" si="22"/>
        <v/>
      </c>
      <c r="J280" s="12" t="str">
        <f>IFERROR(NETWORKDAYS.INTL($D280+1,$F280,1,Tabla5[DIAS FESTIVOS]),"")</f>
        <v/>
      </c>
      <c r="K280" s="13">
        <f t="shared" si="23"/>
        <v>0</v>
      </c>
    </row>
    <row r="281" spans="1:11" x14ac:dyDescent="0.2">
      <c r="A281" s="17" t="str">
        <f t="shared" si="20"/>
        <v/>
      </c>
      <c r="B281" s="58" t="str">
        <f>IFERROR(IF(BASE!$B280&lt;&gt;"",BASE!$B280,""),"")</f>
        <v/>
      </c>
      <c r="C281" s="14" t="str">
        <f>IFERROR(IF(BASE!$C280&lt;&gt;"",BASE!$C280,""),"")</f>
        <v/>
      </c>
      <c r="D281" s="15" t="str">
        <f>IFERROR(VLOOKUP($B281&amp;$C281,Tabla1[[#All],[LLAVE]:[FECHA REAL RESPUESTA]],4,0),"")</f>
        <v/>
      </c>
      <c r="E281" s="15" t="str">
        <f>IFERROR(VLOOKUP($B281&amp;$C281,Tabla1[[#All],[LLAVE]:[FECHA ESTIMADA RESPUESTA]],5,0),"")</f>
        <v/>
      </c>
      <c r="F281" s="15" t="str">
        <f>IFERROR(IF(VLOOKUP($B281&amp;$C281,Tabla1[[#All],[LLAVE]:[FECHA REAL RESPUESTA]],6,0)=0,"",VLOOKUP($B281&amp;$C281,Tabla1[[#All],[LLAVE]:[FECHA REAL RESPUESTA]],6,0)),"")</f>
        <v/>
      </c>
      <c r="G281" s="12" t="str">
        <f t="shared" si="21"/>
        <v/>
      </c>
      <c r="H281" s="12" t="str">
        <f>IFERROR(VLOOKUP($B281,Tabla2[#All],2,0),"")</f>
        <v/>
      </c>
      <c r="I281" s="12" t="str">
        <f t="shared" si="22"/>
        <v/>
      </c>
      <c r="J281" s="12" t="str">
        <f>IFERROR(NETWORKDAYS.INTL($D281+1,$F281,1,Tabla5[DIAS FESTIVOS]),"")</f>
        <v/>
      </c>
      <c r="K281" s="13">
        <f t="shared" si="23"/>
        <v>0</v>
      </c>
    </row>
    <row r="282" spans="1:11" x14ac:dyDescent="0.2">
      <c r="A282" s="17" t="str">
        <f t="shared" si="20"/>
        <v/>
      </c>
      <c r="B282" s="58" t="str">
        <f>IFERROR(IF(BASE!$B281&lt;&gt;"",BASE!$B281,""),"")</f>
        <v/>
      </c>
      <c r="C282" s="14" t="str">
        <f>IFERROR(IF(BASE!$C281&lt;&gt;"",BASE!$C281,""),"")</f>
        <v/>
      </c>
      <c r="D282" s="15" t="str">
        <f>IFERROR(VLOOKUP($B282&amp;$C282,Tabla1[[#All],[LLAVE]:[FECHA REAL RESPUESTA]],4,0),"")</f>
        <v/>
      </c>
      <c r="E282" s="15" t="str">
        <f>IFERROR(VLOOKUP($B282&amp;$C282,Tabla1[[#All],[LLAVE]:[FECHA ESTIMADA RESPUESTA]],5,0),"")</f>
        <v/>
      </c>
      <c r="F282" s="15" t="str">
        <f>IFERROR(IF(VLOOKUP($B282&amp;$C282,Tabla1[[#All],[LLAVE]:[FECHA REAL RESPUESTA]],6,0)=0,"",VLOOKUP($B282&amp;$C282,Tabla1[[#All],[LLAVE]:[FECHA REAL RESPUESTA]],6,0)),"")</f>
        <v/>
      </c>
      <c r="G282" s="12" t="str">
        <f t="shared" si="21"/>
        <v/>
      </c>
      <c r="H282" s="12" t="str">
        <f>IFERROR(VLOOKUP($B282,Tabla2[#All],2,0),"")</f>
        <v/>
      </c>
      <c r="I282" s="12" t="str">
        <f t="shared" si="22"/>
        <v/>
      </c>
      <c r="J282" s="12" t="str">
        <f>IFERROR(NETWORKDAYS.INTL($D282+1,$F282,1,Tabla5[DIAS FESTIVOS]),"")</f>
        <v/>
      </c>
      <c r="K282" s="13">
        <f t="shared" si="23"/>
        <v>0</v>
      </c>
    </row>
    <row r="283" spans="1:11" x14ac:dyDescent="0.2">
      <c r="A283" s="17" t="str">
        <f t="shared" si="20"/>
        <v/>
      </c>
      <c r="B283" s="58" t="str">
        <f>IFERROR(IF(BASE!$B282&lt;&gt;"",BASE!$B282,""),"")</f>
        <v/>
      </c>
      <c r="C283" s="14" t="str">
        <f>IFERROR(IF(BASE!$C282&lt;&gt;"",BASE!$C282,""),"")</f>
        <v/>
      </c>
      <c r="D283" s="15" t="str">
        <f>IFERROR(VLOOKUP($B283&amp;$C283,Tabla1[[#All],[LLAVE]:[FECHA REAL RESPUESTA]],4,0),"")</f>
        <v/>
      </c>
      <c r="E283" s="15" t="str">
        <f>IFERROR(VLOOKUP($B283&amp;$C283,Tabla1[[#All],[LLAVE]:[FECHA ESTIMADA RESPUESTA]],5,0),"")</f>
        <v/>
      </c>
      <c r="F283" s="15" t="str">
        <f>IFERROR(IF(VLOOKUP($B283&amp;$C283,Tabla1[[#All],[LLAVE]:[FECHA REAL RESPUESTA]],6,0)=0,"",VLOOKUP($B283&amp;$C283,Tabla1[[#All],[LLAVE]:[FECHA REAL RESPUESTA]],6,0)),"")</f>
        <v/>
      </c>
      <c r="G283" s="12" t="str">
        <f t="shared" si="21"/>
        <v/>
      </c>
      <c r="H283" s="12" t="str">
        <f>IFERROR(VLOOKUP($B283,Tabla2[#All],2,0),"")</f>
        <v/>
      </c>
      <c r="I283" s="12" t="str">
        <f t="shared" si="22"/>
        <v/>
      </c>
      <c r="J283" s="12" t="str">
        <f>IFERROR(NETWORKDAYS.INTL($D283+1,$F283,1,Tabla5[DIAS FESTIVOS]),"")</f>
        <v/>
      </c>
      <c r="K283" s="13">
        <f t="shared" si="23"/>
        <v>0</v>
      </c>
    </row>
    <row r="284" spans="1:11" x14ac:dyDescent="0.2">
      <c r="A284" s="17" t="str">
        <f t="shared" si="20"/>
        <v/>
      </c>
      <c r="B284" s="58" t="str">
        <f>IFERROR(IF(BASE!$B283&lt;&gt;"",BASE!$B283,""),"")</f>
        <v/>
      </c>
      <c r="C284" s="14" t="str">
        <f>IFERROR(IF(BASE!$C283&lt;&gt;"",BASE!$C283,""),"")</f>
        <v/>
      </c>
      <c r="D284" s="15" t="str">
        <f>IFERROR(VLOOKUP($B284&amp;$C284,Tabla1[[#All],[LLAVE]:[FECHA REAL RESPUESTA]],4,0),"")</f>
        <v/>
      </c>
      <c r="E284" s="15" t="str">
        <f>IFERROR(VLOOKUP($B284&amp;$C284,Tabla1[[#All],[LLAVE]:[FECHA ESTIMADA RESPUESTA]],5,0),"")</f>
        <v/>
      </c>
      <c r="F284" s="15" t="str">
        <f>IFERROR(IF(VLOOKUP($B284&amp;$C284,Tabla1[[#All],[LLAVE]:[FECHA REAL RESPUESTA]],6,0)=0,"",VLOOKUP($B284&amp;$C284,Tabla1[[#All],[LLAVE]:[FECHA REAL RESPUESTA]],6,0)),"")</f>
        <v/>
      </c>
      <c r="G284" s="12" t="str">
        <f t="shared" si="21"/>
        <v/>
      </c>
      <c r="H284" s="12" t="str">
        <f>IFERROR(VLOOKUP($B284,Tabla2[#All],2,0),"")</f>
        <v/>
      </c>
      <c r="I284" s="12" t="str">
        <f t="shared" si="22"/>
        <v/>
      </c>
      <c r="J284" s="12" t="str">
        <f>IFERROR(NETWORKDAYS.INTL($D284+1,$F284,1,Tabla5[DIAS FESTIVOS]),"")</f>
        <v/>
      </c>
      <c r="K284" s="13">
        <f t="shared" si="23"/>
        <v>0</v>
      </c>
    </row>
    <row r="285" spans="1:11" x14ac:dyDescent="0.2">
      <c r="A285" s="17" t="str">
        <f t="shared" si="20"/>
        <v/>
      </c>
      <c r="B285" s="58" t="str">
        <f>IFERROR(IF(BASE!$B284&lt;&gt;"",BASE!$B284,""),"")</f>
        <v/>
      </c>
      <c r="C285" s="14" t="str">
        <f>IFERROR(IF(BASE!$C284&lt;&gt;"",BASE!$C284,""),"")</f>
        <v/>
      </c>
      <c r="D285" s="15" t="str">
        <f>IFERROR(VLOOKUP($B285&amp;$C285,Tabla1[[#All],[LLAVE]:[FECHA REAL RESPUESTA]],4,0),"")</f>
        <v/>
      </c>
      <c r="E285" s="15" t="str">
        <f>IFERROR(VLOOKUP($B285&amp;$C285,Tabla1[[#All],[LLAVE]:[FECHA ESTIMADA RESPUESTA]],5,0),"")</f>
        <v/>
      </c>
      <c r="F285" s="15" t="str">
        <f>IFERROR(IF(VLOOKUP($B285&amp;$C285,Tabla1[[#All],[LLAVE]:[FECHA REAL RESPUESTA]],6,0)=0,"",VLOOKUP($B285&amp;$C285,Tabla1[[#All],[LLAVE]:[FECHA REAL RESPUESTA]],6,0)),"")</f>
        <v/>
      </c>
      <c r="G285" s="12" t="str">
        <f t="shared" si="21"/>
        <v/>
      </c>
      <c r="H285" s="12" t="str">
        <f>IFERROR(VLOOKUP($B285,Tabla2[#All],2,0),"")</f>
        <v/>
      </c>
      <c r="I285" s="12" t="str">
        <f t="shared" si="22"/>
        <v/>
      </c>
      <c r="J285" s="12" t="str">
        <f>IFERROR(NETWORKDAYS.INTL($D285+1,$F285,1,Tabla5[DIAS FESTIVOS]),"")</f>
        <v/>
      </c>
      <c r="K285" s="13">
        <f t="shared" si="23"/>
        <v>0</v>
      </c>
    </row>
    <row r="286" spans="1:11" x14ac:dyDescent="0.2">
      <c r="A286" s="17" t="str">
        <f t="shared" si="20"/>
        <v/>
      </c>
      <c r="B286" s="58" t="str">
        <f>IFERROR(IF(BASE!$B285&lt;&gt;"",BASE!$B285,""),"")</f>
        <v/>
      </c>
      <c r="C286" s="14" t="str">
        <f>IFERROR(IF(BASE!$C285&lt;&gt;"",BASE!$C285,""),"")</f>
        <v/>
      </c>
      <c r="D286" s="15" t="str">
        <f>IFERROR(VLOOKUP($B286&amp;$C286,Tabla1[[#All],[LLAVE]:[FECHA REAL RESPUESTA]],4,0),"")</f>
        <v/>
      </c>
      <c r="E286" s="15" t="str">
        <f>IFERROR(VLOOKUP($B286&amp;$C286,Tabla1[[#All],[LLAVE]:[FECHA ESTIMADA RESPUESTA]],5,0),"")</f>
        <v/>
      </c>
      <c r="F286" s="15" t="str">
        <f>IFERROR(IF(VLOOKUP($B286&amp;$C286,Tabla1[[#All],[LLAVE]:[FECHA REAL RESPUESTA]],6,0)=0,"",VLOOKUP($B286&amp;$C286,Tabla1[[#All],[LLAVE]:[FECHA REAL RESPUESTA]],6,0)),"")</f>
        <v/>
      </c>
      <c r="G286" s="12" t="str">
        <f t="shared" si="21"/>
        <v/>
      </c>
      <c r="H286" s="12" t="str">
        <f>IFERROR(VLOOKUP($B286,Tabla2[#All],2,0),"")</f>
        <v/>
      </c>
      <c r="I286" s="12" t="str">
        <f t="shared" si="22"/>
        <v/>
      </c>
      <c r="J286" s="12" t="str">
        <f>IFERROR(NETWORKDAYS.INTL($D286+1,$F286,1,Tabla5[DIAS FESTIVOS]),"")</f>
        <v/>
      </c>
      <c r="K286" s="13">
        <f t="shared" si="23"/>
        <v>0</v>
      </c>
    </row>
    <row r="287" spans="1:11" x14ac:dyDescent="0.2">
      <c r="A287" s="17" t="str">
        <f t="shared" si="20"/>
        <v/>
      </c>
      <c r="B287" s="58" t="str">
        <f>IFERROR(IF(BASE!$B286&lt;&gt;"",BASE!$B286,""),"")</f>
        <v/>
      </c>
      <c r="C287" s="14" t="str">
        <f>IFERROR(IF(BASE!$C286&lt;&gt;"",BASE!$C286,""),"")</f>
        <v/>
      </c>
      <c r="D287" s="15" t="str">
        <f>IFERROR(VLOOKUP($B287&amp;$C287,Tabla1[[#All],[LLAVE]:[FECHA REAL RESPUESTA]],4,0),"")</f>
        <v/>
      </c>
      <c r="E287" s="15" t="str">
        <f>IFERROR(VLOOKUP($B287&amp;$C287,Tabla1[[#All],[LLAVE]:[FECHA ESTIMADA RESPUESTA]],5,0),"")</f>
        <v/>
      </c>
      <c r="F287" s="15" t="str">
        <f>IFERROR(IF(VLOOKUP($B287&amp;$C287,Tabla1[[#All],[LLAVE]:[FECHA REAL RESPUESTA]],6,0)=0,"",VLOOKUP($B287&amp;$C287,Tabla1[[#All],[LLAVE]:[FECHA REAL RESPUESTA]],6,0)),"")</f>
        <v/>
      </c>
      <c r="G287" s="12" t="str">
        <f t="shared" si="21"/>
        <v/>
      </c>
      <c r="H287" s="12" t="str">
        <f>IFERROR(VLOOKUP($B287,Tabla2[#All],2,0),"")</f>
        <v/>
      </c>
      <c r="I287" s="12" t="str">
        <f t="shared" si="22"/>
        <v/>
      </c>
      <c r="J287" s="12" t="str">
        <f>IFERROR(NETWORKDAYS.INTL($D287+1,$F287,1,Tabla5[DIAS FESTIVOS]),"")</f>
        <v/>
      </c>
      <c r="K287" s="13">
        <f t="shared" si="23"/>
        <v>0</v>
      </c>
    </row>
    <row r="288" spans="1:11" x14ac:dyDescent="0.2">
      <c r="A288" s="17" t="str">
        <f t="shared" si="20"/>
        <v/>
      </c>
      <c r="B288" s="58" t="str">
        <f>IFERROR(IF(BASE!$B287&lt;&gt;"",BASE!$B287,""),"")</f>
        <v/>
      </c>
      <c r="C288" s="14" t="str">
        <f>IFERROR(IF(BASE!$C287&lt;&gt;"",BASE!$C287,""),"")</f>
        <v/>
      </c>
      <c r="D288" s="15" t="str">
        <f>IFERROR(VLOOKUP($B288&amp;$C288,Tabla1[[#All],[LLAVE]:[FECHA REAL RESPUESTA]],4,0),"")</f>
        <v/>
      </c>
      <c r="E288" s="15" t="str">
        <f>IFERROR(VLOOKUP($B288&amp;$C288,Tabla1[[#All],[LLAVE]:[FECHA ESTIMADA RESPUESTA]],5,0),"")</f>
        <v/>
      </c>
      <c r="F288" s="15" t="str">
        <f>IFERROR(IF(VLOOKUP($B288&amp;$C288,Tabla1[[#All],[LLAVE]:[FECHA REAL RESPUESTA]],6,0)=0,"",VLOOKUP($B288&amp;$C288,Tabla1[[#All],[LLAVE]:[FECHA REAL RESPUESTA]],6,0)),"")</f>
        <v/>
      </c>
      <c r="G288" s="12" t="str">
        <f t="shared" si="21"/>
        <v/>
      </c>
      <c r="H288" s="12" t="str">
        <f>IFERROR(VLOOKUP($B288,Tabla2[#All],2,0),"")</f>
        <v/>
      </c>
      <c r="I288" s="12" t="str">
        <f t="shared" si="22"/>
        <v/>
      </c>
      <c r="J288" s="12" t="str">
        <f>IFERROR(NETWORKDAYS.INTL($D288+1,$F288,1,Tabla5[DIAS FESTIVOS]),"")</f>
        <v/>
      </c>
      <c r="K288" s="13">
        <f t="shared" si="23"/>
        <v>0</v>
      </c>
    </row>
    <row r="289" spans="1:11" x14ac:dyDescent="0.2">
      <c r="A289" s="17" t="str">
        <f t="shared" si="20"/>
        <v/>
      </c>
      <c r="B289" s="58" t="str">
        <f>IFERROR(IF(BASE!$B288&lt;&gt;"",BASE!$B288,""),"")</f>
        <v/>
      </c>
      <c r="C289" s="14" t="str">
        <f>IFERROR(IF(BASE!$C288&lt;&gt;"",BASE!$C288,""),"")</f>
        <v/>
      </c>
      <c r="D289" s="15" t="str">
        <f>IFERROR(VLOOKUP($B289&amp;$C289,Tabla1[[#All],[LLAVE]:[FECHA REAL RESPUESTA]],4,0),"")</f>
        <v/>
      </c>
      <c r="E289" s="15" t="str">
        <f>IFERROR(VLOOKUP($B289&amp;$C289,Tabla1[[#All],[LLAVE]:[FECHA ESTIMADA RESPUESTA]],5,0),"")</f>
        <v/>
      </c>
      <c r="F289" s="15" t="str">
        <f>IFERROR(IF(VLOOKUP($B289&amp;$C289,Tabla1[[#All],[LLAVE]:[FECHA REAL RESPUESTA]],6,0)=0,"",VLOOKUP($B289&amp;$C289,Tabla1[[#All],[LLAVE]:[FECHA REAL RESPUESTA]],6,0)),"")</f>
        <v/>
      </c>
      <c r="G289" s="12" t="str">
        <f t="shared" si="21"/>
        <v/>
      </c>
      <c r="H289" s="12" t="str">
        <f>IFERROR(VLOOKUP($B289,Tabla2[#All],2,0),"")</f>
        <v/>
      </c>
      <c r="I289" s="12" t="str">
        <f t="shared" si="22"/>
        <v/>
      </c>
      <c r="J289" s="12" t="str">
        <f>IFERROR(NETWORKDAYS.INTL($D289+1,$F289,1,Tabla5[DIAS FESTIVOS]),"")</f>
        <v/>
      </c>
      <c r="K289" s="13">
        <f t="shared" si="23"/>
        <v>0</v>
      </c>
    </row>
    <row r="290" spans="1:11" x14ac:dyDescent="0.2">
      <c r="A290" s="17" t="str">
        <f t="shared" si="20"/>
        <v/>
      </c>
      <c r="B290" s="58" t="str">
        <f>IFERROR(IF(BASE!$B289&lt;&gt;"",BASE!$B289,""),"")</f>
        <v/>
      </c>
      <c r="C290" s="14" t="str">
        <f>IFERROR(IF(BASE!$C289&lt;&gt;"",BASE!$C289,""),"")</f>
        <v/>
      </c>
      <c r="D290" s="15" t="str">
        <f>IFERROR(VLOOKUP($B290&amp;$C290,Tabla1[[#All],[LLAVE]:[FECHA REAL RESPUESTA]],4,0),"")</f>
        <v/>
      </c>
      <c r="E290" s="15" t="str">
        <f>IFERROR(VLOOKUP($B290&amp;$C290,Tabla1[[#All],[LLAVE]:[FECHA ESTIMADA RESPUESTA]],5,0),"")</f>
        <v/>
      </c>
      <c r="F290" s="15" t="str">
        <f>IFERROR(IF(VLOOKUP($B290&amp;$C290,Tabla1[[#All],[LLAVE]:[FECHA REAL RESPUESTA]],6,0)=0,"",VLOOKUP($B290&amp;$C290,Tabla1[[#All],[LLAVE]:[FECHA REAL RESPUESTA]],6,0)),"")</f>
        <v/>
      </c>
      <c r="G290" s="12" t="str">
        <f t="shared" si="21"/>
        <v/>
      </c>
      <c r="H290" s="12" t="str">
        <f>IFERROR(VLOOKUP($B290,Tabla2[#All],2,0),"")</f>
        <v/>
      </c>
      <c r="I290" s="12" t="str">
        <f t="shared" si="22"/>
        <v/>
      </c>
      <c r="J290" s="12" t="str">
        <f>IFERROR(NETWORKDAYS.INTL($D290+1,$F290,1,Tabla5[DIAS FESTIVOS]),"")</f>
        <v/>
      </c>
      <c r="K290" s="13">
        <f t="shared" si="23"/>
        <v>0</v>
      </c>
    </row>
    <row r="291" spans="1:11" x14ac:dyDescent="0.2">
      <c r="A291" s="17" t="str">
        <f t="shared" si="20"/>
        <v/>
      </c>
      <c r="B291" s="58" t="str">
        <f>IFERROR(IF(BASE!$B290&lt;&gt;"",BASE!$B290,""),"")</f>
        <v/>
      </c>
      <c r="C291" s="14" t="str">
        <f>IFERROR(IF(BASE!$C290&lt;&gt;"",BASE!$C290,""),"")</f>
        <v/>
      </c>
      <c r="D291" s="15" t="str">
        <f>IFERROR(VLOOKUP($B291&amp;$C291,Tabla1[[#All],[LLAVE]:[FECHA REAL RESPUESTA]],4,0),"")</f>
        <v/>
      </c>
      <c r="E291" s="15" t="str">
        <f>IFERROR(VLOOKUP($B291&amp;$C291,Tabla1[[#All],[LLAVE]:[FECHA ESTIMADA RESPUESTA]],5,0),"")</f>
        <v/>
      </c>
      <c r="F291" s="15" t="str">
        <f>IFERROR(IF(VLOOKUP($B291&amp;$C291,Tabla1[[#All],[LLAVE]:[FECHA REAL RESPUESTA]],6,0)=0,"",VLOOKUP($B291&amp;$C291,Tabla1[[#All],[LLAVE]:[FECHA REAL RESPUESTA]],6,0)),"")</f>
        <v/>
      </c>
      <c r="G291" s="12" t="str">
        <f t="shared" si="21"/>
        <v/>
      </c>
      <c r="H291" s="12" t="str">
        <f>IFERROR(VLOOKUP($B291,Tabla2[#All],2,0),"")</f>
        <v/>
      </c>
      <c r="I291" s="12" t="str">
        <f t="shared" si="22"/>
        <v/>
      </c>
      <c r="J291" s="12" t="str">
        <f>IFERROR(NETWORKDAYS.INTL($D291+1,$F291,1,Tabla5[DIAS FESTIVOS]),"")</f>
        <v/>
      </c>
      <c r="K291" s="13">
        <f t="shared" si="23"/>
        <v>0</v>
      </c>
    </row>
    <row r="292" spans="1:11" x14ac:dyDescent="0.2">
      <c r="A292" s="17" t="str">
        <f t="shared" si="20"/>
        <v/>
      </c>
      <c r="B292" s="58" t="str">
        <f>IFERROR(IF(BASE!$B291&lt;&gt;"",BASE!$B291,""),"")</f>
        <v/>
      </c>
      <c r="C292" s="14" t="str">
        <f>IFERROR(IF(BASE!$C291&lt;&gt;"",BASE!$C291,""),"")</f>
        <v/>
      </c>
      <c r="D292" s="15" t="str">
        <f>IFERROR(VLOOKUP($B292&amp;$C292,Tabla1[[#All],[LLAVE]:[FECHA REAL RESPUESTA]],4,0),"")</f>
        <v/>
      </c>
      <c r="E292" s="15" t="str">
        <f>IFERROR(VLOOKUP($B292&amp;$C292,Tabla1[[#All],[LLAVE]:[FECHA ESTIMADA RESPUESTA]],5,0),"")</f>
        <v/>
      </c>
      <c r="F292" s="15" t="str">
        <f>IFERROR(IF(VLOOKUP($B292&amp;$C292,Tabla1[[#All],[LLAVE]:[FECHA REAL RESPUESTA]],6,0)=0,"",VLOOKUP($B292&amp;$C292,Tabla1[[#All],[LLAVE]:[FECHA REAL RESPUESTA]],6,0)),"")</f>
        <v/>
      </c>
      <c r="G292" s="12" t="str">
        <f t="shared" si="21"/>
        <v/>
      </c>
      <c r="H292" s="12" t="str">
        <f>IFERROR(VLOOKUP($B292,Tabla2[#All],2,0),"")</f>
        <v/>
      </c>
      <c r="I292" s="12" t="str">
        <f t="shared" si="22"/>
        <v/>
      </c>
      <c r="J292" s="12" t="str">
        <f>IFERROR(NETWORKDAYS.INTL($D292+1,$F292,1,Tabla5[DIAS FESTIVOS]),"")</f>
        <v/>
      </c>
      <c r="K292" s="13">
        <f t="shared" si="23"/>
        <v>0</v>
      </c>
    </row>
    <row r="293" spans="1:11" x14ac:dyDescent="0.2">
      <c r="A293" s="17" t="str">
        <f t="shared" si="20"/>
        <v/>
      </c>
      <c r="B293" s="58" t="str">
        <f>IFERROR(IF(BASE!$B292&lt;&gt;"",BASE!$B292,""),"")</f>
        <v/>
      </c>
      <c r="C293" s="14" t="str">
        <f>IFERROR(IF(BASE!$C292&lt;&gt;"",BASE!$C292,""),"")</f>
        <v/>
      </c>
      <c r="D293" s="15" t="str">
        <f>IFERROR(VLOOKUP($B293&amp;$C293,Tabla1[[#All],[LLAVE]:[FECHA REAL RESPUESTA]],4,0),"")</f>
        <v/>
      </c>
      <c r="E293" s="15" t="str">
        <f>IFERROR(VLOOKUP($B293&amp;$C293,Tabla1[[#All],[LLAVE]:[FECHA ESTIMADA RESPUESTA]],5,0),"")</f>
        <v/>
      </c>
      <c r="F293" s="15" t="str">
        <f>IFERROR(IF(VLOOKUP($B293&amp;$C293,Tabla1[[#All],[LLAVE]:[FECHA REAL RESPUESTA]],6,0)=0,"",VLOOKUP($B293&amp;$C293,Tabla1[[#All],[LLAVE]:[FECHA REAL RESPUESTA]],6,0)),"")</f>
        <v/>
      </c>
      <c r="G293" s="12" t="str">
        <f t="shared" si="21"/>
        <v/>
      </c>
      <c r="H293" s="12" t="str">
        <f>IFERROR(VLOOKUP($B293,Tabla2[#All],2,0),"")</f>
        <v/>
      </c>
      <c r="I293" s="12" t="str">
        <f t="shared" si="22"/>
        <v/>
      </c>
      <c r="J293" s="12" t="str">
        <f>IFERROR(NETWORKDAYS.INTL($D293+1,$F293,1,Tabla5[DIAS FESTIVOS]),"")</f>
        <v/>
      </c>
      <c r="K293" s="13">
        <f t="shared" si="23"/>
        <v>0</v>
      </c>
    </row>
    <row r="294" spans="1:11" x14ac:dyDescent="0.2">
      <c r="A294" s="17" t="str">
        <f t="shared" si="20"/>
        <v/>
      </c>
      <c r="B294" s="58" t="str">
        <f>IFERROR(IF(BASE!$B293&lt;&gt;"",BASE!$B293,""),"")</f>
        <v/>
      </c>
      <c r="C294" s="14" t="str">
        <f>IFERROR(IF(BASE!$C293&lt;&gt;"",BASE!$C293,""),"")</f>
        <v/>
      </c>
      <c r="D294" s="15" t="str">
        <f>IFERROR(VLOOKUP($B294&amp;$C294,Tabla1[[#All],[LLAVE]:[FECHA REAL RESPUESTA]],4,0),"")</f>
        <v/>
      </c>
      <c r="E294" s="15" t="str">
        <f>IFERROR(VLOOKUP($B294&amp;$C294,Tabla1[[#All],[LLAVE]:[FECHA ESTIMADA RESPUESTA]],5,0),"")</f>
        <v/>
      </c>
      <c r="F294" s="15" t="str">
        <f>IFERROR(IF(VLOOKUP($B294&amp;$C294,Tabla1[[#All],[LLAVE]:[FECHA REAL RESPUESTA]],6,0)=0,"",VLOOKUP($B294&amp;$C294,Tabla1[[#All],[LLAVE]:[FECHA REAL RESPUESTA]],6,0)),"")</f>
        <v/>
      </c>
      <c r="G294" s="12" t="str">
        <f t="shared" si="21"/>
        <v/>
      </c>
      <c r="H294" s="12" t="str">
        <f>IFERROR(VLOOKUP($B294,Tabla2[#All],2,0),"")</f>
        <v/>
      </c>
      <c r="I294" s="12" t="str">
        <f t="shared" si="22"/>
        <v/>
      </c>
      <c r="J294" s="12" t="str">
        <f>IFERROR(NETWORKDAYS.INTL($D294+1,$F294,1,Tabla5[DIAS FESTIVOS]),"")</f>
        <v/>
      </c>
      <c r="K294" s="13">
        <f t="shared" si="23"/>
        <v>0</v>
      </c>
    </row>
    <row r="295" spans="1:11" x14ac:dyDescent="0.2">
      <c r="A295" s="17" t="str">
        <f t="shared" si="20"/>
        <v/>
      </c>
      <c r="B295" s="58" t="str">
        <f>IFERROR(IF(BASE!$B294&lt;&gt;"",BASE!$B294,""),"")</f>
        <v/>
      </c>
      <c r="C295" s="14" t="str">
        <f>IFERROR(IF(BASE!$C294&lt;&gt;"",BASE!$C294,""),"")</f>
        <v/>
      </c>
      <c r="D295" s="15" t="str">
        <f>IFERROR(VLOOKUP($B295&amp;$C295,Tabla1[[#All],[LLAVE]:[FECHA REAL RESPUESTA]],4,0),"")</f>
        <v/>
      </c>
      <c r="E295" s="15" t="str">
        <f>IFERROR(VLOOKUP($B295&amp;$C295,Tabla1[[#All],[LLAVE]:[FECHA ESTIMADA RESPUESTA]],5,0),"")</f>
        <v/>
      </c>
      <c r="F295" s="15" t="str">
        <f>IFERROR(IF(VLOOKUP($B295&amp;$C295,Tabla1[[#All],[LLAVE]:[FECHA REAL RESPUESTA]],6,0)=0,"",VLOOKUP($B295&amp;$C295,Tabla1[[#All],[LLAVE]:[FECHA REAL RESPUESTA]],6,0)),"")</f>
        <v/>
      </c>
      <c r="G295" s="12" t="str">
        <f t="shared" si="21"/>
        <v/>
      </c>
      <c r="H295" s="12" t="str">
        <f>IFERROR(VLOOKUP($B295,Tabla2[#All],2,0),"")</f>
        <v/>
      </c>
      <c r="I295" s="12" t="str">
        <f t="shared" si="22"/>
        <v/>
      </c>
      <c r="J295" s="12" t="str">
        <f>IFERROR(NETWORKDAYS.INTL($D295+1,$F295,1,Tabla5[DIAS FESTIVOS]),"")</f>
        <v/>
      </c>
      <c r="K295" s="13">
        <f t="shared" si="23"/>
        <v>0</v>
      </c>
    </row>
    <row r="296" spans="1:11" x14ac:dyDescent="0.2">
      <c r="A296" s="17" t="str">
        <f t="shared" si="20"/>
        <v/>
      </c>
      <c r="B296" s="58" t="str">
        <f>IFERROR(IF(BASE!$B295&lt;&gt;"",BASE!$B295,""),"")</f>
        <v/>
      </c>
      <c r="C296" s="14" t="str">
        <f>IFERROR(IF(BASE!$C295&lt;&gt;"",BASE!$C295,""),"")</f>
        <v/>
      </c>
      <c r="D296" s="15" t="str">
        <f>IFERROR(VLOOKUP($B296&amp;$C296,Tabla1[[#All],[LLAVE]:[FECHA REAL RESPUESTA]],4,0),"")</f>
        <v/>
      </c>
      <c r="E296" s="15" t="str">
        <f>IFERROR(VLOOKUP($B296&amp;$C296,Tabla1[[#All],[LLAVE]:[FECHA ESTIMADA RESPUESTA]],5,0),"")</f>
        <v/>
      </c>
      <c r="F296" s="15" t="str">
        <f>IFERROR(IF(VLOOKUP($B296&amp;$C296,Tabla1[[#All],[LLAVE]:[FECHA REAL RESPUESTA]],6,0)=0,"",VLOOKUP($B296&amp;$C296,Tabla1[[#All],[LLAVE]:[FECHA REAL RESPUESTA]],6,0)),"")</f>
        <v/>
      </c>
      <c r="G296" s="12" t="str">
        <f t="shared" si="21"/>
        <v/>
      </c>
      <c r="H296" s="12" t="str">
        <f>IFERROR(VLOOKUP($B296,Tabla2[#All],2,0),"")</f>
        <v/>
      </c>
      <c r="I296" s="12" t="str">
        <f t="shared" si="22"/>
        <v/>
      </c>
      <c r="J296" s="12" t="str">
        <f>IFERROR(NETWORKDAYS.INTL($D296+1,$F296,1,Tabla5[DIAS FESTIVOS]),"")</f>
        <v/>
      </c>
      <c r="K296" s="13">
        <f t="shared" si="23"/>
        <v>0</v>
      </c>
    </row>
    <row r="297" spans="1:11" x14ac:dyDescent="0.2">
      <c r="A297" s="17" t="str">
        <f t="shared" si="20"/>
        <v/>
      </c>
      <c r="B297" s="58" t="str">
        <f>IFERROR(IF(BASE!$B296&lt;&gt;"",BASE!$B296,""),"")</f>
        <v/>
      </c>
      <c r="C297" s="14" t="str">
        <f>IFERROR(IF(BASE!$C296&lt;&gt;"",BASE!$C296,""),"")</f>
        <v/>
      </c>
      <c r="D297" s="15" t="str">
        <f>IFERROR(VLOOKUP($B297&amp;$C297,Tabla1[[#All],[LLAVE]:[FECHA REAL RESPUESTA]],4,0),"")</f>
        <v/>
      </c>
      <c r="E297" s="15" t="str">
        <f>IFERROR(VLOOKUP($B297&amp;$C297,Tabla1[[#All],[LLAVE]:[FECHA ESTIMADA RESPUESTA]],5,0),"")</f>
        <v/>
      </c>
      <c r="F297" s="15" t="str">
        <f>IFERROR(IF(VLOOKUP($B297&amp;$C297,Tabla1[[#All],[LLAVE]:[FECHA REAL RESPUESTA]],6,0)=0,"",VLOOKUP($B297&amp;$C297,Tabla1[[#All],[LLAVE]:[FECHA REAL RESPUESTA]],6,0)),"")</f>
        <v/>
      </c>
      <c r="G297" s="12" t="str">
        <f t="shared" si="21"/>
        <v/>
      </c>
      <c r="H297" s="12" t="str">
        <f>IFERROR(VLOOKUP($B297,Tabla2[#All],2,0),"")</f>
        <v/>
      </c>
      <c r="I297" s="12" t="str">
        <f t="shared" si="22"/>
        <v/>
      </c>
      <c r="J297" s="12" t="str">
        <f>IFERROR(NETWORKDAYS.INTL($D297+1,$F297,1,Tabla5[DIAS FESTIVOS]),"")</f>
        <v/>
      </c>
      <c r="K297" s="13">
        <f t="shared" si="23"/>
        <v>0</v>
      </c>
    </row>
    <row r="298" spans="1:11" x14ac:dyDescent="0.2">
      <c r="A298" s="17" t="str">
        <f t="shared" si="20"/>
        <v/>
      </c>
      <c r="B298" s="58" t="str">
        <f>IFERROR(IF(BASE!$B297&lt;&gt;"",BASE!$B297,""),"")</f>
        <v/>
      </c>
      <c r="C298" s="14" t="str">
        <f>IFERROR(IF(BASE!$C297&lt;&gt;"",BASE!$C297,""),"")</f>
        <v/>
      </c>
      <c r="D298" s="15" t="str">
        <f>IFERROR(VLOOKUP($B298&amp;$C298,Tabla1[[#All],[LLAVE]:[FECHA REAL RESPUESTA]],4,0),"")</f>
        <v/>
      </c>
      <c r="E298" s="15" t="str">
        <f>IFERROR(VLOOKUP($B298&amp;$C298,Tabla1[[#All],[LLAVE]:[FECHA ESTIMADA RESPUESTA]],5,0),"")</f>
        <v/>
      </c>
      <c r="F298" s="15" t="str">
        <f>IFERROR(IF(VLOOKUP($B298&amp;$C298,Tabla1[[#All],[LLAVE]:[FECHA REAL RESPUESTA]],6,0)=0,"",VLOOKUP($B298&amp;$C298,Tabla1[[#All],[LLAVE]:[FECHA REAL RESPUESTA]],6,0)),"")</f>
        <v/>
      </c>
      <c r="G298" s="12" t="str">
        <f t="shared" si="21"/>
        <v/>
      </c>
      <c r="H298" s="12" t="str">
        <f>IFERROR(VLOOKUP($B298,Tabla2[#All],2,0),"")</f>
        <v/>
      </c>
      <c r="I298" s="12" t="str">
        <f t="shared" si="22"/>
        <v/>
      </c>
      <c r="J298" s="12" t="str">
        <f>IFERROR(NETWORKDAYS.INTL($D298+1,$F298,1,Tabla5[DIAS FESTIVOS]),"")</f>
        <v/>
      </c>
      <c r="K298" s="13">
        <f t="shared" si="23"/>
        <v>0</v>
      </c>
    </row>
    <row r="299" spans="1:11" x14ac:dyDescent="0.2">
      <c r="A299" s="17" t="str">
        <f t="shared" si="20"/>
        <v/>
      </c>
      <c r="B299" s="58" t="str">
        <f>IFERROR(IF(BASE!$B298&lt;&gt;"",BASE!$B298,""),"")</f>
        <v/>
      </c>
      <c r="C299" s="14" t="str">
        <f>IFERROR(IF(BASE!$C298&lt;&gt;"",BASE!$C298,""),"")</f>
        <v/>
      </c>
      <c r="D299" s="15" t="str">
        <f>IFERROR(VLOOKUP($B299&amp;$C299,Tabla1[[#All],[LLAVE]:[FECHA REAL RESPUESTA]],4,0),"")</f>
        <v/>
      </c>
      <c r="E299" s="15" t="str">
        <f>IFERROR(VLOOKUP($B299&amp;$C299,Tabla1[[#All],[LLAVE]:[FECHA ESTIMADA RESPUESTA]],5,0),"")</f>
        <v/>
      </c>
      <c r="F299" s="15" t="str">
        <f>IFERROR(IF(VLOOKUP($B299&amp;$C299,Tabla1[[#All],[LLAVE]:[FECHA REAL RESPUESTA]],6,0)=0,"",VLOOKUP($B299&amp;$C299,Tabla1[[#All],[LLAVE]:[FECHA REAL RESPUESTA]],6,0)),"")</f>
        <v/>
      </c>
      <c r="G299" s="12" t="str">
        <f t="shared" si="21"/>
        <v/>
      </c>
      <c r="H299" s="12" t="str">
        <f>IFERROR(VLOOKUP($B299,Tabla2[#All],2,0),"")</f>
        <v/>
      </c>
      <c r="I299" s="12" t="str">
        <f t="shared" si="22"/>
        <v/>
      </c>
      <c r="J299" s="12" t="str">
        <f>IFERROR(NETWORKDAYS.INTL($D299+1,$F299,1,Tabla5[DIAS FESTIVOS]),"")</f>
        <v/>
      </c>
      <c r="K299" s="13">
        <f t="shared" si="23"/>
        <v>0</v>
      </c>
    </row>
    <row r="300" spans="1:11" x14ac:dyDescent="0.2">
      <c r="A300" s="17" t="str">
        <f t="shared" si="20"/>
        <v/>
      </c>
      <c r="B300" s="58" t="str">
        <f>IFERROR(IF(BASE!$B299&lt;&gt;"",BASE!$B299,""),"")</f>
        <v/>
      </c>
      <c r="C300" s="14" t="str">
        <f>IFERROR(IF(BASE!$C299&lt;&gt;"",BASE!$C299,""),"")</f>
        <v/>
      </c>
      <c r="D300" s="15" t="str">
        <f>IFERROR(VLOOKUP($B300&amp;$C300,Tabla1[[#All],[LLAVE]:[FECHA REAL RESPUESTA]],4,0),"")</f>
        <v/>
      </c>
      <c r="E300" s="15" t="str">
        <f>IFERROR(VLOOKUP($B300&amp;$C300,Tabla1[[#All],[LLAVE]:[FECHA ESTIMADA RESPUESTA]],5,0),"")</f>
        <v/>
      </c>
      <c r="F300" s="15" t="str">
        <f>IFERROR(IF(VLOOKUP($B300&amp;$C300,Tabla1[[#All],[LLAVE]:[FECHA REAL RESPUESTA]],6,0)=0,"",VLOOKUP($B300&amp;$C300,Tabla1[[#All],[LLAVE]:[FECHA REAL RESPUESTA]],6,0)),"")</f>
        <v/>
      </c>
      <c r="G300" s="12" t="str">
        <f t="shared" si="21"/>
        <v/>
      </c>
      <c r="H300" s="12" t="str">
        <f>IFERROR(VLOOKUP($B300,Tabla2[#All],2,0),"")</f>
        <v/>
      </c>
      <c r="I300" s="12" t="str">
        <f t="shared" si="22"/>
        <v/>
      </c>
      <c r="J300" s="12" t="str">
        <f>IFERROR(NETWORKDAYS.INTL($D300+1,$F300,1,Tabla5[DIAS FESTIVOS]),"")</f>
        <v/>
      </c>
      <c r="K300" s="13">
        <f t="shared" si="23"/>
        <v>0</v>
      </c>
    </row>
    <row r="301" spans="1:11" x14ac:dyDescent="0.2">
      <c r="A301" s="17" t="str">
        <f t="shared" si="20"/>
        <v/>
      </c>
      <c r="B301" s="58" t="str">
        <f>IFERROR(IF(BASE!$B300&lt;&gt;"",BASE!$B300,""),"")</f>
        <v/>
      </c>
      <c r="C301" s="14" t="str">
        <f>IFERROR(IF(BASE!$C300&lt;&gt;"",BASE!$C300,""),"")</f>
        <v/>
      </c>
      <c r="D301" s="15" t="str">
        <f>IFERROR(VLOOKUP($B301&amp;$C301,Tabla1[[#All],[LLAVE]:[FECHA REAL RESPUESTA]],4,0),"")</f>
        <v/>
      </c>
      <c r="E301" s="15" t="str">
        <f>IFERROR(VLOOKUP($B301&amp;$C301,Tabla1[[#All],[LLAVE]:[FECHA ESTIMADA RESPUESTA]],5,0),"")</f>
        <v/>
      </c>
      <c r="F301" s="15" t="str">
        <f>IFERROR(IF(VLOOKUP($B301&amp;$C301,Tabla1[[#All],[LLAVE]:[FECHA REAL RESPUESTA]],6,0)=0,"",VLOOKUP($B301&amp;$C301,Tabla1[[#All],[LLAVE]:[FECHA REAL RESPUESTA]],6,0)),"")</f>
        <v/>
      </c>
      <c r="G301" s="12" t="str">
        <f t="shared" si="21"/>
        <v/>
      </c>
      <c r="H301" s="12" t="str">
        <f>IFERROR(VLOOKUP($B301,Tabla2[#All],2,0),"")</f>
        <v/>
      </c>
      <c r="I301" s="12" t="str">
        <f t="shared" si="22"/>
        <v/>
      </c>
      <c r="J301" s="12" t="str">
        <f>IFERROR(NETWORKDAYS.INTL($D301+1,$F301,1,Tabla5[DIAS FESTIVOS]),"")</f>
        <v/>
      </c>
      <c r="K301" s="13">
        <f t="shared" si="23"/>
        <v>0</v>
      </c>
    </row>
    <row r="302" spans="1:11" x14ac:dyDescent="0.2">
      <c r="A302" s="17" t="str">
        <f t="shared" si="20"/>
        <v/>
      </c>
      <c r="B302" s="58" t="str">
        <f>IFERROR(IF(BASE!$B301&lt;&gt;"",BASE!$B301,""),"")</f>
        <v/>
      </c>
      <c r="C302" s="14" t="str">
        <f>IFERROR(IF(BASE!$C301&lt;&gt;"",BASE!$C301,""),"")</f>
        <v/>
      </c>
      <c r="D302" s="15" t="str">
        <f>IFERROR(VLOOKUP($B302&amp;$C302,Tabla1[[#All],[LLAVE]:[FECHA REAL RESPUESTA]],4,0),"")</f>
        <v/>
      </c>
      <c r="E302" s="15" t="str">
        <f>IFERROR(VLOOKUP($B302&amp;$C302,Tabla1[[#All],[LLAVE]:[FECHA ESTIMADA RESPUESTA]],5,0),"")</f>
        <v/>
      </c>
      <c r="F302" s="15" t="str">
        <f>IFERROR(IF(VLOOKUP($B302&amp;$C302,Tabla1[[#All],[LLAVE]:[FECHA REAL RESPUESTA]],6,0)=0,"",VLOOKUP($B302&amp;$C302,Tabla1[[#All],[LLAVE]:[FECHA REAL RESPUESTA]],6,0)),"")</f>
        <v/>
      </c>
      <c r="G302" s="12" t="str">
        <f t="shared" si="21"/>
        <v/>
      </c>
      <c r="H302" s="12" t="str">
        <f>IFERROR(VLOOKUP($B302,Tabla2[#All],2,0),"")</f>
        <v/>
      </c>
      <c r="I302" s="12" t="str">
        <f t="shared" si="22"/>
        <v/>
      </c>
      <c r="J302" s="12" t="str">
        <f>IFERROR(NETWORKDAYS.INTL($D302+1,$F302,1,Tabla5[DIAS FESTIVOS]),"")</f>
        <v/>
      </c>
      <c r="K302" s="13">
        <f t="shared" si="23"/>
        <v>0</v>
      </c>
    </row>
    <row r="303" spans="1:11" x14ac:dyDescent="0.2">
      <c r="A303" s="17" t="str">
        <f t="shared" si="20"/>
        <v/>
      </c>
      <c r="B303" s="58" t="str">
        <f>IFERROR(IF(BASE!$B302&lt;&gt;"",BASE!$B302,""),"")</f>
        <v/>
      </c>
      <c r="C303" s="14" t="str">
        <f>IFERROR(IF(BASE!$C302&lt;&gt;"",BASE!$C302,""),"")</f>
        <v/>
      </c>
      <c r="D303" s="15" t="str">
        <f>IFERROR(VLOOKUP($B303&amp;$C303,Tabla1[[#All],[LLAVE]:[FECHA REAL RESPUESTA]],4,0),"")</f>
        <v/>
      </c>
      <c r="E303" s="15" t="str">
        <f>IFERROR(VLOOKUP($B303&amp;$C303,Tabla1[[#All],[LLAVE]:[FECHA ESTIMADA RESPUESTA]],5,0),"")</f>
        <v/>
      </c>
      <c r="F303" s="15" t="str">
        <f>IFERROR(IF(VLOOKUP($B303&amp;$C303,Tabla1[[#All],[LLAVE]:[FECHA REAL RESPUESTA]],6,0)=0,"",VLOOKUP($B303&amp;$C303,Tabla1[[#All],[LLAVE]:[FECHA REAL RESPUESTA]],6,0)),"")</f>
        <v/>
      </c>
      <c r="G303" s="12" t="str">
        <f t="shared" si="21"/>
        <v/>
      </c>
      <c r="H303" s="12" t="str">
        <f>IFERROR(VLOOKUP($B303,Tabla2[#All],2,0),"")</f>
        <v/>
      </c>
      <c r="I303" s="12" t="str">
        <f t="shared" si="22"/>
        <v/>
      </c>
      <c r="J303" s="12" t="str">
        <f>IFERROR(NETWORKDAYS.INTL($D303+1,$F303,1,Tabla5[DIAS FESTIVOS]),"")</f>
        <v/>
      </c>
      <c r="K303" s="13">
        <f t="shared" si="23"/>
        <v>0</v>
      </c>
    </row>
    <row r="304" spans="1:11" x14ac:dyDescent="0.2">
      <c r="A304" s="17" t="str">
        <f t="shared" si="20"/>
        <v/>
      </c>
      <c r="B304" s="58" t="str">
        <f>IFERROR(IF(BASE!$B303&lt;&gt;"",BASE!$B303,""),"")</f>
        <v/>
      </c>
      <c r="C304" s="14" t="str">
        <f>IFERROR(IF(BASE!$C303&lt;&gt;"",BASE!$C303,""),"")</f>
        <v/>
      </c>
      <c r="D304" s="15" t="str">
        <f>IFERROR(VLOOKUP($B304&amp;$C304,Tabla1[[#All],[LLAVE]:[FECHA REAL RESPUESTA]],4,0),"")</f>
        <v/>
      </c>
      <c r="E304" s="15" t="str">
        <f>IFERROR(VLOOKUP($B304&amp;$C304,Tabla1[[#All],[LLAVE]:[FECHA ESTIMADA RESPUESTA]],5,0),"")</f>
        <v/>
      </c>
      <c r="F304" s="15" t="str">
        <f>IFERROR(IF(VLOOKUP($B304&amp;$C304,Tabla1[[#All],[LLAVE]:[FECHA REAL RESPUESTA]],6,0)=0,"",VLOOKUP($B304&amp;$C304,Tabla1[[#All],[LLAVE]:[FECHA REAL RESPUESTA]],6,0)),"")</f>
        <v/>
      </c>
      <c r="G304" s="12" t="str">
        <f t="shared" si="21"/>
        <v/>
      </c>
      <c r="H304" s="12" t="str">
        <f>IFERROR(VLOOKUP($B304,Tabla2[#All],2,0),"")</f>
        <v/>
      </c>
      <c r="I304" s="12" t="str">
        <f t="shared" si="22"/>
        <v/>
      </c>
      <c r="J304" s="12" t="str">
        <f>IFERROR(NETWORKDAYS.INTL($D304+1,$F304,1,Tabla5[DIAS FESTIVOS]),"")</f>
        <v/>
      </c>
      <c r="K304" s="13">
        <f t="shared" si="23"/>
        <v>0</v>
      </c>
    </row>
    <row r="305" spans="1:11" x14ac:dyDescent="0.2">
      <c r="A305" s="17" t="str">
        <f t="shared" si="20"/>
        <v/>
      </c>
      <c r="B305" s="58" t="str">
        <f>IFERROR(IF(BASE!$B304&lt;&gt;"",BASE!$B304,""),"")</f>
        <v/>
      </c>
      <c r="C305" s="14" t="str">
        <f>IFERROR(IF(BASE!$C304&lt;&gt;"",BASE!$C304,""),"")</f>
        <v/>
      </c>
      <c r="D305" s="15" t="str">
        <f>IFERROR(VLOOKUP($B305&amp;$C305,Tabla1[[#All],[LLAVE]:[FECHA REAL RESPUESTA]],4,0),"")</f>
        <v/>
      </c>
      <c r="E305" s="15" t="str">
        <f>IFERROR(VLOOKUP($B305&amp;$C305,Tabla1[[#All],[LLAVE]:[FECHA ESTIMADA RESPUESTA]],5,0),"")</f>
        <v/>
      </c>
      <c r="F305" s="15" t="str">
        <f>IFERROR(IF(VLOOKUP($B305&amp;$C305,Tabla1[[#All],[LLAVE]:[FECHA REAL RESPUESTA]],6,0)=0,"",VLOOKUP($B305&amp;$C305,Tabla1[[#All],[LLAVE]:[FECHA REAL RESPUESTA]],6,0)),"")</f>
        <v/>
      </c>
      <c r="G305" s="12" t="str">
        <f t="shared" si="21"/>
        <v/>
      </c>
      <c r="H305" s="12" t="str">
        <f>IFERROR(VLOOKUP($B305,Tabla2[#All],2,0),"")</f>
        <v/>
      </c>
      <c r="I305" s="12" t="str">
        <f t="shared" si="22"/>
        <v/>
      </c>
      <c r="J305" s="12" t="str">
        <f>IFERROR(NETWORKDAYS.INTL($D305+1,$F305,1,Tabla5[DIAS FESTIVOS]),"")</f>
        <v/>
      </c>
      <c r="K305" s="13">
        <f t="shared" si="23"/>
        <v>0</v>
      </c>
    </row>
    <row r="306" spans="1:11" x14ac:dyDescent="0.2">
      <c r="A306" s="17" t="str">
        <f t="shared" si="20"/>
        <v/>
      </c>
      <c r="B306" s="58" t="str">
        <f>IFERROR(IF(BASE!$B305&lt;&gt;"",BASE!$B305,""),"")</f>
        <v/>
      </c>
      <c r="C306" s="14" t="str">
        <f>IFERROR(IF(BASE!$C305&lt;&gt;"",BASE!$C305,""),"")</f>
        <v/>
      </c>
      <c r="D306" s="15" t="str">
        <f>IFERROR(VLOOKUP($B306&amp;$C306,Tabla1[[#All],[LLAVE]:[FECHA REAL RESPUESTA]],4,0),"")</f>
        <v/>
      </c>
      <c r="E306" s="15" t="str">
        <f>IFERROR(VLOOKUP($B306&amp;$C306,Tabla1[[#All],[LLAVE]:[FECHA ESTIMADA RESPUESTA]],5,0),"")</f>
        <v/>
      </c>
      <c r="F306" s="15" t="str">
        <f>IFERROR(IF(VLOOKUP($B306&amp;$C306,Tabla1[[#All],[LLAVE]:[FECHA REAL RESPUESTA]],6,0)=0,"",VLOOKUP($B306&amp;$C306,Tabla1[[#All],[LLAVE]:[FECHA REAL RESPUESTA]],6,0)),"")</f>
        <v/>
      </c>
      <c r="G306" s="12" t="str">
        <f t="shared" si="21"/>
        <v/>
      </c>
      <c r="H306" s="12" t="str">
        <f>IFERROR(VLOOKUP($B306,Tabla2[#All],2,0),"")</f>
        <v/>
      </c>
      <c r="I306" s="12" t="str">
        <f t="shared" si="22"/>
        <v/>
      </c>
      <c r="J306" s="12" t="str">
        <f>IFERROR(NETWORKDAYS.INTL($D306+1,$F306,1,Tabla5[DIAS FESTIVOS]),"")</f>
        <v/>
      </c>
      <c r="K306" s="13">
        <f t="shared" si="23"/>
        <v>0</v>
      </c>
    </row>
    <row r="307" spans="1:11" x14ac:dyDescent="0.2">
      <c r="A307" s="17" t="str">
        <f t="shared" si="20"/>
        <v/>
      </c>
      <c r="B307" s="58" t="str">
        <f>IFERROR(IF(BASE!$B306&lt;&gt;"",BASE!$B306,""),"")</f>
        <v/>
      </c>
      <c r="C307" s="14" t="str">
        <f>IFERROR(IF(BASE!$C306&lt;&gt;"",BASE!$C306,""),"")</f>
        <v/>
      </c>
      <c r="D307" s="15" t="str">
        <f>IFERROR(VLOOKUP($B307&amp;$C307,Tabla1[[#All],[LLAVE]:[FECHA REAL RESPUESTA]],4,0),"")</f>
        <v/>
      </c>
      <c r="E307" s="15" t="str">
        <f>IFERROR(VLOOKUP($B307&amp;$C307,Tabla1[[#All],[LLAVE]:[FECHA ESTIMADA RESPUESTA]],5,0),"")</f>
        <v/>
      </c>
      <c r="F307" s="15" t="str">
        <f>IFERROR(IF(VLOOKUP($B307&amp;$C307,Tabla1[[#All],[LLAVE]:[FECHA REAL RESPUESTA]],6,0)=0,"",VLOOKUP($B307&amp;$C307,Tabla1[[#All],[LLAVE]:[FECHA REAL RESPUESTA]],6,0)),"")</f>
        <v/>
      </c>
      <c r="G307" s="12" t="str">
        <f t="shared" si="21"/>
        <v/>
      </c>
      <c r="H307" s="12" t="str">
        <f>IFERROR(VLOOKUP($B307,Tabla2[#All],2,0),"")</f>
        <v/>
      </c>
      <c r="I307" s="12" t="str">
        <f t="shared" si="22"/>
        <v/>
      </c>
      <c r="J307" s="12" t="str">
        <f>IFERROR(NETWORKDAYS.INTL($D307+1,$F307,1,Tabla5[DIAS FESTIVOS]),"")</f>
        <v/>
      </c>
      <c r="K307" s="13">
        <f t="shared" si="23"/>
        <v>0</v>
      </c>
    </row>
    <row r="308" spans="1:11" x14ac:dyDescent="0.2">
      <c r="A308" s="17" t="str">
        <f t="shared" si="20"/>
        <v/>
      </c>
      <c r="B308" s="58" t="str">
        <f>IFERROR(IF(BASE!$B307&lt;&gt;"",BASE!$B307,""),"")</f>
        <v/>
      </c>
      <c r="C308" s="14" t="str">
        <f>IFERROR(IF(BASE!$C307&lt;&gt;"",BASE!$C307,""),"")</f>
        <v/>
      </c>
      <c r="D308" s="15" t="str">
        <f>IFERROR(VLOOKUP($B308&amp;$C308,Tabla1[[#All],[LLAVE]:[FECHA REAL RESPUESTA]],4,0),"")</f>
        <v/>
      </c>
      <c r="E308" s="15" t="str">
        <f>IFERROR(VLOOKUP($B308&amp;$C308,Tabla1[[#All],[LLAVE]:[FECHA ESTIMADA RESPUESTA]],5,0),"")</f>
        <v/>
      </c>
      <c r="F308" s="15" t="str">
        <f>IFERROR(IF(VLOOKUP($B308&amp;$C308,Tabla1[[#All],[LLAVE]:[FECHA REAL RESPUESTA]],6,0)=0,"",VLOOKUP($B308&amp;$C308,Tabla1[[#All],[LLAVE]:[FECHA REAL RESPUESTA]],6,0)),"")</f>
        <v/>
      </c>
      <c r="G308" s="12" t="str">
        <f t="shared" si="21"/>
        <v/>
      </c>
      <c r="H308" s="12" t="str">
        <f>IFERROR(VLOOKUP($B308,Tabla2[#All],2,0),"")</f>
        <v/>
      </c>
      <c r="I308" s="12" t="str">
        <f t="shared" si="22"/>
        <v/>
      </c>
      <c r="J308" s="12" t="str">
        <f>IFERROR(NETWORKDAYS.INTL($D308+1,$F308,1,Tabla5[DIAS FESTIVOS]),"")</f>
        <v/>
      </c>
      <c r="K308" s="13">
        <f t="shared" si="23"/>
        <v>0</v>
      </c>
    </row>
    <row r="309" spans="1:11" x14ac:dyDescent="0.2">
      <c r="A309" s="17" t="str">
        <f t="shared" si="20"/>
        <v/>
      </c>
      <c r="B309" s="58" t="str">
        <f>IFERROR(IF(BASE!$B308&lt;&gt;"",BASE!$B308,""),"")</f>
        <v/>
      </c>
      <c r="C309" s="14" t="str">
        <f>IFERROR(IF(BASE!$C308&lt;&gt;"",BASE!$C308,""),"")</f>
        <v/>
      </c>
      <c r="D309" s="15" t="str">
        <f>IFERROR(VLOOKUP($B309&amp;$C309,Tabla1[[#All],[LLAVE]:[FECHA REAL RESPUESTA]],4,0),"")</f>
        <v/>
      </c>
      <c r="E309" s="15" t="str">
        <f>IFERROR(VLOOKUP($B309&amp;$C309,Tabla1[[#All],[LLAVE]:[FECHA ESTIMADA RESPUESTA]],5,0),"")</f>
        <v/>
      </c>
      <c r="F309" s="15" t="str">
        <f>IFERROR(IF(VLOOKUP($B309&amp;$C309,Tabla1[[#All],[LLAVE]:[FECHA REAL RESPUESTA]],6,0)=0,"",VLOOKUP($B309&amp;$C309,Tabla1[[#All],[LLAVE]:[FECHA REAL RESPUESTA]],6,0)),"")</f>
        <v/>
      </c>
      <c r="G309" s="12" t="str">
        <f t="shared" si="21"/>
        <v/>
      </c>
      <c r="H309" s="12" t="str">
        <f>IFERROR(VLOOKUP($B309,Tabla2[#All],2,0),"")</f>
        <v/>
      </c>
      <c r="I309" s="12" t="str">
        <f t="shared" si="22"/>
        <v/>
      </c>
      <c r="J309" s="12" t="str">
        <f>IFERROR(NETWORKDAYS.INTL($D309+1,$F309,1,Tabla5[DIAS FESTIVOS]),"")</f>
        <v/>
      </c>
      <c r="K309" s="13">
        <f t="shared" si="23"/>
        <v>0</v>
      </c>
    </row>
    <row r="310" spans="1:11" x14ac:dyDescent="0.2">
      <c r="A310" s="17" t="str">
        <f t="shared" si="20"/>
        <v/>
      </c>
      <c r="B310" s="58" t="str">
        <f>IFERROR(IF(BASE!$B309&lt;&gt;"",BASE!$B309,""),"")</f>
        <v/>
      </c>
      <c r="C310" s="14" t="str">
        <f>IFERROR(IF(BASE!$C309&lt;&gt;"",BASE!$C309,""),"")</f>
        <v/>
      </c>
      <c r="D310" s="15" t="str">
        <f>IFERROR(VLOOKUP($B310&amp;$C310,Tabla1[[#All],[LLAVE]:[FECHA REAL RESPUESTA]],4,0),"")</f>
        <v/>
      </c>
      <c r="E310" s="15" t="str">
        <f>IFERROR(VLOOKUP($B310&amp;$C310,Tabla1[[#All],[LLAVE]:[FECHA ESTIMADA RESPUESTA]],5,0),"")</f>
        <v/>
      </c>
      <c r="F310" s="15" t="str">
        <f>IFERROR(IF(VLOOKUP($B310&amp;$C310,Tabla1[[#All],[LLAVE]:[FECHA REAL RESPUESTA]],6,0)=0,"",VLOOKUP($B310&amp;$C310,Tabla1[[#All],[LLAVE]:[FECHA REAL RESPUESTA]],6,0)),"")</f>
        <v/>
      </c>
      <c r="G310" s="12" t="str">
        <f t="shared" si="21"/>
        <v/>
      </c>
      <c r="H310" s="12" t="str">
        <f>IFERROR(VLOOKUP($B310,Tabla2[#All],2,0),"")</f>
        <v/>
      </c>
      <c r="I310" s="12" t="str">
        <f t="shared" si="22"/>
        <v/>
      </c>
      <c r="J310" s="12" t="str">
        <f>IFERROR(NETWORKDAYS.INTL($D310+1,$F310,1,Tabla5[DIAS FESTIVOS]),"")</f>
        <v/>
      </c>
      <c r="K310" s="13">
        <f t="shared" si="23"/>
        <v>0</v>
      </c>
    </row>
    <row r="311" spans="1:11" x14ac:dyDescent="0.2">
      <c r="A311" s="17" t="str">
        <f t="shared" si="20"/>
        <v/>
      </c>
      <c r="B311" s="58" t="str">
        <f>IFERROR(IF(BASE!$B310&lt;&gt;"",BASE!$B310,""),"")</f>
        <v/>
      </c>
      <c r="C311" s="14" t="str">
        <f>IFERROR(IF(BASE!$C310&lt;&gt;"",BASE!$C310,""),"")</f>
        <v/>
      </c>
      <c r="D311" s="15" t="str">
        <f>IFERROR(VLOOKUP($B311&amp;$C311,Tabla1[[#All],[LLAVE]:[FECHA REAL RESPUESTA]],4,0),"")</f>
        <v/>
      </c>
      <c r="E311" s="15" t="str">
        <f>IFERROR(VLOOKUP($B311&amp;$C311,Tabla1[[#All],[LLAVE]:[FECHA ESTIMADA RESPUESTA]],5,0),"")</f>
        <v/>
      </c>
      <c r="F311" s="15" t="str">
        <f>IFERROR(IF(VLOOKUP($B311&amp;$C311,Tabla1[[#All],[LLAVE]:[FECHA REAL RESPUESTA]],6,0)=0,"",VLOOKUP($B311&amp;$C311,Tabla1[[#All],[LLAVE]:[FECHA REAL RESPUESTA]],6,0)),"")</f>
        <v/>
      </c>
      <c r="G311" s="12" t="str">
        <f t="shared" si="21"/>
        <v/>
      </c>
      <c r="H311" s="12" t="str">
        <f>IFERROR(VLOOKUP($B311,Tabla2[#All],2,0),"")</f>
        <v/>
      </c>
      <c r="I311" s="12" t="str">
        <f t="shared" si="22"/>
        <v/>
      </c>
      <c r="J311" s="12" t="str">
        <f>IFERROR(NETWORKDAYS.INTL($D311+1,$F311,1,Tabla5[DIAS FESTIVOS]),"")</f>
        <v/>
      </c>
      <c r="K311" s="13">
        <f t="shared" si="23"/>
        <v>0</v>
      </c>
    </row>
    <row r="312" spans="1:11" x14ac:dyDescent="0.2">
      <c r="A312" s="17" t="str">
        <f t="shared" si="20"/>
        <v/>
      </c>
      <c r="B312" s="58" t="str">
        <f>IFERROR(IF(BASE!$B311&lt;&gt;"",BASE!$B311,""),"")</f>
        <v/>
      </c>
      <c r="C312" s="14" t="str">
        <f>IFERROR(IF(BASE!$C311&lt;&gt;"",BASE!$C311,""),"")</f>
        <v/>
      </c>
      <c r="D312" s="15" t="str">
        <f>IFERROR(VLOOKUP($B312&amp;$C312,Tabla1[[#All],[LLAVE]:[FECHA REAL RESPUESTA]],4,0),"")</f>
        <v/>
      </c>
      <c r="E312" s="15" t="str">
        <f>IFERROR(VLOOKUP($B312&amp;$C312,Tabla1[[#All],[LLAVE]:[FECHA ESTIMADA RESPUESTA]],5,0),"")</f>
        <v/>
      </c>
      <c r="F312" s="15" t="str">
        <f>IFERROR(IF(VLOOKUP($B312&amp;$C312,Tabla1[[#All],[LLAVE]:[FECHA REAL RESPUESTA]],6,0)=0,"",VLOOKUP($B312&amp;$C312,Tabla1[[#All],[LLAVE]:[FECHA REAL RESPUESTA]],6,0)),"")</f>
        <v/>
      </c>
      <c r="G312" s="12" t="str">
        <f t="shared" si="21"/>
        <v/>
      </c>
      <c r="H312" s="12" t="str">
        <f>IFERROR(VLOOKUP($B312,Tabla2[#All],2,0),"")</f>
        <v/>
      </c>
      <c r="I312" s="12" t="str">
        <f t="shared" si="22"/>
        <v/>
      </c>
      <c r="J312" s="12" t="str">
        <f>IFERROR(NETWORKDAYS.INTL($D312+1,$F312,1,Tabla5[DIAS FESTIVOS]),"")</f>
        <v/>
      </c>
      <c r="K312" s="13">
        <f t="shared" si="23"/>
        <v>0</v>
      </c>
    </row>
    <row r="313" spans="1:11" x14ac:dyDescent="0.2">
      <c r="A313" s="17" t="str">
        <f t="shared" si="20"/>
        <v/>
      </c>
      <c r="B313" s="58" t="str">
        <f>IFERROR(IF(BASE!$B312&lt;&gt;"",BASE!$B312,""),"")</f>
        <v/>
      </c>
      <c r="C313" s="14" t="str">
        <f>IFERROR(IF(BASE!$C312&lt;&gt;"",BASE!$C312,""),"")</f>
        <v/>
      </c>
      <c r="D313" s="15" t="str">
        <f>IFERROR(VLOOKUP($B313&amp;$C313,Tabla1[[#All],[LLAVE]:[FECHA REAL RESPUESTA]],4,0),"")</f>
        <v/>
      </c>
      <c r="E313" s="15" t="str">
        <f>IFERROR(VLOOKUP($B313&amp;$C313,Tabla1[[#All],[LLAVE]:[FECHA ESTIMADA RESPUESTA]],5,0),"")</f>
        <v/>
      </c>
      <c r="F313" s="15" t="str">
        <f>IFERROR(IF(VLOOKUP($B313&amp;$C313,Tabla1[[#All],[LLAVE]:[FECHA REAL RESPUESTA]],6,0)=0,"",VLOOKUP($B313&amp;$C313,Tabla1[[#All],[LLAVE]:[FECHA REAL RESPUESTA]],6,0)),"")</f>
        <v/>
      </c>
      <c r="G313" s="12" t="str">
        <f t="shared" si="21"/>
        <v/>
      </c>
      <c r="H313" s="12" t="str">
        <f>IFERROR(VLOOKUP($B313,Tabla2[#All],2,0),"")</f>
        <v/>
      </c>
      <c r="I313" s="12" t="str">
        <f t="shared" si="22"/>
        <v/>
      </c>
      <c r="J313" s="12" t="str">
        <f>IFERROR(NETWORKDAYS.INTL($D313+1,$F313,1,Tabla5[DIAS FESTIVOS]),"")</f>
        <v/>
      </c>
      <c r="K313" s="13">
        <f t="shared" si="23"/>
        <v>0</v>
      </c>
    </row>
    <row r="314" spans="1:11" x14ac:dyDescent="0.2">
      <c r="A314" s="17" t="str">
        <f t="shared" si="20"/>
        <v/>
      </c>
      <c r="B314" s="58" t="str">
        <f>IFERROR(IF(BASE!$B313&lt;&gt;"",BASE!$B313,""),"")</f>
        <v/>
      </c>
      <c r="C314" s="14" t="str">
        <f>IFERROR(IF(BASE!$C313&lt;&gt;"",BASE!$C313,""),"")</f>
        <v/>
      </c>
      <c r="D314" s="15" t="str">
        <f>IFERROR(VLOOKUP($B314&amp;$C314,Tabla1[[#All],[LLAVE]:[FECHA REAL RESPUESTA]],4,0),"")</f>
        <v/>
      </c>
      <c r="E314" s="15" t="str">
        <f>IFERROR(VLOOKUP($B314&amp;$C314,Tabla1[[#All],[LLAVE]:[FECHA ESTIMADA RESPUESTA]],5,0),"")</f>
        <v/>
      </c>
      <c r="F314" s="15" t="str">
        <f>IFERROR(IF(VLOOKUP($B314&amp;$C314,Tabla1[[#All],[LLAVE]:[FECHA REAL RESPUESTA]],6,0)=0,"",VLOOKUP($B314&amp;$C314,Tabla1[[#All],[LLAVE]:[FECHA REAL RESPUESTA]],6,0)),"")</f>
        <v/>
      </c>
      <c r="G314" s="12" t="str">
        <f t="shared" si="21"/>
        <v/>
      </c>
      <c r="H314" s="12" t="str">
        <f>IFERROR(VLOOKUP($B314,Tabla2[#All],2,0),"")</f>
        <v/>
      </c>
      <c r="I314" s="12" t="str">
        <f t="shared" si="22"/>
        <v/>
      </c>
      <c r="J314" s="12" t="str">
        <f>IFERROR(NETWORKDAYS.INTL($D314+1,$F314,1,Tabla5[DIAS FESTIVOS]),"")</f>
        <v/>
      </c>
      <c r="K314" s="13">
        <f t="shared" si="23"/>
        <v>0</v>
      </c>
    </row>
    <row r="315" spans="1:11" x14ac:dyDescent="0.2">
      <c r="A315" s="17" t="str">
        <f t="shared" si="20"/>
        <v/>
      </c>
      <c r="B315" s="58" t="str">
        <f>IFERROR(IF(BASE!$B314&lt;&gt;"",BASE!$B314,""),"")</f>
        <v/>
      </c>
      <c r="C315" s="14" t="str">
        <f>IFERROR(IF(BASE!$C314&lt;&gt;"",BASE!$C314,""),"")</f>
        <v/>
      </c>
      <c r="D315" s="15" t="str">
        <f>IFERROR(VLOOKUP($B315&amp;$C315,Tabla1[[#All],[LLAVE]:[FECHA REAL RESPUESTA]],4,0),"")</f>
        <v/>
      </c>
      <c r="E315" s="15" t="str">
        <f>IFERROR(VLOOKUP($B315&amp;$C315,Tabla1[[#All],[LLAVE]:[FECHA ESTIMADA RESPUESTA]],5,0),"")</f>
        <v/>
      </c>
      <c r="F315" s="15" t="str">
        <f>IFERROR(IF(VLOOKUP($B315&amp;$C315,Tabla1[[#All],[LLAVE]:[FECHA REAL RESPUESTA]],6,0)=0,"",VLOOKUP($B315&amp;$C315,Tabla1[[#All],[LLAVE]:[FECHA REAL RESPUESTA]],6,0)),"")</f>
        <v/>
      </c>
      <c r="G315" s="12" t="str">
        <f t="shared" si="21"/>
        <v/>
      </c>
      <c r="H315" s="12" t="str">
        <f>IFERROR(VLOOKUP($B315,Tabla2[#All],2,0),"")</f>
        <v/>
      </c>
      <c r="I315" s="12" t="str">
        <f t="shared" si="22"/>
        <v/>
      </c>
      <c r="J315" s="12" t="str">
        <f>IFERROR(NETWORKDAYS.INTL($D315+1,$F315,1,Tabla5[DIAS FESTIVOS]),"")</f>
        <v/>
      </c>
      <c r="K315" s="13">
        <f t="shared" si="23"/>
        <v>0</v>
      </c>
    </row>
    <row r="316" spans="1:11" x14ac:dyDescent="0.2">
      <c r="A316" s="17" t="str">
        <f t="shared" si="20"/>
        <v/>
      </c>
      <c r="B316" s="58" t="str">
        <f>IFERROR(IF(BASE!$B315&lt;&gt;"",BASE!$B315,""),"")</f>
        <v/>
      </c>
      <c r="C316" s="14" t="str">
        <f>IFERROR(IF(BASE!$C315&lt;&gt;"",BASE!$C315,""),"")</f>
        <v/>
      </c>
      <c r="D316" s="15" t="str">
        <f>IFERROR(VLOOKUP($B316&amp;$C316,Tabla1[[#All],[LLAVE]:[FECHA REAL RESPUESTA]],4,0),"")</f>
        <v/>
      </c>
      <c r="E316" s="15" t="str">
        <f>IFERROR(VLOOKUP($B316&amp;$C316,Tabla1[[#All],[LLAVE]:[FECHA ESTIMADA RESPUESTA]],5,0),"")</f>
        <v/>
      </c>
      <c r="F316" s="15" t="str">
        <f>IFERROR(IF(VLOOKUP($B316&amp;$C316,Tabla1[[#All],[LLAVE]:[FECHA REAL RESPUESTA]],6,0)=0,"",VLOOKUP($B316&amp;$C316,Tabla1[[#All],[LLAVE]:[FECHA REAL RESPUESTA]],6,0)),"")</f>
        <v/>
      </c>
      <c r="G316" s="12" t="str">
        <f t="shared" si="21"/>
        <v/>
      </c>
      <c r="H316" s="12" t="str">
        <f>IFERROR(VLOOKUP($B316,Tabla2[#All],2,0),"")</f>
        <v/>
      </c>
      <c r="I316" s="12" t="str">
        <f t="shared" si="22"/>
        <v/>
      </c>
      <c r="J316" s="12" t="str">
        <f>IFERROR(NETWORKDAYS.INTL($D316+1,$F316,1,Tabla5[DIAS FESTIVOS]),"")</f>
        <v/>
      </c>
      <c r="K316" s="13">
        <f t="shared" si="23"/>
        <v>0</v>
      </c>
    </row>
    <row r="317" spans="1:11" x14ac:dyDescent="0.2">
      <c r="A317" s="17" t="str">
        <f t="shared" si="20"/>
        <v/>
      </c>
      <c r="B317" s="58" t="str">
        <f>IFERROR(IF(BASE!$B316&lt;&gt;"",BASE!$B316,""),"")</f>
        <v/>
      </c>
      <c r="C317" s="14" t="str">
        <f>IFERROR(IF(BASE!$C316&lt;&gt;"",BASE!$C316,""),"")</f>
        <v/>
      </c>
      <c r="D317" s="15" t="str">
        <f>IFERROR(VLOOKUP($B317&amp;$C317,Tabla1[[#All],[LLAVE]:[FECHA REAL RESPUESTA]],4,0),"")</f>
        <v/>
      </c>
      <c r="E317" s="15" t="str">
        <f>IFERROR(VLOOKUP($B317&amp;$C317,Tabla1[[#All],[LLAVE]:[FECHA ESTIMADA RESPUESTA]],5,0),"")</f>
        <v/>
      </c>
      <c r="F317" s="15" t="str">
        <f>IFERROR(IF(VLOOKUP($B317&amp;$C317,Tabla1[[#All],[LLAVE]:[FECHA REAL RESPUESTA]],6,0)=0,"",VLOOKUP($B317&amp;$C317,Tabla1[[#All],[LLAVE]:[FECHA REAL RESPUESTA]],6,0)),"")</f>
        <v/>
      </c>
      <c r="G317" s="12" t="str">
        <f t="shared" si="21"/>
        <v/>
      </c>
      <c r="H317" s="12" t="str">
        <f>IFERROR(VLOOKUP($B317,Tabla2[#All],2,0),"")</f>
        <v/>
      </c>
      <c r="I317" s="12" t="str">
        <f t="shared" si="22"/>
        <v/>
      </c>
      <c r="J317" s="12" t="str">
        <f>IFERROR(NETWORKDAYS.INTL($D317+1,$F317,1,Tabla5[DIAS FESTIVOS]),"")</f>
        <v/>
      </c>
      <c r="K317" s="13">
        <f t="shared" si="23"/>
        <v>0</v>
      </c>
    </row>
    <row r="318" spans="1:11" x14ac:dyDescent="0.2">
      <c r="A318" s="17" t="str">
        <f t="shared" si="20"/>
        <v/>
      </c>
      <c r="B318" s="58" t="str">
        <f>IFERROR(IF(BASE!$B317&lt;&gt;"",BASE!$B317,""),"")</f>
        <v/>
      </c>
      <c r="C318" s="14" t="str">
        <f>IFERROR(IF(BASE!$C317&lt;&gt;"",BASE!$C317,""),"")</f>
        <v/>
      </c>
      <c r="D318" s="15" t="str">
        <f>IFERROR(VLOOKUP($B318&amp;$C318,Tabla1[[#All],[LLAVE]:[FECHA REAL RESPUESTA]],4,0),"")</f>
        <v/>
      </c>
      <c r="E318" s="15" t="str">
        <f>IFERROR(VLOOKUP($B318&amp;$C318,Tabla1[[#All],[LLAVE]:[FECHA ESTIMADA RESPUESTA]],5,0),"")</f>
        <v/>
      </c>
      <c r="F318" s="15" t="str">
        <f>IFERROR(IF(VLOOKUP($B318&amp;$C318,Tabla1[[#All],[LLAVE]:[FECHA REAL RESPUESTA]],6,0)=0,"",VLOOKUP($B318&amp;$C318,Tabla1[[#All],[LLAVE]:[FECHA REAL RESPUESTA]],6,0)),"")</f>
        <v/>
      </c>
      <c r="G318" s="12" t="str">
        <f t="shared" si="21"/>
        <v/>
      </c>
      <c r="H318" s="12" t="str">
        <f>IFERROR(VLOOKUP($B318,Tabla2[#All],2,0),"")</f>
        <v/>
      </c>
      <c r="I318" s="12" t="str">
        <f t="shared" si="22"/>
        <v/>
      </c>
      <c r="J318" s="12" t="str">
        <f>IFERROR(NETWORKDAYS.INTL($D318+1,$F318,1,Tabla5[DIAS FESTIVOS]),"")</f>
        <v/>
      </c>
      <c r="K318" s="13">
        <f t="shared" si="23"/>
        <v>0</v>
      </c>
    </row>
    <row r="319" spans="1:11" x14ac:dyDescent="0.2">
      <c r="A319" s="17" t="str">
        <f t="shared" si="20"/>
        <v/>
      </c>
      <c r="B319" s="58" t="str">
        <f>IFERROR(IF(BASE!$B318&lt;&gt;"",BASE!$B318,""),"")</f>
        <v/>
      </c>
      <c r="C319" s="14" t="str">
        <f>IFERROR(IF(BASE!$C318&lt;&gt;"",BASE!$C318,""),"")</f>
        <v/>
      </c>
      <c r="D319" s="15" t="str">
        <f>IFERROR(VLOOKUP($B319&amp;$C319,Tabla1[[#All],[LLAVE]:[FECHA REAL RESPUESTA]],4,0),"")</f>
        <v/>
      </c>
      <c r="E319" s="15" t="str">
        <f>IFERROR(VLOOKUP($B319&amp;$C319,Tabla1[[#All],[LLAVE]:[FECHA ESTIMADA RESPUESTA]],5,0),"")</f>
        <v/>
      </c>
      <c r="F319" s="15" t="str">
        <f>IFERROR(IF(VLOOKUP($B319&amp;$C319,Tabla1[[#All],[LLAVE]:[FECHA REAL RESPUESTA]],6,0)=0,"",VLOOKUP($B319&amp;$C319,Tabla1[[#All],[LLAVE]:[FECHA REAL RESPUESTA]],6,0)),"")</f>
        <v/>
      </c>
      <c r="G319" s="12" t="str">
        <f t="shared" si="21"/>
        <v/>
      </c>
      <c r="H319" s="12" t="str">
        <f>IFERROR(VLOOKUP($B319,Tabla2[#All],2,0),"")</f>
        <v/>
      </c>
      <c r="I319" s="12" t="str">
        <f t="shared" si="22"/>
        <v/>
      </c>
      <c r="J319" s="12" t="str">
        <f>IFERROR(NETWORKDAYS.INTL($D319+1,$F319,1,Tabla5[DIAS FESTIVOS]),"")</f>
        <v/>
      </c>
      <c r="K319" s="13">
        <f t="shared" si="23"/>
        <v>0</v>
      </c>
    </row>
    <row r="320" spans="1:11" x14ac:dyDescent="0.2">
      <c r="A320" s="17" t="str">
        <f t="shared" si="20"/>
        <v/>
      </c>
      <c r="B320" s="58" t="str">
        <f>IFERROR(IF(BASE!$B319&lt;&gt;"",BASE!$B319,""),"")</f>
        <v/>
      </c>
      <c r="C320" s="14" t="str">
        <f>IFERROR(IF(BASE!$C319&lt;&gt;"",BASE!$C319,""),"")</f>
        <v/>
      </c>
      <c r="D320" s="15" t="str">
        <f>IFERROR(VLOOKUP($B320&amp;$C320,Tabla1[[#All],[LLAVE]:[FECHA REAL RESPUESTA]],4,0),"")</f>
        <v/>
      </c>
      <c r="E320" s="15" t="str">
        <f>IFERROR(VLOOKUP($B320&amp;$C320,Tabla1[[#All],[LLAVE]:[FECHA ESTIMADA RESPUESTA]],5,0),"")</f>
        <v/>
      </c>
      <c r="F320" s="15" t="str">
        <f>IFERROR(IF(VLOOKUP($B320&amp;$C320,Tabla1[[#All],[LLAVE]:[FECHA REAL RESPUESTA]],6,0)=0,"",VLOOKUP($B320&amp;$C320,Tabla1[[#All],[LLAVE]:[FECHA REAL RESPUESTA]],6,0)),"")</f>
        <v/>
      </c>
      <c r="G320" s="12" t="str">
        <f t="shared" si="21"/>
        <v/>
      </c>
      <c r="H320" s="12" t="str">
        <f>IFERROR(VLOOKUP($B320,Tabla2[#All],2,0),"")</f>
        <v/>
      </c>
      <c r="I320" s="12" t="str">
        <f t="shared" si="22"/>
        <v/>
      </c>
      <c r="J320" s="12" t="str">
        <f>IFERROR(NETWORKDAYS.INTL($D320+1,$F320,1,Tabla5[DIAS FESTIVOS]),"")</f>
        <v/>
      </c>
      <c r="K320" s="13">
        <f t="shared" si="23"/>
        <v>0</v>
      </c>
    </row>
    <row r="321" spans="1:11" x14ac:dyDescent="0.2">
      <c r="A321" s="17" t="str">
        <f t="shared" si="20"/>
        <v/>
      </c>
      <c r="B321" s="58" t="str">
        <f>IFERROR(IF(BASE!$B320&lt;&gt;"",BASE!$B320,""),"")</f>
        <v/>
      </c>
      <c r="C321" s="14" t="str">
        <f>IFERROR(IF(BASE!$C320&lt;&gt;"",BASE!$C320,""),"")</f>
        <v/>
      </c>
      <c r="D321" s="15" t="str">
        <f>IFERROR(VLOOKUP($B321&amp;$C321,Tabla1[[#All],[LLAVE]:[FECHA REAL RESPUESTA]],4,0),"")</f>
        <v/>
      </c>
      <c r="E321" s="15" t="str">
        <f>IFERROR(VLOOKUP($B321&amp;$C321,Tabla1[[#All],[LLAVE]:[FECHA ESTIMADA RESPUESTA]],5,0),"")</f>
        <v/>
      </c>
      <c r="F321" s="15" t="str">
        <f>IFERROR(IF(VLOOKUP($B321&amp;$C321,Tabla1[[#All],[LLAVE]:[FECHA REAL RESPUESTA]],6,0)=0,"",VLOOKUP($B321&amp;$C321,Tabla1[[#All],[LLAVE]:[FECHA REAL RESPUESTA]],6,0)),"")</f>
        <v/>
      </c>
      <c r="G321" s="12" t="str">
        <f t="shared" si="21"/>
        <v/>
      </c>
      <c r="H321" s="12" t="str">
        <f>IFERROR(VLOOKUP($B321,Tabla2[#All],2,0),"")</f>
        <v/>
      </c>
      <c r="I321" s="12" t="str">
        <f t="shared" si="22"/>
        <v/>
      </c>
      <c r="J321" s="12" t="str">
        <f>IFERROR(NETWORKDAYS.INTL($D321+1,$F321,1,Tabla5[DIAS FESTIVOS]),"")</f>
        <v/>
      </c>
      <c r="K321" s="13">
        <f t="shared" si="23"/>
        <v>0</v>
      </c>
    </row>
    <row r="322" spans="1:11" x14ac:dyDescent="0.2">
      <c r="A322" s="17" t="str">
        <f t="shared" si="20"/>
        <v/>
      </c>
      <c r="B322" s="58" t="str">
        <f>IFERROR(IF(BASE!$B321&lt;&gt;"",BASE!$B321,""),"")</f>
        <v/>
      </c>
      <c r="C322" s="14" t="str">
        <f>IFERROR(IF(BASE!$C321&lt;&gt;"",BASE!$C321,""),"")</f>
        <v/>
      </c>
      <c r="D322" s="15" t="str">
        <f>IFERROR(VLOOKUP($B322&amp;$C322,Tabla1[[#All],[LLAVE]:[FECHA REAL RESPUESTA]],4,0),"")</f>
        <v/>
      </c>
      <c r="E322" s="15" t="str">
        <f>IFERROR(VLOOKUP($B322&amp;$C322,Tabla1[[#All],[LLAVE]:[FECHA ESTIMADA RESPUESTA]],5,0),"")</f>
        <v/>
      </c>
      <c r="F322" s="15" t="str">
        <f>IFERROR(IF(VLOOKUP($B322&amp;$C322,Tabla1[[#All],[LLAVE]:[FECHA REAL RESPUESTA]],6,0)=0,"",VLOOKUP($B322&amp;$C322,Tabla1[[#All],[LLAVE]:[FECHA REAL RESPUESTA]],6,0)),"")</f>
        <v/>
      </c>
      <c r="G322" s="12" t="str">
        <f t="shared" si="21"/>
        <v/>
      </c>
      <c r="H322" s="12" t="str">
        <f>IFERROR(VLOOKUP($B322,Tabla2[#All],2,0),"")</f>
        <v/>
      </c>
      <c r="I322" s="12" t="str">
        <f t="shared" si="22"/>
        <v/>
      </c>
      <c r="J322" s="12" t="str">
        <f>IFERROR(NETWORKDAYS.INTL($D322+1,$F322,1,Tabla5[DIAS FESTIVOS]),"")</f>
        <v/>
      </c>
      <c r="K322" s="13">
        <f t="shared" si="23"/>
        <v>0</v>
      </c>
    </row>
    <row r="323" spans="1:11" x14ac:dyDescent="0.2">
      <c r="A323" s="17" t="str">
        <f t="shared" si="20"/>
        <v/>
      </c>
      <c r="B323" s="58" t="str">
        <f>IFERROR(IF(BASE!$B322&lt;&gt;"",BASE!$B322,""),"")</f>
        <v/>
      </c>
      <c r="C323" s="14" t="str">
        <f>IFERROR(IF(BASE!$C322&lt;&gt;"",BASE!$C322,""),"")</f>
        <v/>
      </c>
      <c r="D323" s="15" t="str">
        <f>IFERROR(VLOOKUP($B323&amp;$C323,Tabla1[[#All],[LLAVE]:[FECHA REAL RESPUESTA]],4,0),"")</f>
        <v/>
      </c>
      <c r="E323" s="15" t="str">
        <f>IFERROR(VLOOKUP($B323&amp;$C323,Tabla1[[#All],[LLAVE]:[FECHA ESTIMADA RESPUESTA]],5,0),"")</f>
        <v/>
      </c>
      <c r="F323" s="15" t="str">
        <f>IFERROR(IF(VLOOKUP($B323&amp;$C323,Tabla1[[#All],[LLAVE]:[FECHA REAL RESPUESTA]],6,0)=0,"",VLOOKUP($B323&amp;$C323,Tabla1[[#All],[LLAVE]:[FECHA REAL RESPUESTA]],6,0)),"")</f>
        <v/>
      </c>
      <c r="G323" s="12" t="str">
        <f t="shared" si="21"/>
        <v/>
      </c>
      <c r="H323" s="12" t="str">
        <f>IFERROR(VLOOKUP($B323,Tabla2[#All],2,0),"")</f>
        <v/>
      </c>
      <c r="I323" s="12" t="str">
        <f t="shared" si="22"/>
        <v/>
      </c>
      <c r="J323" s="12" t="str">
        <f>IFERROR(NETWORKDAYS.INTL($D323+1,$F323,1,Tabla5[DIAS FESTIVOS]),"")</f>
        <v/>
      </c>
      <c r="K323" s="13">
        <f t="shared" si="23"/>
        <v>0</v>
      </c>
    </row>
    <row r="324" spans="1:11" x14ac:dyDescent="0.2">
      <c r="A324" s="17" t="str">
        <f t="shared" si="20"/>
        <v/>
      </c>
      <c r="B324" s="58" t="str">
        <f>IFERROR(IF(BASE!$B323&lt;&gt;"",BASE!$B323,""),"")</f>
        <v/>
      </c>
      <c r="C324" s="14" t="str">
        <f>IFERROR(IF(BASE!$C323&lt;&gt;"",BASE!$C323,""),"")</f>
        <v/>
      </c>
      <c r="D324" s="15" t="str">
        <f>IFERROR(VLOOKUP($B324&amp;$C324,Tabla1[[#All],[LLAVE]:[FECHA REAL RESPUESTA]],4,0),"")</f>
        <v/>
      </c>
      <c r="E324" s="15" t="str">
        <f>IFERROR(VLOOKUP($B324&amp;$C324,Tabla1[[#All],[LLAVE]:[FECHA ESTIMADA RESPUESTA]],5,0),"")</f>
        <v/>
      </c>
      <c r="F324" s="15" t="str">
        <f>IFERROR(IF(VLOOKUP($B324&amp;$C324,Tabla1[[#All],[LLAVE]:[FECHA REAL RESPUESTA]],6,0)=0,"",VLOOKUP($B324&amp;$C324,Tabla1[[#All],[LLAVE]:[FECHA REAL RESPUESTA]],6,0)),"")</f>
        <v/>
      </c>
      <c r="G324" s="12" t="str">
        <f t="shared" si="21"/>
        <v/>
      </c>
      <c r="H324" s="12" t="str">
        <f>IFERROR(VLOOKUP($B324,Tabla2[#All],2,0),"")</f>
        <v/>
      </c>
      <c r="I324" s="12" t="str">
        <f t="shared" si="22"/>
        <v/>
      </c>
      <c r="J324" s="12" t="str">
        <f>IFERROR(NETWORKDAYS.INTL($D324+1,$F324,1,Tabla5[DIAS FESTIVOS]),"")</f>
        <v/>
      </c>
      <c r="K324" s="13">
        <f t="shared" si="23"/>
        <v>0</v>
      </c>
    </row>
    <row r="325" spans="1:11" x14ac:dyDescent="0.2">
      <c r="A325" s="17" t="str">
        <f t="shared" ref="A325:A388" si="24">IFERROR($B325&amp;$C325,"")</f>
        <v/>
      </c>
      <c r="B325" s="58" t="str">
        <f>IFERROR(IF(BASE!$B324&lt;&gt;"",BASE!$B324,""),"")</f>
        <v/>
      </c>
      <c r="C325" s="14" t="str">
        <f>IFERROR(IF(BASE!$C324&lt;&gt;"",BASE!$C324,""),"")</f>
        <v/>
      </c>
      <c r="D325" s="15" t="str">
        <f>IFERROR(VLOOKUP($B325&amp;$C325,Tabla1[[#All],[LLAVE]:[FECHA REAL RESPUESTA]],4,0),"")</f>
        <v/>
      </c>
      <c r="E325" s="15" t="str">
        <f>IFERROR(VLOOKUP($B325&amp;$C325,Tabla1[[#All],[LLAVE]:[FECHA ESTIMADA RESPUESTA]],5,0),"")</f>
        <v/>
      </c>
      <c r="F325" s="15" t="str">
        <f>IFERROR(IF(VLOOKUP($B325&amp;$C325,Tabla1[[#All],[LLAVE]:[FECHA REAL RESPUESTA]],6,0)=0,"",VLOOKUP($B325&amp;$C325,Tabla1[[#All],[LLAVE]:[FECHA REAL RESPUESTA]],6,0)),"")</f>
        <v/>
      </c>
      <c r="G325" s="12" t="str">
        <f t="shared" ref="G325:G388" si="25">IFERROR(IF(WEEKDAY($D325,2)=5,DAY($D325)+3,IF(WEEKDAY($D325,2)=6,DAY($D325)+2,IF(WEEKDAY($D325,2)=7,DAY($D325)+1,DAY($D325)+1))),"")</f>
        <v/>
      </c>
      <c r="H325" s="12" t="str">
        <f>IFERROR(VLOOKUP($B325,Tabla2[#All],2,0),"")</f>
        <v/>
      </c>
      <c r="I325" s="12" t="str">
        <f t="shared" ref="I325:I388" si="26">+IFERROR($G325,"")</f>
        <v/>
      </c>
      <c r="J325" s="12" t="str">
        <f>IFERROR(NETWORKDAYS.INTL($D325+1,$F325,1,Tabla5[DIAS FESTIVOS]),"")</f>
        <v/>
      </c>
      <c r="K325" s="13">
        <f t="shared" ref="K325:K388" si="27">IFERROR(IF($F325="",0,1),"")</f>
        <v>0</v>
      </c>
    </row>
    <row r="326" spans="1:11" x14ac:dyDescent="0.2">
      <c r="A326" s="17" t="str">
        <f t="shared" si="24"/>
        <v/>
      </c>
      <c r="B326" s="58" t="str">
        <f>IFERROR(IF(BASE!$B325&lt;&gt;"",BASE!$B325,""),"")</f>
        <v/>
      </c>
      <c r="C326" s="14" t="str">
        <f>IFERROR(IF(BASE!$C325&lt;&gt;"",BASE!$C325,""),"")</f>
        <v/>
      </c>
      <c r="D326" s="15" t="str">
        <f>IFERROR(VLOOKUP($B326&amp;$C326,Tabla1[[#All],[LLAVE]:[FECHA REAL RESPUESTA]],4,0),"")</f>
        <v/>
      </c>
      <c r="E326" s="15" t="str">
        <f>IFERROR(VLOOKUP($B326&amp;$C326,Tabla1[[#All],[LLAVE]:[FECHA ESTIMADA RESPUESTA]],5,0),"")</f>
        <v/>
      </c>
      <c r="F326" s="15" t="str">
        <f>IFERROR(IF(VLOOKUP($B326&amp;$C326,Tabla1[[#All],[LLAVE]:[FECHA REAL RESPUESTA]],6,0)=0,"",VLOOKUP($B326&amp;$C326,Tabla1[[#All],[LLAVE]:[FECHA REAL RESPUESTA]],6,0)),"")</f>
        <v/>
      </c>
      <c r="G326" s="12" t="str">
        <f t="shared" si="25"/>
        <v/>
      </c>
      <c r="H326" s="12" t="str">
        <f>IFERROR(VLOOKUP($B326,Tabla2[#All],2,0),"")</f>
        <v/>
      </c>
      <c r="I326" s="12" t="str">
        <f t="shared" si="26"/>
        <v/>
      </c>
      <c r="J326" s="12" t="str">
        <f>IFERROR(NETWORKDAYS.INTL($D326+1,$F326,1,Tabla5[DIAS FESTIVOS]),"")</f>
        <v/>
      </c>
      <c r="K326" s="13">
        <f t="shared" si="27"/>
        <v>0</v>
      </c>
    </row>
    <row r="327" spans="1:11" x14ac:dyDescent="0.2">
      <c r="A327" s="17" t="str">
        <f t="shared" si="24"/>
        <v/>
      </c>
      <c r="B327" s="58" t="str">
        <f>IFERROR(IF(BASE!$B326&lt;&gt;"",BASE!$B326,""),"")</f>
        <v/>
      </c>
      <c r="C327" s="14" t="str">
        <f>IFERROR(IF(BASE!$C326&lt;&gt;"",BASE!$C326,""),"")</f>
        <v/>
      </c>
      <c r="D327" s="15" t="str">
        <f>IFERROR(VLOOKUP($B327&amp;$C327,Tabla1[[#All],[LLAVE]:[FECHA REAL RESPUESTA]],4,0),"")</f>
        <v/>
      </c>
      <c r="E327" s="15" t="str">
        <f>IFERROR(VLOOKUP($B327&amp;$C327,Tabla1[[#All],[LLAVE]:[FECHA ESTIMADA RESPUESTA]],5,0),"")</f>
        <v/>
      </c>
      <c r="F327" s="15" t="str">
        <f>IFERROR(IF(VLOOKUP($B327&amp;$C327,Tabla1[[#All],[LLAVE]:[FECHA REAL RESPUESTA]],6,0)=0,"",VLOOKUP($B327&amp;$C327,Tabla1[[#All],[LLAVE]:[FECHA REAL RESPUESTA]],6,0)),"")</f>
        <v/>
      </c>
      <c r="G327" s="12" t="str">
        <f t="shared" si="25"/>
        <v/>
      </c>
      <c r="H327" s="12" t="str">
        <f>IFERROR(VLOOKUP($B327,Tabla2[#All],2,0),"")</f>
        <v/>
      </c>
      <c r="I327" s="12" t="str">
        <f t="shared" si="26"/>
        <v/>
      </c>
      <c r="J327" s="12" t="str">
        <f>IFERROR(NETWORKDAYS.INTL($D327+1,$F327,1,Tabla5[DIAS FESTIVOS]),"")</f>
        <v/>
      </c>
      <c r="K327" s="13">
        <f t="shared" si="27"/>
        <v>0</v>
      </c>
    </row>
    <row r="328" spans="1:11" x14ac:dyDescent="0.2">
      <c r="A328" s="17" t="str">
        <f t="shared" si="24"/>
        <v/>
      </c>
      <c r="B328" s="58" t="str">
        <f>IFERROR(IF(BASE!$B327&lt;&gt;"",BASE!$B327,""),"")</f>
        <v/>
      </c>
      <c r="C328" s="14" t="str">
        <f>IFERROR(IF(BASE!$C327&lt;&gt;"",BASE!$C327,""),"")</f>
        <v/>
      </c>
      <c r="D328" s="15" t="str">
        <f>IFERROR(VLOOKUP($B328&amp;$C328,Tabla1[[#All],[LLAVE]:[FECHA REAL RESPUESTA]],4,0),"")</f>
        <v/>
      </c>
      <c r="E328" s="15" t="str">
        <f>IFERROR(VLOOKUP($B328&amp;$C328,Tabla1[[#All],[LLAVE]:[FECHA ESTIMADA RESPUESTA]],5,0),"")</f>
        <v/>
      </c>
      <c r="F328" s="15" t="str">
        <f>IFERROR(IF(VLOOKUP($B328&amp;$C328,Tabla1[[#All],[LLAVE]:[FECHA REAL RESPUESTA]],6,0)=0,"",VLOOKUP($B328&amp;$C328,Tabla1[[#All],[LLAVE]:[FECHA REAL RESPUESTA]],6,0)),"")</f>
        <v/>
      </c>
      <c r="G328" s="12" t="str">
        <f t="shared" si="25"/>
        <v/>
      </c>
      <c r="H328" s="12" t="str">
        <f>IFERROR(VLOOKUP($B328,Tabla2[#All],2,0),"")</f>
        <v/>
      </c>
      <c r="I328" s="12" t="str">
        <f t="shared" si="26"/>
        <v/>
      </c>
      <c r="J328" s="12" t="str">
        <f>IFERROR(NETWORKDAYS.INTL($D328+1,$F328,1,Tabla5[DIAS FESTIVOS]),"")</f>
        <v/>
      </c>
      <c r="K328" s="13">
        <f t="shared" si="27"/>
        <v>0</v>
      </c>
    </row>
    <row r="329" spans="1:11" x14ac:dyDescent="0.2">
      <c r="A329" s="17" t="str">
        <f t="shared" si="24"/>
        <v/>
      </c>
      <c r="B329" s="58" t="str">
        <f>IFERROR(IF(BASE!$B328&lt;&gt;"",BASE!$B328,""),"")</f>
        <v/>
      </c>
      <c r="C329" s="14" t="str">
        <f>IFERROR(IF(BASE!$C328&lt;&gt;"",BASE!$C328,""),"")</f>
        <v/>
      </c>
      <c r="D329" s="15" t="str">
        <f>IFERROR(VLOOKUP($B329&amp;$C329,Tabla1[[#All],[LLAVE]:[FECHA REAL RESPUESTA]],4,0),"")</f>
        <v/>
      </c>
      <c r="E329" s="15" t="str">
        <f>IFERROR(VLOOKUP($B329&amp;$C329,Tabla1[[#All],[LLAVE]:[FECHA ESTIMADA RESPUESTA]],5,0),"")</f>
        <v/>
      </c>
      <c r="F329" s="15" t="str">
        <f>IFERROR(IF(VLOOKUP($B329&amp;$C329,Tabla1[[#All],[LLAVE]:[FECHA REAL RESPUESTA]],6,0)=0,"",VLOOKUP($B329&amp;$C329,Tabla1[[#All],[LLAVE]:[FECHA REAL RESPUESTA]],6,0)),"")</f>
        <v/>
      </c>
      <c r="G329" s="12" t="str">
        <f t="shared" si="25"/>
        <v/>
      </c>
      <c r="H329" s="12" t="str">
        <f>IFERROR(VLOOKUP($B329,Tabla2[#All],2,0),"")</f>
        <v/>
      </c>
      <c r="I329" s="12" t="str">
        <f t="shared" si="26"/>
        <v/>
      </c>
      <c r="J329" s="12" t="str">
        <f>IFERROR(NETWORKDAYS.INTL($D329+1,$F329,1,Tabla5[DIAS FESTIVOS]),"")</f>
        <v/>
      </c>
      <c r="K329" s="13">
        <f t="shared" si="27"/>
        <v>0</v>
      </c>
    </row>
    <row r="330" spans="1:11" x14ac:dyDescent="0.2">
      <c r="A330" s="17" t="str">
        <f t="shared" si="24"/>
        <v/>
      </c>
      <c r="B330" s="58" t="str">
        <f>IFERROR(IF(BASE!$B329&lt;&gt;"",BASE!$B329,""),"")</f>
        <v/>
      </c>
      <c r="C330" s="14" t="str">
        <f>IFERROR(IF(BASE!$C329&lt;&gt;"",BASE!$C329,""),"")</f>
        <v/>
      </c>
      <c r="D330" s="15" t="str">
        <f>IFERROR(VLOOKUP($B330&amp;$C330,Tabla1[[#All],[LLAVE]:[FECHA REAL RESPUESTA]],4,0),"")</f>
        <v/>
      </c>
      <c r="E330" s="15" t="str">
        <f>IFERROR(VLOOKUP($B330&amp;$C330,Tabla1[[#All],[LLAVE]:[FECHA ESTIMADA RESPUESTA]],5,0),"")</f>
        <v/>
      </c>
      <c r="F330" s="15" t="str">
        <f>IFERROR(IF(VLOOKUP($B330&amp;$C330,Tabla1[[#All],[LLAVE]:[FECHA REAL RESPUESTA]],6,0)=0,"",VLOOKUP($B330&amp;$C330,Tabla1[[#All],[LLAVE]:[FECHA REAL RESPUESTA]],6,0)),"")</f>
        <v/>
      </c>
      <c r="G330" s="12" t="str">
        <f t="shared" si="25"/>
        <v/>
      </c>
      <c r="H330" s="12" t="str">
        <f>IFERROR(VLOOKUP($B330,Tabla2[#All],2,0),"")</f>
        <v/>
      </c>
      <c r="I330" s="12" t="str">
        <f t="shared" si="26"/>
        <v/>
      </c>
      <c r="J330" s="12" t="str">
        <f>IFERROR(NETWORKDAYS.INTL($D330+1,$F330,1,Tabla5[DIAS FESTIVOS]),"")</f>
        <v/>
      </c>
      <c r="K330" s="13">
        <f t="shared" si="27"/>
        <v>0</v>
      </c>
    </row>
    <row r="331" spans="1:11" x14ac:dyDescent="0.2">
      <c r="A331" s="17" t="str">
        <f t="shared" si="24"/>
        <v/>
      </c>
      <c r="B331" s="58" t="str">
        <f>IFERROR(IF(BASE!$B330&lt;&gt;"",BASE!$B330,""),"")</f>
        <v/>
      </c>
      <c r="C331" s="14" t="str">
        <f>IFERROR(IF(BASE!$C330&lt;&gt;"",BASE!$C330,""),"")</f>
        <v/>
      </c>
      <c r="D331" s="15" t="str">
        <f>IFERROR(VLOOKUP($B331&amp;$C331,Tabla1[[#All],[LLAVE]:[FECHA REAL RESPUESTA]],4,0),"")</f>
        <v/>
      </c>
      <c r="E331" s="15" t="str">
        <f>IFERROR(VLOOKUP($B331&amp;$C331,Tabla1[[#All],[LLAVE]:[FECHA ESTIMADA RESPUESTA]],5,0),"")</f>
        <v/>
      </c>
      <c r="F331" s="15" t="str">
        <f>IFERROR(IF(VLOOKUP($B331&amp;$C331,Tabla1[[#All],[LLAVE]:[FECHA REAL RESPUESTA]],6,0)=0,"",VLOOKUP($B331&amp;$C331,Tabla1[[#All],[LLAVE]:[FECHA REAL RESPUESTA]],6,0)),"")</f>
        <v/>
      </c>
      <c r="G331" s="12" t="str">
        <f t="shared" si="25"/>
        <v/>
      </c>
      <c r="H331" s="12" t="str">
        <f>IFERROR(VLOOKUP($B331,Tabla2[#All],2,0),"")</f>
        <v/>
      </c>
      <c r="I331" s="12" t="str">
        <f t="shared" si="26"/>
        <v/>
      </c>
      <c r="J331" s="12" t="str">
        <f>IFERROR(NETWORKDAYS.INTL($D331+1,$F331,1,Tabla5[DIAS FESTIVOS]),"")</f>
        <v/>
      </c>
      <c r="K331" s="13">
        <f t="shared" si="27"/>
        <v>0</v>
      </c>
    </row>
    <row r="332" spans="1:11" x14ac:dyDescent="0.2">
      <c r="A332" s="17" t="str">
        <f t="shared" si="24"/>
        <v/>
      </c>
      <c r="B332" s="58" t="str">
        <f>IFERROR(IF(BASE!$B331&lt;&gt;"",BASE!$B331,""),"")</f>
        <v/>
      </c>
      <c r="C332" s="14" t="str">
        <f>IFERROR(IF(BASE!$C331&lt;&gt;"",BASE!$C331,""),"")</f>
        <v/>
      </c>
      <c r="D332" s="15" t="str">
        <f>IFERROR(VLOOKUP($B332&amp;$C332,Tabla1[[#All],[LLAVE]:[FECHA REAL RESPUESTA]],4,0),"")</f>
        <v/>
      </c>
      <c r="E332" s="15" t="str">
        <f>IFERROR(VLOOKUP($B332&amp;$C332,Tabla1[[#All],[LLAVE]:[FECHA ESTIMADA RESPUESTA]],5,0),"")</f>
        <v/>
      </c>
      <c r="F332" s="15" t="str">
        <f>IFERROR(IF(VLOOKUP($B332&amp;$C332,Tabla1[[#All],[LLAVE]:[FECHA REAL RESPUESTA]],6,0)=0,"",VLOOKUP($B332&amp;$C332,Tabla1[[#All],[LLAVE]:[FECHA REAL RESPUESTA]],6,0)),"")</f>
        <v/>
      </c>
      <c r="G332" s="12" t="str">
        <f t="shared" si="25"/>
        <v/>
      </c>
      <c r="H332" s="12" t="str">
        <f>IFERROR(VLOOKUP($B332,Tabla2[#All],2,0),"")</f>
        <v/>
      </c>
      <c r="I332" s="12" t="str">
        <f t="shared" si="26"/>
        <v/>
      </c>
      <c r="J332" s="12" t="str">
        <f>IFERROR(NETWORKDAYS.INTL($D332+1,$F332,1,Tabla5[DIAS FESTIVOS]),"")</f>
        <v/>
      </c>
      <c r="K332" s="13">
        <f t="shared" si="27"/>
        <v>0</v>
      </c>
    </row>
    <row r="333" spans="1:11" x14ac:dyDescent="0.2">
      <c r="A333" s="17" t="str">
        <f t="shared" si="24"/>
        <v/>
      </c>
      <c r="B333" s="58" t="str">
        <f>IFERROR(IF(BASE!$B332&lt;&gt;"",BASE!$B332,""),"")</f>
        <v/>
      </c>
      <c r="C333" s="14" t="str">
        <f>IFERROR(IF(BASE!$C332&lt;&gt;"",BASE!$C332,""),"")</f>
        <v/>
      </c>
      <c r="D333" s="15" t="str">
        <f>IFERROR(VLOOKUP($B333&amp;$C333,Tabla1[[#All],[LLAVE]:[FECHA REAL RESPUESTA]],4,0),"")</f>
        <v/>
      </c>
      <c r="E333" s="15" t="str">
        <f>IFERROR(VLOOKUP($B333&amp;$C333,Tabla1[[#All],[LLAVE]:[FECHA ESTIMADA RESPUESTA]],5,0),"")</f>
        <v/>
      </c>
      <c r="F333" s="15" t="str">
        <f>IFERROR(IF(VLOOKUP($B333&amp;$C333,Tabla1[[#All],[LLAVE]:[FECHA REAL RESPUESTA]],6,0)=0,"",VLOOKUP($B333&amp;$C333,Tabla1[[#All],[LLAVE]:[FECHA REAL RESPUESTA]],6,0)),"")</f>
        <v/>
      </c>
      <c r="G333" s="12" t="str">
        <f t="shared" si="25"/>
        <v/>
      </c>
      <c r="H333" s="12" t="str">
        <f>IFERROR(VLOOKUP($B333,Tabla2[#All],2,0),"")</f>
        <v/>
      </c>
      <c r="I333" s="12" t="str">
        <f t="shared" si="26"/>
        <v/>
      </c>
      <c r="J333" s="12" t="str">
        <f>IFERROR(NETWORKDAYS.INTL($D333+1,$F333,1,Tabla5[DIAS FESTIVOS]),"")</f>
        <v/>
      </c>
      <c r="K333" s="13">
        <f t="shared" si="27"/>
        <v>0</v>
      </c>
    </row>
    <row r="334" spans="1:11" x14ac:dyDescent="0.2">
      <c r="A334" s="17" t="str">
        <f t="shared" si="24"/>
        <v/>
      </c>
      <c r="B334" s="58" t="str">
        <f>IFERROR(IF(BASE!$B333&lt;&gt;"",BASE!$B333,""),"")</f>
        <v/>
      </c>
      <c r="C334" s="14" t="str">
        <f>IFERROR(IF(BASE!$C333&lt;&gt;"",BASE!$C333,""),"")</f>
        <v/>
      </c>
      <c r="D334" s="15" t="str">
        <f>IFERROR(VLOOKUP($B334&amp;$C334,Tabla1[[#All],[LLAVE]:[FECHA REAL RESPUESTA]],4,0),"")</f>
        <v/>
      </c>
      <c r="E334" s="15" t="str">
        <f>IFERROR(VLOOKUP($B334&amp;$C334,Tabla1[[#All],[LLAVE]:[FECHA ESTIMADA RESPUESTA]],5,0),"")</f>
        <v/>
      </c>
      <c r="F334" s="15" t="str">
        <f>IFERROR(IF(VLOOKUP($B334&amp;$C334,Tabla1[[#All],[LLAVE]:[FECHA REAL RESPUESTA]],6,0)=0,"",VLOOKUP($B334&amp;$C334,Tabla1[[#All],[LLAVE]:[FECHA REAL RESPUESTA]],6,0)),"")</f>
        <v/>
      </c>
      <c r="G334" s="12" t="str">
        <f t="shared" si="25"/>
        <v/>
      </c>
      <c r="H334" s="12" t="str">
        <f>IFERROR(VLOOKUP($B334,Tabla2[#All],2,0),"")</f>
        <v/>
      </c>
      <c r="I334" s="12" t="str">
        <f t="shared" si="26"/>
        <v/>
      </c>
      <c r="J334" s="12" t="str">
        <f>IFERROR(NETWORKDAYS.INTL($D334+1,$F334,1,Tabla5[DIAS FESTIVOS]),"")</f>
        <v/>
      </c>
      <c r="K334" s="13">
        <f t="shared" si="27"/>
        <v>0</v>
      </c>
    </row>
    <row r="335" spans="1:11" x14ac:dyDescent="0.2">
      <c r="A335" s="17" t="str">
        <f t="shared" si="24"/>
        <v/>
      </c>
      <c r="B335" s="58" t="str">
        <f>IFERROR(IF(BASE!$B334&lt;&gt;"",BASE!$B334,""),"")</f>
        <v/>
      </c>
      <c r="C335" s="14" t="str">
        <f>IFERROR(IF(BASE!$C334&lt;&gt;"",BASE!$C334,""),"")</f>
        <v/>
      </c>
      <c r="D335" s="15" t="str">
        <f>IFERROR(VLOOKUP($B335&amp;$C335,Tabla1[[#All],[LLAVE]:[FECHA REAL RESPUESTA]],4,0),"")</f>
        <v/>
      </c>
      <c r="E335" s="15" t="str">
        <f>IFERROR(VLOOKUP($B335&amp;$C335,Tabla1[[#All],[LLAVE]:[FECHA ESTIMADA RESPUESTA]],5,0),"")</f>
        <v/>
      </c>
      <c r="F335" s="15" t="str">
        <f>IFERROR(IF(VLOOKUP($B335&amp;$C335,Tabla1[[#All],[LLAVE]:[FECHA REAL RESPUESTA]],6,0)=0,"",VLOOKUP($B335&amp;$C335,Tabla1[[#All],[LLAVE]:[FECHA REAL RESPUESTA]],6,0)),"")</f>
        <v/>
      </c>
      <c r="G335" s="12" t="str">
        <f t="shared" si="25"/>
        <v/>
      </c>
      <c r="H335" s="12" t="str">
        <f>IFERROR(VLOOKUP($B335,Tabla2[#All],2,0),"")</f>
        <v/>
      </c>
      <c r="I335" s="12" t="str">
        <f t="shared" si="26"/>
        <v/>
      </c>
      <c r="J335" s="12" t="str">
        <f>IFERROR(NETWORKDAYS.INTL($D335+1,$F335,1,Tabla5[DIAS FESTIVOS]),"")</f>
        <v/>
      </c>
      <c r="K335" s="13">
        <f t="shared" si="27"/>
        <v>0</v>
      </c>
    </row>
    <row r="336" spans="1:11" x14ac:dyDescent="0.2">
      <c r="A336" s="17" t="str">
        <f t="shared" si="24"/>
        <v/>
      </c>
      <c r="B336" s="58" t="str">
        <f>IFERROR(IF(BASE!$B335&lt;&gt;"",BASE!$B335,""),"")</f>
        <v/>
      </c>
      <c r="C336" s="14" t="str">
        <f>IFERROR(IF(BASE!$C335&lt;&gt;"",BASE!$C335,""),"")</f>
        <v/>
      </c>
      <c r="D336" s="15" t="str">
        <f>IFERROR(VLOOKUP($B336&amp;$C336,Tabla1[[#All],[LLAVE]:[FECHA REAL RESPUESTA]],4,0),"")</f>
        <v/>
      </c>
      <c r="E336" s="15" t="str">
        <f>IFERROR(VLOOKUP($B336&amp;$C336,Tabla1[[#All],[LLAVE]:[FECHA ESTIMADA RESPUESTA]],5,0),"")</f>
        <v/>
      </c>
      <c r="F336" s="15" t="str">
        <f>IFERROR(IF(VLOOKUP($B336&amp;$C336,Tabla1[[#All],[LLAVE]:[FECHA REAL RESPUESTA]],6,0)=0,"",VLOOKUP($B336&amp;$C336,Tabla1[[#All],[LLAVE]:[FECHA REAL RESPUESTA]],6,0)),"")</f>
        <v/>
      </c>
      <c r="G336" s="12" t="str">
        <f t="shared" si="25"/>
        <v/>
      </c>
      <c r="H336" s="12" t="str">
        <f>IFERROR(VLOOKUP($B336,Tabla2[#All],2,0),"")</f>
        <v/>
      </c>
      <c r="I336" s="12" t="str">
        <f t="shared" si="26"/>
        <v/>
      </c>
      <c r="J336" s="12" t="str">
        <f>IFERROR(NETWORKDAYS.INTL($D336+1,$F336,1,Tabla5[DIAS FESTIVOS]),"")</f>
        <v/>
      </c>
      <c r="K336" s="13">
        <f t="shared" si="27"/>
        <v>0</v>
      </c>
    </row>
    <row r="337" spans="1:11" x14ac:dyDescent="0.2">
      <c r="A337" s="17" t="str">
        <f t="shared" si="24"/>
        <v/>
      </c>
      <c r="B337" s="58" t="str">
        <f>IFERROR(IF(BASE!$B336&lt;&gt;"",BASE!$B336,""),"")</f>
        <v/>
      </c>
      <c r="C337" s="14" t="str">
        <f>IFERROR(IF(BASE!$C336&lt;&gt;"",BASE!$C336,""),"")</f>
        <v/>
      </c>
      <c r="D337" s="15" t="str">
        <f>IFERROR(VLOOKUP($B337&amp;$C337,Tabla1[[#All],[LLAVE]:[FECHA REAL RESPUESTA]],4,0),"")</f>
        <v/>
      </c>
      <c r="E337" s="15" t="str">
        <f>IFERROR(VLOOKUP($B337&amp;$C337,Tabla1[[#All],[LLAVE]:[FECHA ESTIMADA RESPUESTA]],5,0),"")</f>
        <v/>
      </c>
      <c r="F337" s="15" t="str">
        <f>IFERROR(IF(VLOOKUP($B337&amp;$C337,Tabla1[[#All],[LLAVE]:[FECHA REAL RESPUESTA]],6,0)=0,"",VLOOKUP($B337&amp;$C337,Tabla1[[#All],[LLAVE]:[FECHA REAL RESPUESTA]],6,0)),"")</f>
        <v/>
      </c>
      <c r="G337" s="12" t="str">
        <f t="shared" si="25"/>
        <v/>
      </c>
      <c r="H337" s="12" t="str">
        <f>IFERROR(VLOOKUP($B337,Tabla2[#All],2,0),"")</f>
        <v/>
      </c>
      <c r="I337" s="12" t="str">
        <f t="shared" si="26"/>
        <v/>
      </c>
      <c r="J337" s="12" t="str">
        <f>IFERROR(NETWORKDAYS.INTL($D337+1,$F337,1,Tabla5[DIAS FESTIVOS]),"")</f>
        <v/>
      </c>
      <c r="K337" s="13">
        <f t="shared" si="27"/>
        <v>0</v>
      </c>
    </row>
    <row r="338" spans="1:11" x14ac:dyDescent="0.2">
      <c r="A338" s="17" t="str">
        <f t="shared" si="24"/>
        <v/>
      </c>
      <c r="B338" s="58" t="str">
        <f>IFERROR(IF(BASE!$B337&lt;&gt;"",BASE!$B337,""),"")</f>
        <v/>
      </c>
      <c r="C338" s="14" t="str">
        <f>IFERROR(IF(BASE!$C337&lt;&gt;"",BASE!$C337,""),"")</f>
        <v/>
      </c>
      <c r="D338" s="15" t="str">
        <f>IFERROR(VLOOKUP($B338&amp;$C338,Tabla1[[#All],[LLAVE]:[FECHA REAL RESPUESTA]],4,0),"")</f>
        <v/>
      </c>
      <c r="E338" s="15" t="str">
        <f>IFERROR(VLOOKUP($B338&amp;$C338,Tabla1[[#All],[LLAVE]:[FECHA ESTIMADA RESPUESTA]],5,0),"")</f>
        <v/>
      </c>
      <c r="F338" s="15" t="str">
        <f>IFERROR(IF(VLOOKUP($B338&amp;$C338,Tabla1[[#All],[LLAVE]:[FECHA REAL RESPUESTA]],6,0)=0,"",VLOOKUP($B338&amp;$C338,Tabla1[[#All],[LLAVE]:[FECHA REAL RESPUESTA]],6,0)),"")</f>
        <v/>
      </c>
      <c r="G338" s="12" t="str">
        <f t="shared" si="25"/>
        <v/>
      </c>
      <c r="H338" s="12" t="str">
        <f>IFERROR(VLOOKUP($B338,Tabla2[#All],2,0),"")</f>
        <v/>
      </c>
      <c r="I338" s="12" t="str">
        <f t="shared" si="26"/>
        <v/>
      </c>
      <c r="J338" s="12" t="str">
        <f>IFERROR(NETWORKDAYS.INTL($D338+1,$F338,1,Tabla5[DIAS FESTIVOS]),"")</f>
        <v/>
      </c>
      <c r="K338" s="13">
        <f t="shared" si="27"/>
        <v>0</v>
      </c>
    </row>
    <row r="339" spans="1:11" x14ac:dyDescent="0.2">
      <c r="A339" s="17" t="str">
        <f t="shared" si="24"/>
        <v/>
      </c>
      <c r="B339" s="58" t="str">
        <f>IFERROR(IF(BASE!$B338&lt;&gt;"",BASE!$B338,""),"")</f>
        <v/>
      </c>
      <c r="C339" s="14" t="str">
        <f>IFERROR(IF(BASE!$C338&lt;&gt;"",BASE!$C338,""),"")</f>
        <v/>
      </c>
      <c r="D339" s="15" t="str">
        <f>IFERROR(VLOOKUP($B339&amp;$C339,Tabla1[[#All],[LLAVE]:[FECHA REAL RESPUESTA]],4,0),"")</f>
        <v/>
      </c>
      <c r="E339" s="15" t="str">
        <f>IFERROR(VLOOKUP($B339&amp;$C339,Tabla1[[#All],[LLAVE]:[FECHA ESTIMADA RESPUESTA]],5,0),"")</f>
        <v/>
      </c>
      <c r="F339" s="15" t="str">
        <f>IFERROR(IF(VLOOKUP($B339&amp;$C339,Tabla1[[#All],[LLAVE]:[FECHA REAL RESPUESTA]],6,0)=0,"",VLOOKUP($B339&amp;$C339,Tabla1[[#All],[LLAVE]:[FECHA REAL RESPUESTA]],6,0)),"")</f>
        <v/>
      </c>
      <c r="G339" s="12" t="str">
        <f t="shared" si="25"/>
        <v/>
      </c>
      <c r="H339" s="12" t="str">
        <f>IFERROR(VLOOKUP($B339,Tabla2[#All],2,0),"")</f>
        <v/>
      </c>
      <c r="I339" s="12" t="str">
        <f t="shared" si="26"/>
        <v/>
      </c>
      <c r="J339" s="12" t="str">
        <f>IFERROR(NETWORKDAYS.INTL($D339+1,$F339,1,Tabla5[DIAS FESTIVOS]),"")</f>
        <v/>
      </c>
      <c r="K339" s="13">
        <f t="shared" si="27"/>
        <v>0</v>
      </c>
    </row>
    <row r="340" spans="1:11" x14ac:dyDescent="0.2">
      <c r="A340" s="17" t="str">
        <f t="shared" si="24"/>
        <v/>
      </c>
      <c r="B340" s="58" t="str">
        <f>IFERROR(IF(BASE!$B339&lt;&gt;"",BASE!$B339,""),"")</f>
        <v/>
      </c>
      <c r="C340" s="14" t="str">
        <f>IFERROR(IF(BASE!$C339&lt;&gt;"",BASE!$C339,""),"")</f>
        <v/>
      </c>
      <c r="D340" s="15" t="str">
        <f>IFERROR(VLOOKUP($B340&amp;$C340,Tabla1[[#All],[LLAVE]:[FECHA REAL RESPUESTA]],4,0),"")</f>
        <v/>
      </c>
      <c r="E340" s="15" t="str">
        <f>IFERROR(VLOOKUP($B340&amp;$C340,Tabla1[[#All],[LLAVE]:[FECHA ESTIMADA RESPUESTA]],5,0),"")</f>
        <v/>
      </c>
      <c r="F340" s="15" t="str">
        <f>IFERROR(IF(VLOOKUP($B340&amp;$C340,Tabla1[[#All],[LLAVE]:[FECHA REAL RESPUESTA]],6,0)=0,"",VLOOKUP($B340&amp;$C340,Tabla1[[#All],[LLAVE]:[FECHA REAL RESPUESTA]],6,0)),"")</f>
        <v/>
      </c>
      <c r="G340" s="12" t="str">
        <f t="shared" si="25"/>
        <v/>
      </c>
      <c r="H340" s="12" t="str">
        <f>IFERROR(VLOOKUP($B340,Tabla2[#All],2,0),"")</f>
        <v/>
      </c>
      <c r="I340" s="12" t="str">
        <f t="shared" si="26"/>
        <v/>
      </c>
      <c r="J340" s="12" t="str">
        <f>IFERROR(NETWORKDAYS.INTL($D340+1,$F340,1,Tabla5[DIAS FESTIVOS]),"")</f>
        <v/>
      </c>
      <c r="K340" s="13">
        <f t="shared" si="27"/>
        <v>0</v>
      </c>
    </row>
    <row r="341" spans="1:11" x14ac:dyDescent="0.2">
      <c r="A341" s="17" t="str">
        <f t="shared" si="24"/>
        <v/>
      </c>
      <c r="B341" s="58" t="str">
        <f>IFERROR(IF(BASE!$B340&lt;&gt;"",BASE!$B340,""),"")</f>
        <v/>
      </c>
      <c r="C341" s="14" t="str">
        <f>IFERROR(IF(BASE!$C340&lt;&gt;"",BASE!$C340,""),"")</f>
        <v/>
      </c>
      <c r="D341" s="15" t="str">
        <f>IFERROR(VLOOKUP($B341&amp;$C341,Tabla1[[#All],[LLAVE]:[FECHA REAL RESPUESTA]],4,0),"")</f>
        <v/>
      </c>
      <c r="E341" s="15" t="str">
        <f>IFERROR(VLOOKUP($B341&amp;$C341,Tabla1[[#All],[LLAVE]:[FECHA ESTIMADA RESPUESTA]],5,0),"")</f>
        <v/>
      </c>
      <c r="F341" s="15" t="str">
        <f>IFERROR(IF(VLOOKUP($B341&amp;$C341,Tabla1[[#All],[LLAVE]:[FECHA REAL RESPUESTA]],6,0)=0,"",VLOOKUP($B341&amp;$C341,Tabla1[[#All],[LLAVE]:[FECHA REAL RESPUESTA]],6,0)),"")</f>
        <v/>
      </c>
      <c r="G341" s="12" t="str">
        <f t="shared" si="25"/>
        <v/>
      </c>
      <c r="H341" s="12" t="str">
        <f>IFERROR(VLOOKUP($B341,Tabla2[#All],2,0),"")</f>
        <v/>
      </c>
      <c r="I341" s="12" t="str">
        <f t="shared" si="26"/>
        <v/>
      </c>
      <c r="J341" s="12" t="str">
        <f>IFERROR(NETWORKDAYS.INTL($D341+1,$F341,1,Tabla5[DIAS FESTIVOS]),"")</f>
        <v/>
      </c>
      <c r="K341" s="13">
        <f t="shared" si="27"/>
        <v>0</v>
      </c>
    </row>
    <row r="342" spans="1:11" x14ac:dyDescent="0.2">
      <c r="A342" s="17" t="str">
        <f t="shared" si="24"/>
        <v/>
      </c>
      <c r="B342" s="58" t="str">
        <f>IFERROR(IF(BASE!$B341&lt;&gt;"",BASE!$B341,""),"")</f>
        <v/>
      </c>
      <c r="C342" s="14" t="str">
        <f>IFERROR(IF(BASE!$C341&lt;&gt;"",BASE!$C341,""),"")</f>
        <v/>
      </c>
      <c r="D342" s="15" t="str">
        <f>IFERROR(VLOOKUP($B342&amp;$C342,Tabla1[[#All],[LLAVE]:[FECHA REAL RESPUESTA]],4,0),"")</f>
        <v/>
      </c>
      <c r="E342" s="15" t="str">
        <f>IFERROR(VLOOKUP($B342&amp;$C342,Tabla1[[#All],[LLAVE]:[FECHA ESTIMADA RESPUESTA]],5,0),"")</f>
        <v/>
      </c>
      <c r="F342" s="15" t="str">
        <f>IFERROR(IF(VLOOKUP($B342&amp;$C342,Tabla1[[#All],[LLAVE]:[FECHA REAL RESPUESTA]],6,0)=0,"",VLOOKUP($B342&amp;$C342,Tabla1[[#All],[LLAVE]:[FECHA REAL RESPUESTA]],6,0)),"")</f>
        <v/>
      </c>
      <c r="G342" s="12" t="str">
        <f t="shared" si="25"/>
        <v/>
      </c>
      <c r="H342" s="12" t="str">
        <f>IFERROR(VLOOKUP($B342,Tabla2[#All],2,0),"")</f>
        <v/>
      </c>
      <c r="I342" s="12" t="str">
        <f t="shared" si="26"/>
        <v/>
      </c>
      <c r="J342" s="12" t="str">
        <f>IFERROR(NETWORKDAYS.INTL($D342+1,$F342,1,Tabla5[DIAS FESTIVOS]),"")</f>
        <v/>
      </c>
      <c r="K342" s="13">
        <f t="shared" si="27"/>
        <v>0</v>
      </c>
    </row>
    <row r="343" spans="1:11" x14ac:dyDescent="0.2">
      <c r="A343" s="17" t="str">
        <f t="shared" si="24"/>
        <v/>
      </c>
      <c r="B343" s="58" t="str">
        <f>IFERROR(IF(BASE!$B342&lt;&gt;"",BASE!$B342,""),"")</f>
        <v/>
      </c>
      <c r="C343" s="14" t="str">
        <f>IFERROR(IF(BASE!$C342&lt;&gt;"",BASE!$C342,""),"")</f>
        <v/>
      </c>
      <c r="D343" s="15" t="str">
        <f>IFERROR(VLOOKUP($B343&amp;$C343,Tabla1[[#All],[LLAVE]:[FECHA REAL RESPUESTA]],4,0),"")</f>
        <v/>
      </c>
      <c r="E343" s="15" t="str">
        <f>IFERROR(VLOOKUP($B343&amp;$C343,Tabla1[[#All],[LLAVE]:[FECHA ESTIMADA RESPUESTA]],5,0),"")</f>
        <v/>
      </c>
      <c r="F343" s="15" t="str">
        <f>IFERROR(IF(VLOOKUP($B343&amp;$C343,Tabla1[[#All],[LLAVE]:[FECHA REAL RESPUESTA]],6,0)=0,"",VLOOKUP($B343&amp;$C343,Tabla1[[#All],[LLAVE]:[FECHA REAL RESPUESTA]],6,0)),"")</f>
        <v/>
      </c>
      <c r="G343" s="12" t="str">
        <f t="shared" si="25"/>
        <v/>
      </c>
      <c r="H343" s="12" t="str">
        <f>IFERROR(VLOOKUP($B343,Tabla2[#All],2,0),"")</f>
        <v/>
      </c>
      <c r="I343" s="12" t="str">
        <f t="shared" si="26"/>
        <v/>
      </c>
      <c r="J343" s="12" t="str">
        <f>IFERROR(NETWORKDAYS.INTL($D343+1,$F343,1,Tabla5[DIAS FESTIVOS]),"")</f>
        <v/>
      </c>
      <c r="K343" s="13">
        <f t="shared" si="27"/>
        <v>0</v>
      </c>
    </row>
    <row r="344" spans="1:11" x14ac:dyDescent="0.2">
      <c r="A344" s="17" t="str">
        <f t="shared" si="24"/>
        <v/>
      </c>
      <c r="B344" s="58" t="str">
        <f>IFERROR(IF(BASE!$B343&lt;&gt;"",BASE!$B343,""),"")</f>
        <v/>
      </c>
      <c r="C344" s="14" t="str">
        <f>IFERROR(IF(BASE!$C343&lt;&gt;"",BASE!$C343,""),"")</f>
        <v/>
      </c>
      <c r="D344" s="15" t="str">
        <f>IFERROR(VLOOKUP($B344&amp;$C344,Tabla1[[#All],[LLAVE]:[FECHA REAL RESPUESTA]],4,0),"")</f>
        <v/>
      </c>
      <c r="E344" s="15" t="str">
        <f>IFERROR(VLOOKUP($B344&amp;$C344,Tabla1[[#All],[LLAVE]:[FECHA ESTIMADA RESPUESTA]],5,0),"")</f>
        <v/>
      </c>
      <c r="F344" s="15" t="str">
        <f>IFERROR(IF(VLOOKUP($B344&amp;$C344,Tabla1[[#All],[LLAVE]:[FECHA REAL RESPUESTA]],6,0)=0,"",VLOOKUP($B344&amp;$C344,Tabla1[[#All],[LLAVE]:[FECHA REAL RESPUESTA]],6,0)),"")</f>
        <v/>
      </c>
      <c r="G344" s="12" t="str">
        <f t="shared" si="25"/>
        <v/>
      </c>
      <c r="H344" s="12" t="str">
        <f>IFERROR(VLOOKUP($B344,Tabla2[#All],2,0),"")</f>
        <v/>
      </c>
      <c r="I344" s="12" t="str">
        <f t="shared" si="26"/>
        <v/>
      </c>
      <c r="J344" s="12" t="str">
        <f>IFERROR(NETWORKDAYS.INTL($D344+1,$F344,1,Tabla5[DIAS FESTIVOS]),"")</f>
        <v/>
      </c>
      <c r="K344" s="13">
        <f t="shared" si="27"/>
        <v>0</v>
      </c>
    </row>
    <row r="345" spans="1:11" x14ac:dyDescent="0.2">
      <c r="A345" s="17" t="str">
        <f t="shared" si="24"/>
        <v/>
      </c>
      <c r="B345" s="58" t="str">
        <f>IFERROR(IF(BASE!$B344&lt;&gt;"",BASE!$B344,""),"")</f>
        <v/>
      </c>
      <c r="C345" s="14" t="str">
        <f>IFERROR(IF(BASE!$C344&lt;&gt;"",BASE!$C344,""),"")</f>
        <v/>
      </c>
      <c r="D345" s="15" t="str">
        <f>IFERROR(VLOOKUP($B345&amp;$C345,Tabla1[[#All],[LLAVE]:[FECHA REAL RESPUESTA]],4,0),"")</f>
        <v/>
      </c>
      <c r="E345" s="15" t="str">
        <f>IFERROR(VLOOKUP($B345&amp;$C345,Tabla1[[#All],[LLAVE]:[FECHA ESTIMADA RESPUESTA]],5,0),"")</f>
        <v/>
      </c>
      <c r="F345" s="15" t="str">
        <f>IFERROR(IF(VLOOKUP($B345&amp;$C345,Tabla1[[#All],[LLAVE]:[FECHA REAL RESPUESTA]],6,0)=0,"",VLOOKUP($B345&amp;$C345,Tabla1[[#All],[LLAVE]:[FECHA REAL RESPUESTA]],6,0)),"")</f>
        <v/>
      </c>
      <c r="G345" s="12" t="str">
        <f t="shared" si="25"/>
        <v/>
      </c>
      <c r="H345" s="12" t="str">
        <f>IFERROR(VLOOKUP($B345,Tabla2[#All],2,0),"")</f>
        <v/>
      </c>
      <c r="I345" s="12" t="str">
        <f t="shared" si="26"/>
        <v/>
      </c>
      <c r="J345" s="12" t="str">
        <f>IFERROR(NETWORKDAYS.INTL($D345+1,$F345,1,Tabla5[DIAS FESTIVOS]),"")</f>
        <v/>
      </c>
      <c r="K345" s="13">
        <f t="shared" si="27"/>
        <v>0</v>
      </c>
    </row>
    <row r="346" spans="1:11" x14ac:dyDescent="0.2">
      <c r="A346" s="17" t="str">
        <f t="shared" si="24"/>
        <v/>
      </c>
      <c r="B346" s="58" t="str">
        <f>IFERROR(IF(BASE!$B345&lt;&gt;"",BASE!$B345,""),"")</f>
        <v/>
      </c>
      <c r="C346" s="14" t="str">
        <f>IFERROR(IF(BASE!$C345&lt;&gt;"",BASE!$C345,""),"")</f>
        <v/>
      </c>
      <c r="D346" s="15" t="str">
        <f>IFERROR(VLOOKUP($B346&amp;$C346,Tabla1[[#All],[LLAVE]:[FECHA REAL RESPUESTA]],4,0),"")</f>
        <v/>
      </c>
      <c r="E346" s="15" t="str">
        <f>IFERROR(VLOOKUP($B346&amp;$C346,Tabla1[[#All],[LLAVE]:[FECHA ESTIMADA RESPUESTA]],5,0),"")</f>
        <v/>
      </c>
      <c r="F346" s="15" t="str">
        <f>IFERROR(IF(VLOOKUP($B346&amp;$C346,Tabla1[[#All],[LLAVE]:[FECHA REAL RESPUESTA]],6,0)=0,"",VLOOKUP($B346&amp;$C346,Tabla1[[#All],[LLAVE]:[FECHA REAL RESPUESTA]],6,0)),"")</f>
        <v/>
      </c>
      <c r="G346" s="12" t="str">
        <f t="shared" si="25"/>
        <v/>
      </c>
      <c r="H346" s="12" t="str">
        <f>IFERROR(VLOOKUP($B346,Tabla2[#All],2,0),"")</f>
        <v/>
      </c>
      <c r="I346" s="12" t="str">
        <f t="shared" si="26"/>
        <v/>
      </c>
      <c r="J346" s="12" t="str">
        <f>IFERROR(NETWORKDAYS.INTL($D346+1,$F346,1,Tabla5[DIAS FESTIVOS]),"")</f>
        <v/>
      </c>
      <c r="K346" s="13">
        <f t="shared" si="27"/>
        <v>0</v>
      </c>
    </row>
    <row r="347" spans="1:11" x14ac:dyDescent="0.2">
      <c r="A347" s="17" t="str">
        <f t="shared" si="24"/>
        <v/>
      </c>
      <c r="B347" s="58" t="str">
        <f>IFERROR(IF(BASE!$B346&lt;&gt;"",BASE!$B346,""),"")</f>
        <v/>
      </c>
      <c r="C347" s="14" t="str">
        <f>IFERROR(IF(BASE!$C346&lt;&gt;"",BASE!$C346,""),"")</f>
        <v/>
      </c>
      <c r="D347" s="15" t="str">
        <f>IFERROR(VLOOKUP($B347&amp;$C347,Tabla1[[#All],[LLAVE]:[FECHA REAL RESPUESTA]],4,0),"")</f>
        <v/>
      </c>
      <c r="E347" s="15" t="str">
        <f>IFERROR(VLOOKUP($B347&amp;$C347,Tabla1[[#All],[LLAVE]:[FECHA ESTIMADA RESPUESTA]],5,0),"")</f>
        <v/>
      </c>
      <c r="F347" s="15" t="str">
        <f>IFERROR(IF(VLOOKUP($B347&amp;$C347,Tabla1[[#All],[LLAVE]:[FECHA REAL RESPUESTA]],6,0)=0,"",VLOOKUP($B347&amp;$C347,Tabla1[[#All],[LLAVE]:[FECHA REAL RESPUESTA]],6,0)),"")</f>
        <v/>
      </c>
      <c r="G347" s="12" t="str">
        <f t="shared" si="25"/>
        <v/>
      </c>
      <c r="H347" s="12" t="str">
        <f>IFERROR(VLOOKUP($B347,Tabla2[#All],2,0),"")</f>
        <v/>
      </c>
      <c r="I347" s="12" t="str">
        <f t="shared" si="26"/>
        <v/>
      </c>
      <c r="J347" s="12" t="str">
        <f>IFERROR(NETWORKDAYS.INTL($D347+1,$F347,1,Tabla5[DIAS FESTIVOS]),"")</f>
        <v/>
      </c>
      <c r="K347" s="13">
        <f t="shared" si="27"/>
        <v>0</v>
      </c>
    </row>
    <row r="348" spans="1:11" x14ac:dyDescent="0.2">
      <c r="A348" s="17" t="str">
        <f t="shared" si="24"/>
        <v/>
      </c>
      <c r="B348" s="58" t="str">
        <f>IFERROR(IF(BASE!$B347&lt;&gt;"",BASE!$B347,""),"")</f>
        <v/>
      </c>
      <c r="C348" s="14" t="str">
        <f>IFERROR(IF(BASE!$C347&lt;&gt;"",BASE!$C347,""),"")</f>
        <v/>
      </c>
      <c r="D348" s="15" t="str">
        <f>IFERROR(VLOOKUP($B348&amp;$C348,Tabla1[[#All],[LLAVE]:[FECHA REAL RESPUESTA]],4,0),"")</f>
        <v/>
      </c>
      <c r="E348" s="15" t="str">
        <f>IFERROR(VLOOKUP($B348&amp;$C348,Tabla1[[#All],[LLAVE]:[FECHA ESTIMADA RESPUESTA]],5,0),"")</f>
        <v/>
      </c>
      <c r="F348" s="15" t="str">
        <f>IFERROR(IF(VLOOKUP($B348&amp;$C348,Tabla1[[#All],[LLAVE]:[FECHA REAL RESPUESTA]],6,0)=0,"",VLOOKUP($B348&amp;$C348,Tabla1[[#All],[LLAVE]:[FECHA REAL RESPUESTA]],6,0)),"")</f>
        <v/>
      </c>
      <c r="G348" s="12" t="str">
        <f t="shared" si="25"/>
        <v/>
      </c>
      <c r="H348" s="12" t="str">
        <f>IFERROR(VLOOKUP($B348,Tabla2[#All],2,0),"")</f>
        <v/>
      </c>
      <c r="I348" s="12" t="str">
        <f t="shared" si="26"/>
        <v/>
      </c>
      <c r="J348" s="12" t="str">
        <f>IFERROR(NETWORKDAYS.INTL($D348+1,$F348,1,Tabla5[DIAS FESTIVOS]),"")</f>
        <v/>
      </c>
      <c r="K348" s="13">
        <f t="shared" si="27"/>
        <v>0</v>
      </c>
    </row>
    <row r="349" spans="1:11" x14ac:dyDescent="0.2">
      <c r="A349" s="17" t="str">
        <f t="shared" si="24"/>
        <v/>
      </c>
      <c r="B349" s="58" t="str">
        <f>IFERROR(IF(BASE!$B348&lt;&gt;"",BASE!$B348,""),"")</f>
        <v/>
      </c>
      <c r="C349" s="14" t="str">
        <f>IFERROR(IF(BASE!$C348&lt;&gt;"",BASE!$C348,""),"")</f>
        <v/>
      </c>
      <c r="D349" s="15" t="str">
        <f>IFERROR(VLOOKUP($B349&amp;$C349,Tabla1[[#All],[LLAVE]:[FECHA REAL RESPUESTA]],4,0),"")</f>
        <v/>
      </c>
      <c r="E349" s="15" t="str">
        <f>IFERROR(VLOOKUP($B349&amp;$C349,Tabla1[[#All],[LLAVE]:[FECHA ESTIMADA RESPUESTA]],5,0),"")</f>
        <v/>
      </c>
      <c r="F349" s="15" t="str">
        <f>IFERROR(IF(VLOOKUP($B349&amp;$C349,Tabla1[[#All],[LLAVE]:[FECHA REAL RESPUESTA]],6,0)=0,"",VLOOKUP($B349&amp;$C349,Tabla1[[#All],[LLAVE]:[FECHA REAL RESPUESTA]],6,0)),"")</f>
        <v/>
      </c>
      <c r="G349" s="12" t="str">
        <f t="shared" si="25"/>
        <v/>
      </c>
      <c r="H349" s="12" t="str">
        <f>IFERROR(VLOOKUP($B349,Tabla2[#All],2,0),"")</f>
        <v/>
      </c>
      <c r="I349" s="12" t="str">
        <f t="shared" si="26"/>
        <v/>
      </c>
      <c r="J349" s="12" t="str">
        <f>IFERROR(NETWORKDAYS.INTL($D349+1,$F349,1,Tabla5[DIAS FESTIVOS]),"")</f>
        <v/>
      </c>
      <c r="K349" s="13">
        <f t="shared" si="27"/>
        <v>0</v>
      </c>
    </row>
    <row r="350" spans="1:11" x14ac:dyDescent="0.2">
      <c r="A350" s="17" t="str">
        <f t="shared" si="24"/>
        <v/>
      </c>
      <c r="B350" s="58" t="str">
        <f>IFERROR(IF(BASE!$B349&lt;&gt;"",BASE!$B349,""),"")</f>
        <v/>
      </c>
      <c r="C350" s="14" t="str">
        <f>IFERROR(IF(BASE!$C349&lt;&gt;"",BASE!$C349,""),"")</f>
        <v/>
      </c>
      <c r="D350" s="15" t="str">
        <f>IFERROR(VLOOKUP($B350&amp;$C350,Tabla1[[#All],[LLAVE]:[FECHA REAL RESPUESTA]],4,0),"")</f>
        <v/>
      </c>
      <c r="E350" s="15" t="str">
        <f>IFERROR(VLOOKUP($B350&amp;$C350,Tabla1[[#All],[LLAVE]:[FECHA ESTIMADA RESPUESTA]],5,0),"")</f>
        <v/>
      </c>
      <c r="F350" s="15" t="str">
        <f>IFERROR(IF(VLOOKUP($B350&amp;$C350,Tabla1[[#All],[LLAVE]:[FECHA REAL RESPUESTA]],6,0)=0,"",VLOOKUP($B350&amp;$C350,Tabla1[[#All],[LLAVE]:[FECHA REAL RESPUESTA]],6,0)),"")</f>
        <v/>
      </c>
      <c r="G350" s="12" t="str">
        <f t="shared" si="25"/>
        <v/>
      </c>
      <c r="H350" s="12" t="str">
        <f>IFERROR(VLOOKUP($B350,Tabla2[#All],2,0),"")</f>
        <v/>
      </c>
      <c r="I350" s="12" t="str">
        <f t="shared" si="26"/>
        <v/>
      </c>
      <c r="J350" s="12" t="str">
        <f>IFERROR(NETWORKDAYS.INTL($D350+1,$F350,1,Tabla5[DIAS FESTIVOS]),"")</f>
        <v/>
      </c>
      <c r="K350" s="13">
        <f t="shared" si="27"/>
        <v>0</v>
      </c>
    </row>
    <row r="351" spans="1:11" x14ac:dyDescent="0.2">
      <c r="A351" s="17" t="str">
        <f t="shared" si="24"/>
        <v/>
      </c>
      <c r="B351" s="58" t="str">
        <f>IFERROR(IF(BASE!$B350&lt;&gt;"",BASE!$B350,""),"")</f>
        <v/>
      </c>
      <c r="C351" s="14" t="str">
        <f>IFERROR(IF(BASE!$C350&lt;&gt;"",BASE!$C350,""),"")</f>
        <v/>
      </c>
      <c r="D351" s="15" t="str">
        <f>IFERROR(VLOOKUP($B351&amp;$C351,Tabla1[[#All],[LLAVE]:[FECHA REAL RESPUESTA]],4,0),"")</f>
        <v/>
      </c>
      <c r="E351" s="15" t="str">
        <f>IFERROR(VLOOKUP($B351&amp;$C351,Tabla1[[#All],[LLAVE]:[FECHA ESTIMADA RESPUESTA]],5,0),"")</f>
        <v/>
      </c>
      <c r="F351" s="15" t="str">
        <f>IFERROR(IF(VLOOKUP($B351&amp;$C351,Tabla1[[#All],[LLAVE]:[FECHA REAL RESPUESTA]],6,0)=0,"",VLOOKUP($B351&amp;$C351,Tabla1[[#All],[LLAVE]:[FECHA REAL RESPUESTA]],6,0)),"")</f>
        <v/>
      </c>
      <c r="G351" s="12" t="str">
        <f t="shared" si="25"/>
        <v/>
      </c>
      <c r="H351" s="12" t="str">
        <f>IFERROR(VLOOKUP($B351,Tabla2[#All],2,0),"")</f>
        <v/>
      </c>
      <c r="I351" s="12" t="str">
        <f t="shared" si="26"/>
        <v/>
      </c>
      <c r="J351" s="12" t="str">
        <f>IFERROR(NETWORKDAYS.INTL($D351+1,$F351,1,Tabla5[DIAS FESTIVOS]),"")</f>
        <v/>
      </c>
      <c r="K351" s="13">
        <f t="shared" si="27"/>
        <v>0</v>
      </c>
    </row>
    <row r="352" spans="1:11" x14ac:dyDescent="0.2">
      <c r="A352" s="17" t="str">
        <f t="shared" si="24"/>
        <v/>
      </c>
      <c r="B352" s="58" t="str">
        <f>IFERROR(IF(BASE!$B351&lt;&gt;"",BASE!$B351,""),"")</f>
        <v/>
      </c>
      <c r="C352" s="14" t="str">
        <f>IFERROR(IF(BASE!$C351&lt;&gt;"",BASE!$C351,""),"")</f>
        <v/>
      </c>
      <c r="D352" s="15" t="str">
        <f>IFERROR(VLOOKUP($B352&amp;$C352,Tabla1[[#All],[LLAVE]:[FECHA REAL RESPUESTA]],4,0),"")</f>
        <v/>
      </c>
      <c r="E352" s="15" t="str">
        <f>IFERROR(VLOOKUP($B352&amp;$C352,Tabla1[[#All],[LLAVE]:[FECHA ESTIMADA RESPUESTA]],5,0),"")</f>
        <v/>
      </c>
      <c r="F352" s="15" t="str">
        <f>IFERROR(IF(VLOOKUP($B352&amp;$C352,Tabla1[[#All],[LLAVE]:[FECHA REAL RESPUESTA]],6,0)=0,"",VLOOKUP($B352&amp;$C352,Tabla1[[#All],[LLAVE]:[FECHA REAL RESPUESTA]],6,0)),"")</f>
        <v/>
      </c>
      <c r="G352" s="12" t="str">
        <f t="shared" si="25"/>
        <v/>
      </c>
      <c r="H352" s="12" t="str">
        <f>IFERROR(VLOOKUP($B352,Tabla2[#All],2,0),"")</f>
        <v/>
      </c>
      <c r="I352" s="12" t="str">
        <f t="shared" si="26"/>
        <v/>
      </c>
      <c r="J352" s="12" t="str">
        <f>IFERROR(NETWORKDAYS.INTL($D352+1,$F352,1,Tabla5[DIAS FESTIVOS]),"")</f>
        <v/>
      </c>
      <c r="K352" s="13">
        <f t="shared" si="27"/>
        <v>0</v>
      </c>
    </row>
    <row r="353" spans="1:11" x14ac:dyDescent="0.2">
      <c r="A353" s="17" t="str">
        <f t="shared" si="24"/>
        <v/>
      </c>
      <c r="B353" s="58" t="str">
        <f>IFERROR(IF(BASE!$B352&lt;&gt;"",BASE!$B352,""),"")</f>
        <v/>
      </c>
      <c r="C353" s="14" t="str">
        <f>IFERROR(IF(BASE!$C352&lt;&gt;"",BASE!$C352,""),"")</f>
        <v/>
      </c>
      <c r="D353" s="15" t="str">
        <f>IFERROR(VLOOKUP($B353&amp;$C353,Tabla1[[#All],[LLAVE]:[FECHA REAL RESPUESTA]],4,0),"")</f>
        <v/>
      </c>
      <c r="E353" s="15" t="str">
        <f>IFERROR(VLOOKUP($B353&amp;$C353,Tabla1[[#All],[LLAVE]:[FECHA ESTIMADA RESPUESTA]],5,0),"")</f>
        <v/>
      </c>
      <c r="F353" s="15" t="str">
        <f>IFERROR(IF(VLOOKUP($B353&amp;$C353,Tabla1[[#All],[LLAVE]:[FECHA REAL RESPUESTA]],6,0)=0,"",VLOOKUP($B353&amp;$C353,Tabla1[[#All],[LLAVE]:[FECHA REAL RESPUESTA]],6,0)),"")</f>
        <v/>
      </c>
      <c r="G353" s="12" t="str">
        <f t="shared" si="25"/>
        <v/>
      </c>
      <c r="H353" s="12" t="str">
        <f>IFERROR(VLOOKUP($B353,Tabla2[#All],2,0),"")</f>
        <v/>
      </c>
      <c r="I353" s="12" t="str">
        <f t="shared" si="26"/>
        <v/>
      </c>
      <c r="J353" s="12" t="str">
        <f>IFERROR(NETWORKDAYS.INTL($D353+1,$F353,1,Tabla5[DIAS FESTIVOS]),"")</f>
        <v/>
      </c>
      <c r="K353" s="13">
        <f t="shared" si="27"/>
        <v>0</v>
      </c>
    </row>
    <row r="354" spans="1:11" x14ac:dyDescent="0.2">
      <c r="A354" s="17" t="str">
        <f t="shared" si="24"/>
        <v/>
      </c>
      <c r="B354" s="58" t="str">
        <f>IFERROR(IF(BASE!$B353&lt;&gt;"",BASE!$B353,""),"")</f>
        <v/>
      </c>
      <c r="C354" s="14" t="str">
        <f>IFERROR(IF(BASE!$C353&lt;&gt;"",BASE!$C353,""),"")</f>
        <v/>
      </c>
      <c r="D354" s="15" t="str">
        <f>IFERROR(VLOOKUP($B354&amp;$C354,Tabla1[[#All],[LLAVE]:[FECHA REAL RESPUESTA]],4,0),"")</f>
        <v/>
      </c>
      <c r="E354" s="15" t="str">
        <f>IFERROR(VLOOKUP($B354&amp;$C354,Tabla1[[#All],[LLAVE]:[FECHA ESTIMADA RESPUESTA]],5,0),"")</f>
        <v/>
      </c>
      <c r="F354" s="15" t="str">
        <f>IFERROR(IF(VLOOKUP($B354&amp;$C354,Tabla1[[#All],[LLAVE]:[FECHA REAL RESPUESTA]],6,0)=0,"",VLOOKUP($B354&amp;$C354,Tabla1[[#All],[LLAVE]:[FECHA REAL RESPUESTA]],6,0)),"")</f>
        <v/>
      </c>
      <c r="G354" s="12" t="str">
        <f t="shared" si="25"/>
        <v/>
      </c>
      <c r="H354" s="12" t="str">
        <f>IFERROR(VLOOKUP($B354,Tabla2[#All],2,0),"")</f>
        <v/>
      </c>
      <c r="I354" s="12" t="str">
        <f t="shared" si="26"/>
        <v/>
      </c>
      <c r="J354" s="12" t="str">
        <f>IFERROR(NETWORKDAYS.INTL($D354+1,$F354,1,Tabla5[DIAS FESTIVOS]),"")</f>
        <v/>
      </c>
      <c r="K354" s="13">
        <f t="shared" si="27"/>
        <v>0</v>
      </c>
    </row>
    <row r="355" spans="1:11" x14ac:dyDescent="0.2">
      <c r="A355" s="17" t="str">
        <f t="shared" si="24"/>
        <v/>
      </c>
      <c r="B355" s="58" t="str">
        <f>IFERROR(IF(BASE!$B354&lt;&gt;"",BASE!$B354,""),"")</f>
        <v/>
      </c>
      <c r="C355" s="14" t="str">
        <f>IFERROR(IF(BASE!$C354&lt;&gt;"",BASE!$C354,""),"")</f>
        <v/>
      </c>
      <c r="D355" s="15" t="str">
        <f>IFERROR(VLOOKUP($B355&amp;$C355,Tabla1[[#All],[LLAVE]:[FECHA REAL RESPUESTA]],4,0),"")</f>
        <v/>
      </c>
      <c r="E355" s="15" t="str">
        <f>IFERROR(VLOOKUP($B355&amp;$C355,Tabla1[[#All],[LLAVE]:[FECHA ESTIMADA RESPUESTA]],5,0),"")</f>
        <v/>
      </c>
      <c r="F355" s="15" t="str">
        <f>IFERROR(IF(VLOOKUP($B355&amp;$C355,Tabla1[[#All],[LLAVE]:[FECHA REAL RESPUESTA]],6,0)=0,"",VLOOKUP($B355&amp;$C355,Tabla1[[#All],[LLAVE]:[FECHA REAL RESPUESTA]],6,0)),"")</f>
        <v/>
      </c>
      <c r="G355" s="12" t="str">
        <f t="shared" si="25"/>
        <v/>
      </c>
      <c r="H355" s="12" t="str">
        <f>IFERROR(VLOOKUP($B355,Tabla2[#All],2,0),"")</f>
        <v/>
      </c>
      <c r="I355" s="12" t="str">
        <f t="shared" si="26"/>
        <v/>
      </c>
      <c r="J355" s="12" t="str">
        <f>IFERROR(NETWORKDAYS.INTL($D355+1,$F355,1,Tabla5[DIAS FESTIVOS]),"")</f>
        <v/>
      </c>
      <c r="K355" s="13">
        <f t="shared" si="27"/>
        <v>0</v>
      </c>
    </row>
    <row r="356" spans="1:11" x14ac:dyDescent="0.2">
      <c r="A356" s="17" t="str">
        <f t="shared" si="24"/>
        <v/>
      </c>
      <c r="B356" s="58" t="str">
        <f>IFERROR(IF(BASE!$B355&lt;&gt;"",BASE!$B355,""),"")</f>
        <v/>
      </c>
      <c r="C356" s="14" t="str">
        <f>IFERROR(IF(BASE!$C355&lt;&gt;"",BASE!$C355,""),"")</f>
        <v/>
      </c>
      <c r="D356" s="15" t="str">
        <f>IFERROR(VLOOKUP($B356&amp;$C356,Tabla1[[#All],[LLAVE]:[FECHA REAL RESPUESTA]],4,0),"")</f>
        <v/>
      </c>
      <c r="E356" s="15" t="str">
        <f>IFERROR(VLOOKUP($B356&amp;$C356,Tabla1[[#All],[LLAVE]:[FECHA ESTIMADA RESPUESTA]],5,0),"")</f>
        <v/>
      </c>
      <c r="F356" s="15" t="str">
        <f>IFERROR(IF(VLOOKUP($B356&amp;$C356,Tabla1[[#All],[LLAVE]:[FECHA REAL RESPUESTA]],6,0)=0,"",VLOOKUP($B356&amp;$C356,Tabla1[[#All],[LLAVE]:[FECHA REAL RESPUESTA]],6,0)),"")</f>
        <v/>
      </c>
      <c r="G356" s="12" t="str">
        <f t="shared" si="25"/>
        <v/>
      </c>
      <c r="H356" s="12" t="str">
        <f>IFERROR(VLOOKUP($B356,Tabla2[#All],2,0),"")</f>
        <v/>
      </c>
      <c r="I356" s="12" t="str">
        <f t="shared" si="26"/>
        <v/>
      </c>
      <c r="J356" s="12" t="str">
        <f>IFERROR(NETWORKDAYS.INTL($D356+1,$F356,1,Tabla5[DIAS FESTIVOS]),"")</f>
        <v/>
      </c>
      <c r="K356" s="13">
        <f t="shared" si="27"/>
        <v>0</v>
      </c>
    </row>
    <row r="357" spans="1:11" x14ac:dyDescent="0.2">
      <c r="A357" s="17" t="str">
        <f t="shared" si="24"/>
        <v/>
      </c>
      <c r="B357" s="58" t="str">
        <f>IFERROR(IF(BASE!$B356&lt;&gt;"",BASE!$B356,""),"")</f>
        <v/>
      </c>
      <c r="C357" s="14" t="str">
        <f>IFERROR(IF(BASE!$C356&lt;&gt;"",BASE!$C356,""),"")</f>
        <v/>
      </c>
      <c r="D357" s="15" t="str">
        <f>IFERROR(VLOOKUP($B357&amp;$C357,Tabla1[[#All],[LLAVE]:[FECHA REAL RESPUESTA]],4,0),"")</f>
        <v/>
      </c>
      <c r="E357" s="15" t="str">
        <f>IFERROR(VLOOKUP($B357&amp;$C357,Tabla1[[#All],[LLAVE]:[FECHA ESTIMADA RESPUESTA]],5,0),"")</f>
        <v/>
      </c>
      <c r="F357" s="15" t="str">
        <f>IFERROR(IF(VLOOKUP($B357&amp;$C357,Tabla1[[#All],[LLAVE]:[FECHA REAL RESPUESTA]],6,0)=0,"",VLOOKUP($B357&amp;$C357,Tabla1[[#All],[LLAVE]:[FECHA REAL RESPUESTA]],6,0)),"")</f>
        <v/>
      </c>
      <c r="G357" s="12" t="str">
        <f t="shared" si="25"/>
        <v/>
      </c>
      <c r="H357" s="12" t="str">
        <f>IFERROR(VLOOKUP($B357,Tabla2[#All],2,0),"")</f>
        <v/>
      </c>
      <c r="I357" s="12" t="str">
        <f t="shared" si="26"/>
        <v/>
      </c>
      <c r="J357" s="12" t="str">
        <f>IFERROR(NETWORKDAYS.INTL($D357+1,$F357,1,Tabla5[DIAS FESTIVOS]),"")</f>
        <v/>
      </c>
      <c r="K357" s="13">
        <f t="shared" si="27"/>
        <v>0</v>
      </c>
    </row>
    <row r="358" spans="1:11" x14ac:dyDescent="0.2">
      <c r="A358" s="17" t="str">
        <f t="shared" si="24"/>
        <v/>
      </c>
      <c r="B358" s="58" t="str">
        <f>IFERROR(IF(BASE!$B357&lt;&gt;"",BASE!$B357,""),"")</f>
        <v/>
      </c>
      <c r="C358" s="14" t="str">
        <f>IFERROR(IF(BASE!$C357&lt;&gt;"",BASE!$C357,""),"")</f>
        <v/>
      </c>
      <c r="D358" s="15" t="str">
        <f>IFERROR(VLOOKUP($B358&amp;$C358,Tabla1[[#All],[LLAVE]:[FECHA REAL RESPUESTA]],4,0),"")</f>
        <v/>
      </c>
      <c r="E358" s="15" t="str">
        <f>IFERROR(VLOOKUP($B358&amp;$C358,Tabla1[[#All],[LLAVE]:[FECHA ESTIMADA RESPUESTA]],5,0),"")</f>
        <v/>
      </c>
      <c r="F358" s="15" t="str">
        <f>IFERROR(IF(VLOOKUP($B358&amp;$C358,Tabla1[[#All],[LLAVE]:[FECHA REAL RESPUESTA]],6,0)=0,"",VLOOKUP($B358&amp;$C358,Tabla1[[#All],[LLAVE]:[FECHA REAL RESPUESTA]],6,0)),"")</f>
        <v/>
      </c>
      <c r="G358" s="12" t="str">
        <f t="shared" si="25"/>
        <v/>
      </c>
      <c r="H358" s="12" t="str">
        <f>IFERROR(VLOOKUP($B358,Tabla2[#All],2,0),"")</f>
        <v/>
      </c>
      <c r="I358" s="12" t="str">
        <f t="shared" si="26"/>
        <v/>
      </c>
      <c r="J358" s="12" t="str">
        <f>IFERROR(NETWORKDAYS.INTL($D358+1,$F358,1,Tabla5[DIAS FESTIVOS]),"")</f>
        <v/>
      </c>
      <c r="K358" s="13">
        <f t="shared" si="27"/>
        <v>0</v>
      </c>
    </row>
    <row r="359" spans="1:11" x14ac:dyDescent="0.2">
      <c r="A359" s="17" t="str">
        <f t="shared" si="24"/>
        <v/>
      </c>
      <c r="B359" s="58" t="str">
        <f>IFERROR(IF(BASE!$B358&lt;&gt;"",BASE!$B358,""),"")</f>
        <v/>
      </c>
      <c r="C359" s="14" t="str">
        <f>IFERROR(IF(BASE!$C358&lt;&gt;"",BASE!$C358,""),"")</f>
        <v/>
      </c>
      <c r="D359" s="15" t="str">
        <f>IFERROR(VLOOKUP($B359&amp;$C359,Tabla1[[#All],[LLAVE]:[FECHA REAL RESPUESTA]],4,0),"")</f>
        <v/>
      </c>
      <c r="E359" s="15" t="str">
        <f>IFERROR(VLOOKUP($B359&amp;$C359,Tabla1[[#All],[LLAVE]:[FECHA ESTIMADA RESPUESTA]],5,0),"")</f>
        <v/>
      </c>
      <c r="F359" s="15" t="str">
        <f>IFERROR(IF(VLOOKUP($B359&amp;$C359,Tabla1[[#All],[LLAVE]:[FECHA REAL RESPUESTA]],6,0)=0,"",VLOOKUP($B359&amp;$C359,Tabla1[[#All],[LLAVE]:[FECHA REAL RESPUESTA]],6,0)),"")</f>
        <v/>
      </c>
      <c r="G359" s="12" t="str">
        <f t="shared" si="25"/>
        <v/>
      </c>
      <c r="H359" s="12" t="str">
        <f>IFERROR(VLOOKUP($B359,Tabla2[#All],2,0),"")</f>
        <v/>
      </c>
      <c r="I359" s="12" t="str">
        <f t="shared" si="26"/>
        <v/>
      </c>
      <c r="J359" s="12" t="str">
        <f>IFERROR(NETWORKDAYS.INTL($D359+1,$F359,1,Tabla5[DIAS FESTIVOS]),"")</f>
        <v/>
      </c>
      <c r="K359" s="13">
        <f t="shared" si="27"/>
        <v>0</v>
      </c>
    </row>
    <row r="360" spans="1:11" x14ac:dyDescent="0.2">
      <c r="A360" s="17" t="str">
        <f t="shared" si="24"/>
        <v/>
      </c>
      <c r="B360" s="58" t="str">
        <f>IFERROR(IF(BASE!$B359&lt;&gt;"",BASE!$B359,""),"")</f>
        <v/>
      </c>
      <c r="C360" s="14" t="str">
        <f>IFERROR(IF(BASE!$C359&lt;&gt;"",BASE!$C359,""),"")</f>
        <v/>
      </c>
      <c r="D360" s="15" t="str">
        <f>IFERROR(VLOOKUP($B360&amp;$C360,Tabla1[[#All],[LLAVE]:[FECHA REAL RESPUESTA]],4,0),"")</f>
        <v/>
      </c>
      <c r="E360" s="15" t="str">
        <f>IFERROR(VLOOKUP($B360&amp;$C360,Tabla1[[#All],[LLAVE]:[FECHA ESTIMADA RESPUESTA]],5,0),"")</f>
        <v/>
      </c>
      <c r="F360" s="15" t="str">
        <f>IFERROR(IF(VLOOKUP($B360&amp;$C360,Tabla1[[#All],[LLAVE]:[FECHA REAL RESPUESTA]],6,0)=0,"",VLOOKUP($B360&amp;$C360,Tabla1[[#All],[LLAVE]:[FECHA REAL RESPUESTA]],6,0)),"")</f>
        <v/>
      </c>
      <c r="G360" s="12" t="str">
        <f t="shared" si="25"/>
        <v/>
      </c>
      <c r="H360" s="12" t="str">
        <f>IFERROR(VLOOKUP($B360,Tabla2[#All],2,0),"")</f>
        <v/>
      </c>
      <c r="I360" s="12" t="str">
        <f t="shared" si="26"/>
        <v/>
      </c>
      <c r="J360" s="12" t="str">
        <f>IFERROR(NETWORKDAYS.INTL($D360+1,$F360,1,Tabla5[DIAS FESTIVOS]),"")</f>
        <v/>
      </c>
      <c r="K360" s="13">
        <f t="shared" si="27"/>
        <v>0</v>
      </c>
    </row>
    <row r="361" spans="1:11" x14ac:dyDescent="0.2">
      <c r="A361" s="17" t="str">
        <f t="shared" si="24"/>
        <v/>
      </c>
      <c r="B361" s="58" t="str">
        <f>IFERROR(IF(BASE!$B360&lt;&gt;"",BASE!$B360,""),"")</f>
        <v/>
      </c>
      <c r="C361" s="14" t="str">
        <f>IFERROR(IF(BASE!$C360&lt;&gt;"",BASE!$C360,""),"")</f>
        <v/>
      </c>
      <c r="D361" s="15" t="str">
        <f>IFERROR(VLOOKUP($B361&amp;$C361,Tabla1[[#All],[LLAVE]:[FECHA REAL RESPUESTA]],4,0),"")</f>
        <v/>
      </c>
      <c r="E361" s="15" t="str">
        <f>IFERROR(VLOOKUP($B361&amp;$C361,Tabla1[[#All],[LLAVE]:[FECHA ESTIMADA RESPUESTA]],5,0),"")</f>
        <v/>
      </c>
      <c r="F361" s="15" t="str">
        <f>IFERROR(IF(VLOOKUP($B361&amp;$C361,Tabla1[[#All],[LLAVE]:[FECHA REAL RESPUESTA]],6,0)=0,"",VLOOKUP($B361&amp;$C361,Tabla1[[#All],[LLAVE]:[FECHA REAL RESPUESTA]],6,0)),"")</f>
        <v/>
      </c>
      <c r="G361" s="12" t="str">
        <f t="shared" si="25"/>
        <v/>
      </c>
      <c r="H361" s="12" t="str">
        <f>IFERROR(VLOOKUP($B361,Tabla2[#All],2,0),"")</f>
        <v/>
      </c>
      <c r="I361" s="12" t="str">
        <f t="shared" si="26"/>
        <v/>
      </c>
      <c r="J361" s="12" t="str">
        <f>IFERROR(NETWORKDAYS.INTL($D361+1,$F361,1,Tabla5[DIAS FESTIVOS]),"")</f>
        <v/>
      </c>
      <c r="K361" s="13">
        <f t="shared" si="27"/>
        <v>0</v>
      </c>
    </row>
    <row r="362" spans="1:11" x14ac:dyDescent="0.2">
      <c r="A362" s="17" t="str">
        <f t="shared" si="24"/>
        <v/>
      </c>
      <c r="B362" s="58" t="str">
        <f>IFERROR(IF(BASE!$B361&lt;&gt;"",BASE!$B361,""),"")</f>
        <v/>
      </c>
      <c r="C362" s="14" t="str">
        <f>IFERROR(IF(BASE!$C361&lt;&gt;"",BASE!$C361,""),"")</f>
        <v/>
      </c>
      <c r="D362" s="15" t="str">
        <f>IFERROR(VLOOKUP($B362&amp;$C362,Tabla1[[#All],[LLAVE]:[FECHA REAL RESPUESTA]],4,0),"")</f>
        <v/>
      </c>
      <c r="E362" s="15" t="str">
        <f>IFERROR(VLOOKUP($B362&amp;$C362,Tabla1[[#All],[LLAVE]:[FECHA ESTIMADA RESPUESTA]],5,0),"")</f>
        <v/>
      </c>
      <c r="F362" s="15" t="str">
        <f>IFERROR(IF(VLOOKUP($B362&amp;$C362,Tabla1[[#All],[LLAVE]:[FECHA REAL RESPUESTA]],6,0)=0,"",VLOOKUP($B362&amp;$C362,Tabla1[[#All],[LLAVE]:[FECHA REAL RESPUESTA]],6,0)),"")</f>
        <v/>
      </c>
      <c r="G362" s="12" t="str">
        <f t="shared" si="25"/>
        <v/>
      </c>
      <c r="H362" s="12" t="str">
        <f>IFERROR(VLOOKUP($B362,Tabla2[#All],2,0),"")</f>
        <v/>
      </c>
      <c r="I362" s="12" t="str">
        <f t="shared" si="26"/>
        <v/>
      </c>
      <c r="J362" s="12" t="str">
        <f>IFERROR(NETWORKDAYS.INTL($D362+1,$F362,1,Tabla5[DIAS FESTIVOS]),"")</f>
        <v/>
      </c>
      <c r="K362" s="13">
        <f t="shared" si="27"/>
        <v>0</v>
      </c>
    </row>
    <row r="363" spans="1:11" x14ac:dyDescent="0.2">
      <c r="A363" s="17" t="str">
        <f t="shared" si="24"/>
        <v/>
      </c>
      <c r="B363" s="58" t="str">
        <f>IFERROR(IF(BASE!$B362&lt;&gt;"",BASE!$B362,""),"")</f>
        <v/>
      </c>
      <c r="C363" s="14" t="str">
        <f>IFERROR(IF(BASE!$C362&lt;&gt;"",BASE!$C362,""),"")</f>
        <v/>
      </c>
      <c r="D363" s="15" t="str">
        <f>IFERROR(VLOOKUP($B363&amp;$C363,Tabla1[[#All],[LLAVE]:[FECHA REAL RESPUESTA]],4,0),"")</f>
        <v/>
      </c>
      <c r="E363" s="15" t="str">
        <f>IFERROR(VLOOKUP($B363&amp;$C363,Tabla1[[#All],[LLAVE]:[FECHA ESTIMADA RESPUESTA]],5,0),"")</f>
        <v/>
      </c>
      <c r="F363" s="15" t="str">
        <f>IFERROR(IF(VLOOKUP($B363&amp;$C363,Tabla1[[#All],[LLAVE]:[FECHA REAL RESPUESTA]],6,0)=0,"",VLOOKUP($B363&amp;$C363,Tabla1[[#All],[LLAVE]:[FECHA REAL RESPUESTA]],6,0)),"")</f>
        <v/>
      </c>
      <c r="G363" s="12" t="str">
        <f t="shared" si="25"/>
        <v/>
      </c>
      <c r="H363" s="12" t="str">
        <f>IFERROR(VLOOKUP($B363,Tabla2[#All],2,0),"")</f>
        <v/>
      </c>
      <c r="I363" s="12" t="str">
        <f t="shared" si="26"/>
        <v/>
      </c>
      <c r="J363" s="12" t="str">
        <f>IFERROR(NETWORKDAYS.INTL($D363+1,$F363,1,Tabla5[DIAS FESTIVOS]),"")</f>
        <v/>
      </c>
      <c r="K363" s="13">
        <f t="shared" si="27"/>
        <v>0</v>
      </c>
    </row>
    <row r="364" spans="1:11" x14ac:dyDescent="0.2">
      <c r="A364" s="17" t="str">
        <f t="shared" si="24"/>
        <v/>
      </c>
      <c r="B364" s="58" t="str">
        <f>IFERROR(IF(BASE!$B363&lt;&gt;"",BASE!$B363,""),"")</f>
        <v/>
      </c>
      <c r="C364" s="14" t="str">
        <f>IFERROR(IF(BASE!$C363&lt;&gt;"",BASE!$C363,""),"")</f>
        <v/>
      </c>
      <c r="D364" s="15" t="str">
        <f>IFERROR(VLOOKUP($B364&amp;$C364,Tabla1[[#All],[LLAVE]:[FECHA REAL RESPUESTA]],4,0),"")</f>
        <v/>
      </c>
      <c r="E364" s="15" t="str">
        <f>IFERROR(VLOOKUP($B364&amp;$C364,Tabla1[[#All],[LLAVE]:[FECHA ESTIMADA RESPUESTA]],5,0),"")</f>
        <v/>
      </c>
      <c r="F364" s="15" t="str">
        <f>IFERROR(IF(VLOOKUP($B364&amp;$C364,Tabla1[[#All],[LLAVE]:[FECHA REAL RESPUESTA]],6,0)=0,"",VLOOKUP($B364&amp;$C364,Tabla1[[#All],[LLAVE]:[FECHA REAL RESPUESTA]],6,0)),"")</f>
        <v/>
      </c>
      <c r="G364" s="12" t="str">
        <f t="shared" si="25"/>
        <v/>
      </c>
      <c r="H364" s="12" t="str">
        <f>IFERROR(VLOOKUP($B364,Tabla2[#All],2,0),"")</f>
        <v/>
      </c>
      <c r="I364" s="12" t="str">
        <f t="shared" si="26"/>
        <v/>
      </c>
      <c r="J364" s="12" t="str">
        <f>IFERROR(NETWORKDAYS.INTL($D364+1,$F364,1,Tabla5[DIAS FESTIVOS]),"")</f>
        <v/>
      </c>
      <c r="K364" s="13">
        <f t="shared" si="27"/>
        <v>0</v>
      </c>
    </row>
    <row r="365" spans="1:11" x14ac:dyDescent="0.2">
      <c r="A365" s="17" t="str">
        <f t="shared" si="24"/>
        <v/>
      </c>
      <c r="B365" s="58" t="str">
        <f>IFERROR(IF(BASE!$B364&lt;&gt;"",BASE!$B364,""),"")</f>
        <v/>
      </c>
      <c r="C365" s="14" t="str">
        <f>IFERROR(IF(BASE!$C364&lt;&gt;"",BASE!$C364,""),"")</f>
        <v/>
      </c>
      <c r="D365" s="15" t="str">
        <f>IFERROR(VLOOKUP($B365&amp;$C365,Tabla1[[#All],[LLAVE]:[FECHA REAL RESPUESTA]],4,0),"")</f>
        <v/>
      </c>
      <c r="E365" s="15" t="str">
        <f>IFERROR(VLOOKUP($B365&amp;$C365,Tabla1[[#All],[LLAVE]:[FECHA ESTIMADA RESPUESTA]],5,0),"")</f>
        <v/>
      </c>
      <c r="F365" s="15" t="str">
        <f>IFERROR(IF(VLOOKUP($B365&amp;$C365,Tabla1[[#All],[LLAVE]:[FECHA REAL RESPUESTA]],6,0)=0,"",VLOOKUP($B365&amp;$C365,Tabla1[[#All],[LLAVE]:[FECHA REAL RESPUESTA]],6,0)),"")</f>
        <v/>
      </c>
      <c r="G365" s="12" t="str">
        <f t="shared" si="25"/>
        <v/>
      </c>
      <c r="H365" s="12" t="str">
        <f>IFERROR(VLOOKUP($B365,Tabla2[#All],2,0),"")</f>
        <v/>
      </c>
      <c r="I365" s="12" t="str">
        <f t="shared" si="26"/>
        <v/>
      </c>
      <c r="J365" s="12" t="str">
        <f>IFERROR(NETWORKDAYS.INTL($D365+1,$F365,1,Tabla5[DIAS FESTIVOS]),"")</f>
        <v/>
      </c>
      <c r="K365" s="13">
        <f t="shared" si="27"/>
        <v>0</v>
      </c>
    </row>
    <row r="366" spans="1:11" x14ac:dyDescent="0.2">
      <c r="A366" s="17" t="str">
        <f t="shared" si="24"/>
        <v/>
      </c>
      <c r="B366" s="58" t="str">
        <f>IFERROR(IF(BASE!$B365&lt;&gt;"",BASE!$B365,""),"")</f>
        <v/>
      </c>
      <c r="C366" s="14" t="str">
        <f>IFERROR(IF(BASE!$C365&lt;&gt;"",BASE!$C365,""),"")</f>
        <v/>
      </c>
      <c r="D366" s="15" t="str">
        <f>IFERROR(VLOOKUP($B366&amp;$C366,Tabla1[[#All],[LLAVE]:[FECHA REAL RESPUESTA]],4,0),"")</f>
        <v/>
      </c>
      <c r="E366" s="15" t="str">
        <f>IFERROR(VLOOKUP($B366&amp;$C366,Tabla1[[#All],[LLAVE]:[FECHA ESTIMADA RESPUESTA]],5,0),"")</f>
        <v/>
      </c>
      <c r="F366" s="15" t="str">
        <f>IFERROR(IF(VLOOKUP($B366&amp;$C366,Tabla1[[#All],[LLAVE]:[FECHA REAL RESPUESTA]],6,0)=0,"",VLOOKUP($B366&amp;$C366,Tabla1[[#All],[LLAVE]:[FECHA REAL RESPUESTA]],6,0)),"")</f>
        <v/>
      </c>
      <c r="G366" s="12" t="str">
        <f t="shared" si="25"/>
        <v/>
      </c>
      <c r="H366" s="12" t="str">
        <f>IFERROR(VLOOKUP($B366,Tabla2[#All],2,0),"")</f>
        <v/>
      </c>
      <c r="I366" s="12" t="str">
        <f t="shared" si="26"/>
        <v/>
      </c>
      <c r="J366" s="12" t="str">
        <f>IFERROR(NETWORKDAYS.INTL($D366+1,$F366,1,Tabla5[DIAS FESTIVOS]),"")</f>
        <v/>
      </c>
      <c r="K366" s="13">
        <f t="shared" si="27"/>
        <v>0</v>
      </c>
    </row>
    <row r="367" spans="1:11" x14ac:dyDescent="0.2">
      <c r="A367" s="17" t="str">
        <f t="shared" si="24"/>
        <v/>
      </c>
      <c r="B367" s="58" t="str">
        <f>IFERROR(IF(BASE!$B366&lt;&gt;"",BASE!$B366,""),"")</f>
        <v/>
      </c>
      <c r="C367" s="14" t="str">
        <f>IFERROR(IF(BASE!$C366&lt;&gt;"",BASE!$C366,""),"")</f>
        <v/>
      </c>
      <c r="D367" s="15" t="str">
        <f>IFERROR(VLOOKUP($B367&amp;$C367,Tabla1[[#All],[LLAVE]:[FECHA REAL RESPUESTA]],4,0),"")</f>
        <v/>
      </c>
      <c r="E367" s="15" t="str">
        <f>IFERROR(VLOOKUP($B367&amp;$C367,Tabla1[[#All],[LLAVE]:[FECHA ESTIMADA RESPUESTA]],5,0),"")</f>
        <v/>
      </c>
      <c r="F367" s="15" t="str">
        <f>IFERROR(IF(VLOOKUP($B367&amp;$C367,Tabla1[[#All],[LLAVE]:[FECHA REAL RESPUESTA]],6,0)=0,"",VLOOKUP($B367&amp;$C367,Tabla1[[#All],[LLAVE]:[FECHA REAL RESPUESTA]],6,0)),"")</f>
        <v/>
      </c>
      <c r="G367" s="12" t="str">
        <f t="shared" si="25"/>
        <v/>
      </c>
      <c r="H367" s="12" t="str">
        <f>IFERROR(VLOOKUP($B367,Tabla2[#All],2,0),"")</f>
        <v/>
      </c>
      <c r="I367" s="12" t="str">
        <f t="shared" si="26"/>
        <v/>
      </c>
      <c r="J367" s="12" t="str">
        <f>IFERROR(NETWORKDAYS.INTL($D367+1,$F367,1,Tabla5[DIAS FESTIVOS]),"")</f>
        <v/>
      </c>
      <c r="K367" s="13">
        <f t="shared" si="27"/>
        <v>0</v>
      </c>
    </row>
    <row r="368" spans="1:11" x14ac:dyDescent="0.2">
      <c r="A368" s="17" t="str">
        <f t="shared" si="24"/>
        <v/>
      </c>
      <c r="B368" s="58" t="str">
        <f>IFERROR(IF(BASE!$B367&lt;&gt;"",BASE!$B367,""),"")</f>
        <v/>
      </c>
      <c r="C368" s="14" t="str">
        <f>IFERROR(IF(BASE!$C367&lt;&gt;"",BASE!$C367,""),"")</f>
        <v/>
      </c>
      <c r="D368" s="15" t="str">
        <f>IFERROR(VLOOKUP($B368&amp;$C368,Tabla1[[#All],[LLAVE]:[FECHA REAL RESPUESTA]],4,0),"")</f>
        <v/>
      </c>
      <c r="E368" s="15" t="str">
        <f>IFERROR(VLOOKUP($B368&amp;$C368,Tabla1[[#All],[LLAVE]:[FECHA ESTIMADA RESPUESTA]],5,0),"")</f>
        <v/>
      </c>
      <c r="F368" s="15" t="str">
        <f>IFERROR(IF(VLOOKUP($B368&amp;$C368,Tabla1[[#All],[LLAVE]:[FECHA REAL RESPUESTA]],6,0)=0,"",VLOOKUP($B368&amp;$C368,Tabla1[[#All],[LLAVE]:[FECHA REAL RESPUESTA]],6,0)),"")</f>
        <v/>
      </c>
      <c r="G368" s="12" t="str">
        <f t="shared" si="25"/>
        <v/>
      </c>
      <c r="H368" s="12" t="str">
        <f>IFERROR(VLOOKUP($B368,Tabla2[#All],2,0),"")</f>
        <v/>
      </c>
      <c r="I368" s="12" t="str">
        <f t="shared" si="26"/>
        <v/>
      </c>
      <c r="J368" s="12" t="str">
        <f>IFERROR(NETWORKDAYS.INTL($D368+1,$F368,1,Tabla5[DIAS FESTIVOS]),"")</f>
        <v/>
      </c>
      <c r="K368" s="13">
        <f t="shared" si="27"/>
        <v>0</v>
      </c>
    </row>
    <row r="369" spans="1:11" x14ac:dyDescent="0.2">
      <c r="A369" s="17" t="str">
        <f t="shared" si="24"/>
        <v/>
      </c>
      <c r="B369" s="58" t="str">
        <f>IFERROR(IF(BASE!$B368&lt;&gt;"",BASE!$B368,""),"")</f>
        <v/>
      </c>
      <c r="C369" s="14" t="str">
        <f>IFERROR(IF(BASE!$C368&lt;&gt;"",BASE!$C368,""),"")</f>
        <v/>
      </c>
      <c r="D369" s="15" t="str">
        <f>IFERROR(VLOOKUP($B369&amp;$C369,Tabla1[[#All],[LLAVE]:[FECHA REAL RESPUESTA]],4,0),"")</f>
        <v/>
      </c>
      <c r="E369" s="15" t="str">
        <f>IFERROR(VLOOKUP($B369&amp;$C369,Tabla1[[#All],[LLAVE]:[FECHA ESTIMADA RESPUESTA]],5,0),"")</f>
        <v/>
      </c>
      <c r="F369" s="15" t="str">
        <f>IFERROR(IF(VLOOKUP($B369&amp;$C369,Tabla1[[#All],[LLAVE]:[FECHA REAL RESPUESTA]],6,0)=0,"",VLOOKUP($B369&amp;$C369,Tabla1[[#All],[LLAVE]:[FECHA REAL RESPUESTA]],6,0)),"")</f>
        <v/>
      </c>
      <c r="G369" s="12" t="str">
        <f t="shared" si="25"/>
        <v/>
      </c>
      <c r="H369" s="12" t="str">
        <f>IFERROR(VLOOKUP($B369,Tabla2[#All],2,0),"")</f>
        <v/>
      </c>
      <c r="I369" s="12" t="str">
        <f t="shared" si="26"/>
        <v/>
      </c>
      <c r="J369" s="12" t="str">
        <f>IFERROR(NETWORKDAYS.INTL($D369+1,$F369,1,Tabla5[DIAS FESTIVOS]),"")</f>
        <v/>
      </c>
      <c r="K369" s="13">
        <f t="shared" si="27"/>
        <v>0</v>
      </c>
    </row>
    <row r="370" spans="1:11" x14ac:dyDescent="0.2">
      <c r="A370" s="17" t="str">
        <f t="shared" si="24"/>
        <v/>
      </c>
      <c r="B370" s="58" t="str">
        <f>IFERROR(IF(BASE!$B369&lt;&gt;"",BASE!$B369,""),"")</f>
        <v/>
      </c>
      <c r="C370" s="14" t="str">
        <f>IFERROR(IF(BASE!$C369&lt;&gt;"",BASE!$C369,""),"")</f>
        <v/>
      </c>
      <c r="D370" s="15" t="str">
        <f>IFERROR(VLOOKUP($B370&amp;$C370,Tabla1[[#All],[LLAVE]:[FECHA REAL RESPUESTA]],4,0),"")</f>
        <v/>
      </c>
      <c r="E370" s="15" t="str">
        <f>IFERROR(VLOOKUP($B370&amp;$C370,Tabla1[[#All],[LLAVE]:[FECHA ESTIMADA RESPUESTA]],5,0),"")</f>
        <v/>
      </c>
      <c r="F370" s="15" t="str">
        <f>IFERROR(IF(VLOOKUP($B370&amp;$C370,Tabla1[[#All],[LLAVE]:[FECHA REAL RESPUESTA]],6,0)=0,"",VLOOKUP($B370&amp;$C370,Tabla1[[#All],[LLAVE]:[FECHA REAL RESPUESTA]],6,0)),"")</f>
        <v/>
      </c>
      <c r="G370" s="12" t="str">
        <f t="shared" si="25"/>
        <v/>
      </c>
      <c r="H370" s="12" t="str">
        <f>IFERROR(VLOOKUP($B370,Tabla2[#All],2,0),"")</f>
        <v/>
      </c>
      <c r="I370" s="12" t="str">
        <f t="shared" si="26"/>
        <v/>
      </c>
      <c r="J370" s="12" t="str">
        <f>IFERROR(NETWORKDAYS.INTL($D370+1,$F370,1,Tabla5[DIAS FESTIVOS]),"")</f>
        <v/>
      </c>
      <c r="K370" s="13">
        <f t="shared" si="27"/>
        <v>0</v>
      </c>
    </row>
    <row r="371" spans="1:11" x14ac:dyDescent="0.2">
      <c r="A371" s="17" t="str">
        <f t="shared" si="24"/>
        <v/>
      </c>
      <c r="B371" s="58" t="str">
        <f>IFERROR(IF(BASE!$B370&lt;&gt;"",BASE!$B370,""),"")</f>
        <v/>
      </c>
      <c r="C371" s="14" t="str">
        <f>IFERROR(IF(BASE!$C370&lt;&gt;"",BASE!$C370,""),"")</f>
        <v/>
      </c>
      <c r="D371" s="15" t="str">
        <f>IFERROR(VLOOKUP($B371&amp;$C371,Tabla1[[#All],[LLAVE]:[FECHA REAL RESPUESTA]],4,0),"")</f>
        <v/>
      </c>
      <c r="E371" s="15" t="str">
        <f>IFERROR(VLOOKUP($B371&amp;$C371,Tabla1[[#All],[LLAVE]:[FECHA ESTIMADA RESPUESTA]],5,0),"")</f>
        <v/>
      </c>
      <c r="F371" s="15" t="str">
        <f>IFERROR(IF(VLOOKUP($B371&amp;$C371,Tabla1[[#All],[LLAVE]:[FECHA REAL RESPUESTA]],6,0)=0,"",VLOOKUP($B371&amp;$C371,Tabla1[[#All],[LLAVE]:[FECHA REAL RESPUESTA]],6,0)),"")</f>
        <v/>
      </c>
      <c r="G371" s="12" t="str">
        <f t="shared" si="25"/>
        <v/>
      </c>
      <c r="H371" s="12" t="str">
        <f>IFERROR(VLOOKUP($B371,Tabla2[#All],2,0),"")</f>
        <v/>
      </c>
      <c r="I371" s="12" t="str">
        <f t="shared" si="26"/>
        <v/>
      </c>
      <c r="J371" s="12" t="str">
        <f>IFERROR(NETWORKDAYS.INTL($D371+1,$F371,1,Tabla5[DIAS FESTIVOS]),"")</f>
        <v/>
      </c>
      <c r="K371" s="13">
        <f t="shared" si="27"/>
        <v>0</v>
      </c>
    </row>
    <row r="372" spans="1:11" x14ac:dyDescent="0.2">
      <c r="A372" s="17" t="str">
        <f t="shared" si="24"/>
        <v/>
      </c>
      <c r="B372" s="58" t="str">
        <f>IFERROR(IF(BASE!$B371&lt;&gt;"",BASE!$B371,""),"")</f>
        <v/>
      </c>
      <c r="C372" s="14" t="str">
        <f>IFERROR(IF(BASE!$C371&lt;&gt;"",BASE!$C371,""),"")</f>
        <v/>
      </c>
      <c r="D372" s="15" t="str">
        <f>IFERROR(VLOOKUP($B372&amp;$C372,Tabla1[[#All],[LLAVE]:[FECHA REAL RESPUESTA]],4,0),"")</f>
        <v/>
      </c>
      <c r="E372" s="15" t="str">
        <f>IFERROR(VLOOKUP($B372&amp;$C372,Tabla1[[#All],[LLAVE]:[FECHA ESTIMADA RESPUESTA]],5,0),"")</f>
        <v/>
      </c>
      <c r="F372" s="15" t="str">
        <f>IFERROR(IF(VLOOKUP($B372&amp;$C372,Tabla1[[#All],[LLAVE]:[FECHA REAL RESPUESTA]],6,0)=0,"",VLOOKUP($B372&amp;$C372,Tabla1[[#All],[LLAVE]:[FECHA REAL RESPUESTA]],6,0)),"")</f>
        <v/>
      </c>
      <c r="G372" s="12" t="str">
        <f t="shared" si="25"/>
        <v/>
      </c>
      <c r="H372" s="12" t="str">
        <f>IFERROR(VLOOKUP($B372,Tabla2[#All],2,0),"")</f>
        <v/>
      </c>
      <c r="I372" s="12" t="str">
        <f t="shared" si="26"/>
        <v/>
      </c>
      <c r="J372" s="12" t="str">
        <f>IFERROR(NETWORKDAYS.INTL($D372+1,$F372,1,Tabla5[DIAS FESTIVOS]),"")</f>
        <v/>
      </c>
      <c r="K372" s="13">
        <f t="shared" si="27"/>
        <v>0</v>
      </c>
    </row>
    <row r="373" spans="1:11" x14ac:dyDescent="0.2">
      <c r="A373" s="17" t="str">
        <f t="shared" si="24"/>
        <v/>
      </c>
      <c r="B373" s="58" t="str">
        <f>IFERROR(IF(BASE!$B372&lt;&gt;"",BASE!$B372,""),"")</f>
        <v/>
      </c>
      <c r="C373" s="14" t="str">
        <f>IFERROR(IF(BASE!$C372&lt;&gt;"",BASE!$C372,""),"")</f>
        <v/>
      </c>
      <c r="D373" s="15" t="str">
        <f>IFERROR(VLOOKUP($B373&amp;$C373,Tabla1[[#All],[LLAVE]:[FECHA REAL RESPUESTA]],4,0),"")</f>
        <v/>
      </c>
      <c r="E373" s="15" t="str">
        <f>IFERROR(VLOOKUP($B373&amp;$C373,Tabla1[[#All],[LLAVE]:[FECHA ESTIMADA RESPUESTA]],5,0),"")</f>
        <v/>
      </c>
      <c r="F373" s="15" t="str">
        <f>IFERROR(IF(VLOOKUP($B373&amp;$C373,Tabla1[[#All],[LLAVE]:[FECHA REAL RESPUESTA]],6,0)=0,"",VLOOKUP($B373&amp;$C373,Tabla1[[#All],[LLAVE]:[FECHA REAL RESPUESTA]],6,0)),"")</f>
        <v/>
      </c>
      <c r="G373" s="12" t="str">
        <f t="shared" si="25"/>
        <v/>
      </c>
      <c r="H373" s="12" t="str">
        <f>IFERROR(VLOOKUP($B373,Tabla2[#All],2,0),"")</f>
        <v/>
      </c>
      <c r="I373" s="12" t="str">
        <f t="shared" si="26"/>
        <v/>
      </c>
      <c r="J373" s="12" t="str">
        <f>IFERROR(NETWORKDAYS.INTL($D373+1,$F373,1,Tabla5[DIAS FESTIVOS]),"")</f>
        <v/>
      </c>
      <c r="K373" s="13">
        <f t="shared" si="27"/>
        <v>0</v>
      </c>
    </row>
    <row r="374" spans="1:11" x14ac:dyDescent="0.2">
      <c r="A374" s="17" t="str">
        <f t="shared" si="24"/>
        <v/>
      </c>
      <c r="B374" s="58" t="str">
        <f>IFERROR(IF(BASE!$B373&lt;&gt;"",BASE!$B373,""),"")</f>
        <v/>
      </c>
      <c r="C374" s="14" t="str">
        <f>IFERROR(IF(BASE!$C373&lt;&gt;"",BASE!$C373,""),"")</f>
        <v/>
      </c>
      <c r="D374" s="15" t="str">
        <f>IFERROR(VLOOKUP($B374&amp;$C374,Tabla1[[#All],[LLAVE]:[FECHA REAL RESPUESTA]],4,0),"")</f>
        <v/>
      </c>
      <c r="E374" s="15" t="str">
        <f>IFERROR(VLOOKUP($B374&amp;$C374,Tabla1[[#All],[LLAVE]:[FECHA ESTIMADA RESPUESTA]],5,0),"")</f>
        <v/>
      </c>
      <c r="F374" s="15" t="str">
        <f>IFERROR(IF(VLOOKUP($B374&amp;$C374,Tabla1[[#All],[LLAVE]:[FECHA REAL RESPUESTA]],6,0)=0,"",VLOOKUP($B374&amp;$C374,Tabla1[[#All],[LLAVE]:[FECHA REAL RESPUESTA]],6,0)),"")</f>
        <v/>
      </c>
      <c r="G374" s="12" t="str">
        <f t="shared" si="25"/>
        <v/>
      </c>
      <c r="H374" s="12" t="str">
        <f>IFERROR(VLOOKUP($B374,Tabla2[#All],2,0),"")</f>
        <v/>
      </c>
      <c r="I374" s="12" t="str">
        <f t="shared" si="26"/>
        <v/>
      </c>
      <c r="J374" s="12" t="str">
        <f>IFERROR(NETWORKDAYS.INTL($D374+1,$F374,1,Tabla5[DIAS FESTIVOS]),"")</f>
        <v/>
      </c>
      <c r="K374" s="13">
        <f t="shared" si="27"/>
        <v>0</v>
      </c>
    </row>
    <row r="375" spans="1:11" x14ac:dyDescent="0.2">
      <c r="A375" s="17" t="str">
        <f t="shared" si="24"/>
        <v/>
      </c>
      <c r="B375" s="58" t="str">
        <f>IFERROR(IF(BASE!$B374&lt;&gt;"",BASE!$B374,""),"")</f>
        <v/>
      </c>
      <c r="C375" s="14" t="str">
        <f>IFERROR(IF(BASE!$C374&lt;&gt;"",BASE!$C374,""),"")</f>
        <v/>
      </c>
      <c r="D375" s="15" t="str">
        <f>IFERROR(VLOOKUP($B375&amp;$C375,Tabla1[[#All],[LLAVE]:[FECHA REAL RESPUESTA]],4,0),"")</f>
        <v/>
      </c>
      <c r="E375" s="15" t="str">
        <f>IFERROR(VLOOKUP($B375&amp;$C375,Tabla1[[#All],[LLAVE]:[FECHA ESTIMADA RESPUESTA]],5,0),"")</f>
        <v/>
      </c>
      <c r="F375" s="15" t="str">
        <f>IFERROR(IF(VLOOKUP($B375&amp;$C375,Tabla1[[#All],[LLAVE]:[FECHA REAL RESPUESTA]],6,0)=0,"",VLOOKUP($B375&amp;$C375,Tabla1[[#All],[LLAVE]:[FECHA REAL RESPUESTA]],6,0)),"")</f>
        <v/>
      </c>
      <c r="G375" s="12" t="str">
        <f t="shared" si="25"/>
        <v/>
      </c>
      <c r="H375" s="12" t="str">
        <f>IFERROR(VLOOKUP($B375,Tabla2[#All],2,0),"")</f>
        <v/>
      </c>
      <c r="I375" s="12" t="str">
        <f t="shared" si="26"/>
        <v/>
      </c>
      <c r="J375" s="12" t="str">
        <f>IFERROR(NETWORKDAYS.INTL($D375+1,$F375,1,Tabla5[DIAS FESTIVOS]),"")</f>
        <v/>
      </c>
      <c r="K375" s="13">
        <f t="shared" si="27"/>
        <v>0</v>
      </c>
    </row>
    <row r="376" spans="1:11" x14ac:dyDescent="0.2">
      <c r="A376" s="17" t="str">
        <f t="shared" si="24"/>
        <v/>
      </c>
      <c r="B376" s="58" t="str">
        <f>IFERROR(IF(BASE!$B375&lt;&gt;"",BASE!$B375,""),"")</f>
        <v/>
      </c>
      <c r="C376" s="14" t="str">
        <f>IFERROR(IF(BASE!$C375&lt;&gt;"",BASE!$C375,""),"")</f>
        <v/>
      </c>
      <c r="D376" s="15" t="str">
        <f>IFERROR(VLOOKUP($B376&amp;$C376,Tabla1[[#All],[LLAVE]:[FECHA REAL RESPUESTA]],4,0),"")</f>
        <v/>
      </c>
      <c r="E376" s="15" t="str">
        <f>IFERROR(VLOOKUP($B376&amp;$C376,Tabla1[[#All],[LLAVE]:[FECHA ESTIMADA RESPUESTA]],5,0),"")</f>
        <v/>
      </c>
      <c r="F376" s="15" t="str">
        <f>IFERROR(IF(VLOOKUP($B376&amp;$C376,Tabla1[[#All],[LLAVE]:[FECHA REAL RESPUESTA]],6,0)=0,"",VLOOKUP($B376&amp;$C376,Tabla1[[#All],[LLAVE]:[FECHA REAL RESPUESTA]],6,0)),"")</f>
        <v/>
      </c>
      <c r="G376" s="12" t="str">
        <f t="shared" si="25"/>
        <v/>
      </c>
      <c r="H376" s="12" t="str">
        <f>IFERROR(VLOOKUP($B376,Tabla2[#All],2,0),"")</f>
        <v/>
      </c>
      <c r="I376" s="12" t="str">
        <f t="shared" si="26"/>
        <v/>
      </c>
      <c r="J376" s="12" t="str">
        <f>IFERROR(NETWORKDAYS.INTL($D376+1,$F376,1,Tabla5[DIAS FESTIVOS]),"")</f>
        <v/>
      </c>
      <c r="K376" s="13">
        <f t="shared" si="27"/>
        <v>0</v>
      </c>
    </row>
    <row r="377" spans="1:11" x14ac:dyDescent="0.2">
      <c r="A377" s="17" t="str">
        <f t="shared" si="24"/>
        <v/>
      </c>
      <c r="B377" s="58" t="str">
        <f>IFERROR(IF(BASE!$B376&lt;&gt;"",BASE!$B376,""),"")</f>
        <v/>
      </c>
      <c r="C377" s="14" t="str">
        <f>IFERROR(IF(BASE!$C376&lt;&gt;"",BASE!$C376,""),"")</f>
        <v/>
      </c>
      <c r="D377" s="15" t="str">
        <f>IFERROR(VLOOKUP($B377&amp;$C377,Tabla1[[#All],[LLAVE]:[FECHA REAL RESPUESTA]],4,0),"")</f>
        <v/>
      </c>
      <c r="E377" s="15" t="str">
        <f>IFERROR(VLOOKUP($B377&amp;$C377,Tabla1[[#All],[LLAVE]:[FECHA ESTIMADA RESPUESTA]],5,0),"")</f>
        <v/>
      </c>
      <c r="F377" s="15" t="str">
        <f>IFERROR(IF(VLOOKUP($B377&amp;$C377,Tabla1[[#All],[LLAVE]:[FECHA REAL RESPUESTA]],6,0)=0,"",VLOOKUP($B377&amp;$C377,Tabla1[[#All],[LLAVE]:[FECHA REAL RESPUESTA]],6,0)),"")</f>
        <v/>
      </c>
      <c r="G377" s="12" t="str">
        <f t="shared" si="25"/>
        <v/>
      </c>
      <c r="H377" s="12" t="str">
        <f>IFERROR(VLOOKUP($B377,Tabla2[#All],2,0),"")</f>
        <v/>
      </c>
      <c r="I377" s="12" t="str">
        <f t="shared" si="26"/>
        <v/>
      </c>
      <c r="J377" s="12" t="str">
        <f>IFERROR(NETWORKDAYS.INTL($D377+1,$F377,1,Tabla5[DIAS FESTIVOS]),"")</f>
        <v/>
      </c>
      <c r="K377" s="13">
        <f t="shared" si="27"/>
        <v>0</v>
      </c>
    </row>
    <row r="378" spans="1:11" x14ac:dyDescent="0.2">
      <c r="A378" s="17" t="str">
        <f t="shared" si="24"/>
        <v/>
      </c>
      <c r="B378" s="58" t="str">
        <f>IFERROR(IF(BASE!$B377&lt;&gt;"",BASE!$B377,""),"")</f>
        <v/>
      </c>
      <c r="C378" s="14" t="str">
        <f>IFERROR(IF(BASE!$C377&lt;&gt;"",BASE!$C377,""),"")</f>
        <v/>
      </c>
      <c r="D378" s="15" t="str">
        <f>IFERROR(VLOOKUP($B378&amp;$C378,Tabla1[[#All],[LLAVE]:[FECHA REAL RESPUESTA]],4,0),"")</f>
        <v/>
      </c>
      <c r="E378" s="15" t="str">
        <f>IFERROR(VLOOKUP($B378&amp;$C378,Tabla1[[#All],[LLAVE]:[FECHA ESTIMADA RESPUESTA]],5,0),"")</f>
        <v/>
      </c>
      <c r="F378" s="15" t="str">
        <f>IFERROR(IF(VLOOKUP($B378&amp;$C378,Tabla1[[#All],[LLAVE]:[FECHA REAL RESPUESTA]],6,0)=0,"",VLOOKUP($B378&amp;$C378,Tabla1[[#All],[LLAVE]:[FECHA REAL RESPUESTA]],6,0)),"")</f>
        <v/>
      </c>
      <c r="G378" s="12" t="str">
        <f t="shared" si="25"/>
        <v/>
      </c>
      <c r="H378" s="12" t="str">
        <f>IFERROR(VLOOKUP($B378,Tabla2[#All],2,0),"")</f>
        <v/>
      </c>
      <c r="I378" s="12" t="str">
        <f t="shared" si="26"/>
        <v/>
      </c>
      <c r="J378" s="12" t="str">
        <f>IFERROR(NETWORKDAYS.INTL($D378+1,$F378,1,Tabla5[DIAS FESTIVOS]),"")</f>
        <v/>
      </c>
      <c r="K378" s="13">
        <f t="shared" si="27"/>
        <v>0</v>
      </c>
    </row>
    <row r="379" spans="1:11" x14ac:dyDescent="0.2">
      <c r="A379" s="17" t="str">
        <f t="shared" si="24"/>
        <v/>
      </c>
      <c r="B379" s="58" t="str">
        <f>IFERROR(IF(BASE!$B378&lt;&gt;"",BASE!$B378,""),"")</f>
        <v/>
      </c>
      <c r="C379" s="14" t="str">
        <f>IFERROR(IF(BASE!$C378&lt;&gt;"",BASE!$C378,""),"")</f>
        <v/>
      </c>
      <c r="D379" s="15" t="str">
        <f>IFERROR(VLOOKUP($B379&amp;$C379,Tabla1[[#All],[LLAVE]:[FECHA REAL RESPUESTA]],4,0),"")</f>
        <v/>
      </c>
      <c r="E379" s="15" t="str">
        <f>IFERROR(VLOOKUP($B379&amp;$C379,Tabla1[[#All],[LLAVE]:[FECHA ESTIMADA RESPUESTA]],5,0),"")</f>
        <v/>
      </c>
      <c r="F379" s="15" t="str">
        <f>IFERROR(IF(VLOOKUP($B379&amp;$C379,Tabla1[[#All],[LLAVE]:[FECHA REAL RESPUESTA]],6,0)=0,"",VLOOKUP($B379&amp;$C379,Tabla1[[#All],[LLAVE]:[FECHA REAL RESPUESTA]],6,0)),"")</f>
        <v/>
      </c>
      <c r="G379" s="12" t="str">
        <f t="shared" si="25"/>
        <v/>
      </c>
      <c r="H379" s="12" t="str">
        <f>IFERROR(VLOOKUP($B379,Tabla2[#All],2,0),"")</f>
        <v/>
      </c>
      <c r="I379" s="12" t="str">
        <f t="shared" si="26"/>
        <v/>
      </c>
      <c r="J379" s="12" t="str">
        <f>IFERROR(NETWORKDAYS.INTL($D379+1,$F379,1,Tabla5[DIAS FESTIVOS]),"")</f>
        <v/>
      </c>
      <c r="K379" s="13">
        <f t="shared" si="27"/>
        <v>0</v>
      </c>
    </row>
    <row r="380" spans="1:11" x14ac:dyDescent="0.2">
      <c r="A380" s="17" t="str">
        <f t="shared" si="24"/>
        <v/>
      </c>
      <c r="B380" s="58" t="str">
        <f>IFERROR(IF(BASE!$B379&lt;&gt;"",BASE!$B379,""),"")</f>
        <v/>
      </c>
      <c r="C380" s="14" t="str">
        <f>IFERROR(IF(BASE!$C379&lt;&gt;"",BASE!$C379,""),"")</f>
        <v/>
      </c>
      <c r="D380" s="15" t="str">
        <f>IFERROR(VLOOKUP($B380&amp;$C380,Tabla1[[#All],[LLAVE]:[FECHA REAL RESPUESTA]],4,0),"")</f>
        <v/>
      </c>
      <c r="E380" s="15" t="str">
        <f>IFERROR(VLOOKUP($B380&amp;$C380,Tabla1[[#All],[LLAVE]:[FECHA ESTIMADA RESPUESTA]],5,0),"")</f>
        <v/>
      </c>
      <c r="F380" s="15" t="str">
        <f>IFERROR(IF(VLOOKUP($B380&amp;$C380,Tabla1[[#All],[LLAVE]:[FECHA REAL RESPUESTA]],6,0)=0,"",VLOOKUP($B380&amp;$C380,Tabla1[[#All],[LLAVE]:[FECHA REAL RESPUESTA]],6,0)),"")</f>
        <v/>
      </c>
      <c r="G380" s="12" t="str">
        <f t="shared" si="25"/>
        <v/>
      </c>
      <c r="H380" s="12" t="str">
        <f>IFERROR(VLOOKUP($B380,Tabla2[#All],2,0),"")</f>
        <v/>
      </c>
      <c r="I380" s="12" t="str">
        <f t="shared" si="26"/>
        <v/>
      </c>
      <c r="J380" s="12" t="str">
        <f>IFERROR(NETWORKDAYS.INTL($D380+1,$F380,1,Tabla5[DIAS FESTIVOS]),"")</f>
        <v/>
      </c>
      <c r="K380" s="13">
        <f t="shared" si="27"/>
        <v>0</v>
      </c>
    </row>
    <row r="381" spans="1:11" x14ac:dyDescent="0.2">
      <c r="A381" s="17" t="str">
        <f t="shared" si="24"/>
        <v/>
      </c>
      <c r="B381" s="58" t="str">
        <f>IFERROR(IF(BASE!$B380&lt;&gt;"",BASE!$B380,""),"")</f>
        <v/>
      </c>
      <c r="C381" s="14" t="str">
        <f>IFERROR(IF(BASE!$C380&lt;&gt;"",BASE!$C380,""),"")</f>
        <v/>
      </c>
      <c r="D381" s="15" t="str">
        <f>IFERROR(VLOOKUP($B381&amp;$C381,Tabla1[[#All],[LLAVE]:[FECHA REAL RESPUESTA]],4,0),"")</f>
        <v/>
      </c>
      <c r="E381" s="15" t="str">
        <f>IFERROR(VLOOKUP($B381&amp;$C381,Tabla1[[#All],[LLAVE]:[FECHA ESTIMADA RESPUESTA]],5,0),"")</f>
        <v/>
      </c>
      <c r="F381" s="15" t="str">
        <f>IFERROR(IF(VLOOKUP($B381&amp;$C381,Tabla1[[#All],[LLAVE]:[FECHA REAL RESPUESTA]],6,0)=0,"",VLOOKUP($B381&amp;$C381,Tabla1[[#All],[LLAVE]:[FECHA REAL RESPUESTA]],6,0)),"")</f>
        <v/>
      </c>
      <c r="G381" s="12" t="str">
        <f t="shared" si="25"/>
        <v/>
      </c>
      <c r="H381" s="12" t="str">
        <f>IFERROR(VLOOKUP($B381,Tabla2[#All],2,0),"")</f>
        <v/>
      </c>
      <c r="I381" s="12" t="str">
        <f t="shared" si="26"/>
        <v/>
      </c>
      <c r="J381" s="12" t="str">
        <f>IFERROR(NETWORKDAYS.INTL($D381+1,$F381,1,Tabla5[DIAS FESTIVOS]),"")</f>
        <v/>
      </c>
      <c r="K381" s="13">
        <f t="shared" si="27"/>
        <v>0</v>
      </c>
    </row>
    <row r="382" spans="1:11" x14ac:dyDescent="0.2">
      <c r="A382" s="17" t="str">
        <f t="shared" si="24"/>
        <v/>
      </c>
      <c r="B382" s="58" t="str">
        <f>IFERROR(IF(BASE!$B381&lt;&gt;"",BASE!$B381,""),"")</f>
        <v/>
      </c>
      <c r="C382" s="14" t="str">
        <f>IFERROR(IF(BASE!$C381&lt;&gt;"",BASE!$C381,""),"")</f>
        <v/>
      </c>
      <c r="D382" s="15" t="str">
        <f>IFERROR(VLOOKUP($B382&amp;$C382,Tabla1[[#All],[LLAVE]:[FECHA REAL RESPUESTA]],4,0),"")</f>
        <v/>
      </c>
      <c r="E382" s="15" t="str">
        <f>IFERROR(VLOOKUP($B382&amp;$C382,Tabla1[[#All],[LLAVE]:[FECHA ESTIMADA RESPUESTA]],5,0),"")</f>
        <v/>
      </c>
      <c r="F382" s="15" t="str">
        <f>IFERROR(IF(VLOOKUP($B382&amp;$C382,Tabla1[[#All],[LLAVE]:[FECHA REAL RESPUESTA]],6,0)=0,"",VLOOKUP($B382&amp;$C382,Tabla1[[#All],[LLAVE]:[FECHA REAL RESPUESTA]],6,0)),"")</f>
        <v/>
      </c>
      <c r="G382" s="12" t="str">
        <f t="shared" si="25"/>
        <v/>
      </c>
      <c r="H382" s="12" t="str">
        <f>IFERROR(VLOOKUP($B382,Tabla2[#All],2,0),"")</f>
        <v/>
      </c>
      <c r="I382" s="12" t="str">
        <f t="shared" si="26"/>
        <v/>
      </c>
      <c r="J382" s="12" t="str">
        <f>IFERROR(NETWORKDAYS.INTL($D382+1,$F382,1,Tabla5[DIAS FESTIVOS]),"")</f>
        <v/>
      </c>
      <c r="K382" s="13">
        <f t="shared" si="27"/>
        <v>0</v>
      </c>
    </row>
    <row r="383" spans="1:11" x14ac:dyDescent="0.2">
      <c r="A383" s="17" t="str">
        <f t="shared" si="24"/>
        <v/>
      </c>
      <c r="B383" s="58" t="str">
        <f>IFERROR(IF(BASE!$B382&lt;&gt;"",BASE!$B382,""),"")</f>
        <v/>
      </c>
      <c r="C383" s="14" t="str">
        <f>IFERROR(IF(BASE!$C382&lt;&gt;"",BASE!$C382,""),"")</f>
        <v/>
      </c>
      <c r="D383" s="15" t="str">
        <f>IFERROR(VLOOKUP($B383&amp;$C383,Tabla1[[#All],[LLAVE]:[FECHA REAL RESPUESTA]],4,0),"")</f>
        <v/>
      </c>
      <c r="E383" s="15" t="str">
        <f>IFERROR(VLOOKUP($B383&amp;$C383,Tabla1[[#All],[LLAVE]:[FECHA ESTIMADA RESPUESTA]],5,0),"")</f>
        <v/>
      </c>
      <c r="F383" s="15" t="str">
        <f>IFERROR(IF(VLOOKUP($B383&amp;$C383,Tabla1[[#All],[LLAVE]:[FECHA REAL RESPUESTA]],6,0)=0,"",VLOOKUP($B383&amp;$C383,Tabla1[[#All],[LLAVE]:[FECHA REAL RESPUESTA]],6,0)),"")</f>
        <v/>
      </c>
      <c r="G383" s="12" t="str">
        <f t="shared" si="25"/>
        <v/>
      </c>
      <c r="H383" s="12" t="str">
        <f>IFERROR(VLOOKUP($B383,Tabla2[#All],2,0),"")</f>
        <v/>
      </c>
      <c r="I383" s="12" t="str">
        <f t="shared" si="26"/>
        <v/>
      </c>
      <c r="J383" s="12" t="str">
        <f>IFERROR(NETWORKDAYS.INTL($D383+1,$F383,1,Tabla5[DIAS FESTIVOS]),"")</f>
        <v/>
      </c>
      <c r="K383" s="13">
        <f t="shared" si="27"/>
        <v>0</v>
      </c>
    </row>
    <row r="384" spans="1:11" x14ac:dyDescent="0.2">
      <c r="A384" s="17" t="str">
        <f t="shared" si="24"/>
        <v/>
      </c>
      <c r="B384" s="58" t="str">
        <f>IFERROR(IF(BASE!$B383&lt;&gt;"",BASE!$B383,""),"")</f>
        <v/>
      </c>
      <c r="C384" s="14" t="str">
        <f>IFERROR(IF(BASE!$C383&lt;&gt;"",BASE!$C383,""),"")</f>
        <v/>
      </c>
      <c r="D384" s="15" t="str">
        <f>IFERROR(VLOOKUP($B384&amp;$C384,Tabla1[[#All],[LLAVE]:[FECHA REAL RESPUESTA]],4,0),"")</f>
        <v/>
      </c>
      <c r="E384" s="15" t="str">
        <f>IFERROR(VLOOKUP($B384&amp;$C384,Tabla1[[#All],[LLAVE]:[FECHA ESTIMADA RESPUESTA]],5,0),"")</f>
        <v/>
      </c>
      <c r="F384" s="15" t="str">
        <f>IFERROR(IF(VLOOKUP($B384&amp;$C384,Tabla1[[#All],[LLAVE]:[FECHA REAL RESPUESTA]],6,0)=0,"",VLOOKUP($B384&amp;$C384,Tabla1[[#All],[LLAVE]:[FECHA REAL RESPUESTA]],6,0)),"")</f>
        <v/>
      </c>
      <c r="G384" s="12" t="str">
        <f t="shared" si="25"/>
        <v/>
      </c>
      <c r="H384" s="12" t="str">
        <f>IFERROR(VLOOKUP($B384,Tabla2[#All],2,0),"")</f>
        <v/>
      </c>
      <c r="I384" s="12" t="str">
        <f t="shared" si="26"/>
        <v/>
      </c>
      <c r="J384" s="12" t="str">
        <f>IFERROR(NETWORKDAYS.INTL($D384+1,$F384,1,Tabla5[DIAS FESTIVOS]),"")</f>
        <v/>
      </c>
      <c r="K384" s="13">
        <f t="shared" si="27"/>
        <v>0</v>
      </c>
    </row>
    <row r="385" spans="1:11" x14ac:dyDescent="0.2">
      <c r="A385" s="17" t="str">
        <f t="shared" si="24"/>
        <v/>
      </c>
      <c r="B385" s="58" t="str">
        <f>IFERROR(IF(BASE!$B384&lt;&gt;"",BASE!$B384,""),"")</f>
        <v/>
      </c>
      <c r="C385" s="14" t="str">
        <f>IFERROR(IF(BASE!$C384&lt;&gt;"",BASE!$C384,""),"")</f>
        <v/>
      </c>
      <c r="D385" s="15" t="str">
        <f>IFERROR(VLOOKUP($B385&amp;$C385,Tabla1[[#All],[LLAVE]:[FECHA REAL RESPUESTA]],4,0),"")</f>
        <v/>
      </c>
      <c r="E385" s="15" t="str">
        <f>IFERROR(VLOOKUP($B385&amp;$C385,Tabla1[[#All],[LLAVE]:[FECHA ESTIMADA RESPUESTA]],5,0),"")</f>
        <v/>
      </c>
      <c r="F385" s="15" t="str">
        <f>IFERROR(IF(VLOOKUP($B385&amp;$C385,Tabla1[[#All],[LLAVE]:[FECHA REAL RESPUESTA]],6,0)=0,"",VLOOKUP($B385&amp;$C385,Tabla1[[#All],[LLAVE]:[FECHA REAL RESPUESTA]],6,0)),"")</f>
        <v/>
      </c>
      <c r="G385" s="12" t="str">
        <f t="shared" si="25"/>
        <v/>
      </c>
      <c r="H385" s="12" t="str">
        <f>IFERROR(VLOOKUP($B385,Tabla2[#All],2,0),"")</f>
        <v/>
      </c>
      <c r="I385" s="12" t="str">
        <f t="shared" si="26"/>
        <v/>
      </c>
      <c r="J385" s="12" t="str">
        <f>IFERROR(NETWORKDAYS.INTL($D385+1,$F385,1,Tabla5[DIAS FESTIVOS]),"")</f>
        <v/>
      </c>
      <c r="K385" s="13">
        <f t="shared" si="27"/>
        <v>0</v>
      </c>
    </row>
    <row r="386" spans="1:11" x14ac:dyDescent="0.2">
      <c r="A386" s="17" t="str">
        <f t="shared" si="24"/>
        <v/>
      </c>
      <c r="B386" s="58" t="str">
        <f>IFERROR(IF(BASE!$B385&lt;&gt;"",BASE!$B385,""),"")</f>
        <v/>
      </c>
      <c r="C386" s="14" t="str">
        <f>IFERROR(IF(BASE!$C385&lt;&gt;"",BASE!$C385,""),"")</f>
        <v/>
      </c>
      <c r="D386" s="15" t="str">
        <f>IFERROR(VLOOKUP($B386&amp;$C386,Tabla1[[#All],[LLAVE]:[FECHA REAL RESPUESTA]],4,0),"")</f>
        <v/>
      </c>
      <c r="E386" s="15" t="str">
        <f>IFERROR(VLOOKUP($B386&amp;$C386,Tabla1[[#All],[LLAVE]:[FECHA ESTIMADA RESPUESTA]],5,0),"")</f>
        <v/>
      </c>
      <c r="F386" s="15" t="str">
        <f>IFERROR(IF(VLOOKUP($B386&amp;$C386,Tabla1[[#All],[LLAVE]:[FECHA REAL RESPUESTA]],6,0)=0,"",VLOOKUP($B386&amp;$C386,Tabla1[[#All],[LLAVE]:[FECHA REAL RESPUESTA]],6,0)),"")</f>
        <v/>
      </c>
      <c r="G386" s="12" t="str">
        <f t="shared" si="25"/>
        <v/>
      </c>
      <c r="H386" s="12" t="str">
        <f>IFERROR(VLOOKUP($B386,Tabla2[#All],2,0),"")</f>
        <v/>
      </c>
      <c r="I386" s="12" t="str">
        <f t="shared" si="26"/>
        <v/>
      </c>
      <c r="J386" s="12" t="str">
        <f>IFERROR(NETWORKDAYS.INTL($D386+1,$F386,1,Tabla5[DIAS FESTIVOS]),"")</f>
        <v/>
      </c>
      <c r="K386" s="13">
        <f t="shared" si="27"/>
        <v>0</v>
      </c>
    </row>
    <row r="387" spans="1:11" x14ac:dyDescent="0.2">
      <c r="A387" s="17" t="str">
        <f t="shared" si="24"/>
        <v/>
      </c>
      <c r="B387" s="58" t="str">
        <f>IFERROR(IF(BASE!$B386&lt;&gt;"",BASE!$B386,""),"")</f>
        <v/>
      </c>
      <c r="C387" s="14" t="str">
        <f>IFERROR(IF(BASE!$C386&lt;&gt;"",BASE!$C386,""),"")</f>
        <v/>
      </c>
      <c r="D387" s="15" t="str">
        <f>IFERROR(VLOOKUP($B387&amp;$C387,Tabla1[[#All],[LLAVE]:[FECHA REAL RESPUESTA]],4,0),"")</f>
        <v/>
      </c>
      <c r="E387" s="15" t="str">
        <f>IFERROR(VLOOKUP($B387&amp;$C387,Tabla1[[#All],[LLAVE]:[FECHA ESTIMADA RESPUESTA]],5,0),"")</f>
        <v/>
      </c>
      <c r="F387" s="15" t="str">
        <f>IFERROR(IF(VLOOKUP($B387&amp;$C387,Tabla1[[#All],[LLAVE]:[FECHA REAL RESPUESTA]],6,0)=0,"",VLOOKUP($B387&amp;$C387,Tabla1[[#All],[LLAVE]:[FECHA REAL RESPUESTA]],6,0)),"")</f>
        <v/>
      </c>
      <c r="G387" s="12" t="str">
        <f t="shared" si="25"/>
        <v/>
      </c>
      <c r="H387" s="12" t="str">
        <f>IFERROR(VLOOKUP($B387,Tabla2[#All],2,0),"")</f>
        <v/>
      </c>
      <c r="I387" s="12" t="str">
        <f t="shared" si="26"/>
        <v/>
      </c>
      <c r="J387" s="12" t="str">
        <f>IFERROR(NETWORKDAYS.INTL($D387+1,$F387,1,Tabla5[DIAS FESTIVOS]),"")</f>
        <v/>
      </c>
      <c r="K387" s="13">
        <f t="shared" si="27"/>
        <v>0</v>
      </c>
    </row>
    <row r="388" spans="1:11" x14ac:dyDescent="0.2">
      <c r="A388" s="17" t="str">
        <f t="shared" si="24"/>
        <v/>
      </c>
      <c r="B388" s="58" t="str">
        <f>IFERROR(IF(BASE!$B387&lt;&gt;"",BASE!$B387,""),"")</f>
        <v/>
      </c>
      <c r="C388" s="14" t="str">
        <f>IFERROR(IF(BASE!$C387&lt;&gt;"",BASE!$C387,""),"")</f>
        <v/>
      </c>
      <c r="D388" s="15" t="str">
        <f>IFERROR(VLOOKUP($B388&amp;$C388,Tabla1[[#All],[LLAVE]:[FECHA REAL RESPUESTA]],4,0),"")</f>
        <v/>
      </c>
      <c r="E388" s="15" t="str">
        <f>IFERROR(VLOOKUP($B388&amp;$C388,Tabla1[[#All],[LLAVE]:[FECHA ESTIMADA RESPUESTA]],5,0),"")</f>
        <v/>
      </c>
      <c r="F388" s="15" t="str">
        <f>IFERROR(IF(VLOOKUP($B388&amp;$C388,Tabla1[[#All],[LLAVE]:[FECHA REAL RESPUESTA]],6,0)=0,"",VLOOKUP($B388&amp;$C388,Tabla1[[#All],[LLAVE]:[FECHA REAL RESPUESTA]],6,0)),"")</f>
        <v/>
      </c>
      <c r="G388" s="12" t="str">
        <f t="shared" si="25"/>
        <v/>
      </c>
      <c r="H388" s="12" t="str">
        <f>IFERROR(VLOOKUP($B388,Tabla2[#All],2,0),"")</f>
        <v/>
      </c>
      <c r="I388" s="12" t="str">
        <f t="shared" si="26"/>
        <v/>
      </c>
      <c r="J388" s="12" t="str">
        <f>IFERROR(NETWORKDAYS.INTL($D388+1,$F388,1,Tabla5[DIAS FESTIVOS]),"")</f>
        <v/>
      </c>
      <c r="K388" s="13">
        <f t="shared" si="27"/>
        <v>0</v>
      </c>
    </row>
    <row r="389" spans="1:11" x14ac:dyDescent="0.2">
      <c r="A389" s="17" t="str">
        <f t="shared" ref="A389:A452" si="28">IFERROR($B389&amp;$C389,"")</f>
        <v/>
      </c>
      <c r="B389" s="58" t="str">
        <f>IFERROR(IF(BASE!$B388&lt;&gt;"",BASE!$B388,""),"")</f>
        <v/>
      </c>
      <c r="C389" s="14" t="str">
        <f>IFERROR(IF(BASE!$C388&lt;&gt;"",BASE!$C388,""),"")</f>
        <v/>
      </c>
      <c r="D389" s="15" t="str">
        <f>IFERROR(VLOOKUP($B389&amp;$C389,Tabla1[[#All],[LLAVE]:[FECHA REAL RESPUESTA]],4,0),"")</f>
        <v/>
      </c>
      <c r="E389" s="15" t="str">
        <f>IFERROR(VLOOKUP($B389&amp;$C389,Tabla1[[#All],[LLAVE]:[FECHA ESTIMADA RESPUESTA]],5,0),"")</f>
        <v/>
      </c>
      <c r="F389" s="15" t="str">
        <f>IFERROR(IF(VLOOKUP($B389&amp;$C389,Tabla1[[#All],[LLAVE]:[FECHA REAL RESPUESTA]],6,0)=0,"",VLOOKUP($B389&amp;$C389,Tabla1[[#All],[LLAVE]:[FECHA REAL RESPUESTA]],6,0)),"")</f>
        <v/>
      </c>
      <c r="G389" s="12" t="str">
        <f t="shared" ref="G389:G452" si="29">IFERROR(IF(WEEKDAY($D389,2)=5,DAY($D389)+3,IF(WEEKDAY($D389,2)=6,DAY($D389)+2,IF(WEEKDAY($D389,2)=7,DAY($D389)+1,DAY($D389)+1))),"")</f>
        <v/>
      </c>
      <c r="H389" s="12" t="str">
        <f>IFERROR(VLOOKUP($B389,Tabla2[#All],2,0),"")</f>
        <v/>
      </c>
      <c r="I389" s="12" t="str">
        <f t="shared" ref="I389:I452" si="30">+IFERROR($G389,"")</f>
        <v/>
      </c>
      <c r="J389" s="12" t="str">
        <f>IFERROR(NETWORKDAYS.INTL($D389+1,$F389,1,Tabla5[DIAS FESTIVOS]),"")</f>
        <v/>
      </c>
      <c r="K389" s="13">
        <f t="shared" ref="K389:K452" si="31">IFERROR(IF($F389="",0,1),"")</f>
        <v>0</v>
      </c>
    </row>
    <row r="390" spans="1:11" x14ac:dyDescent="0.2">
      <c r="A390" s="17" t="str">
        <f t="shared" si="28"/>
        <v/>
      </c>
      <c r="B390" s="58" t="str">
        <f>IFERROR(IF(BASE!$B389&lt;&gt;"",BASE!$B389,""),"")</f>
        <v/>
      </c>
      <c r="C390" s="14" t="str">
        <f>IFERROR(IF(BASE!$C389&lt;&gt;"",BASE!$C389,""),"")</f>
        <v/>
      </c>
      <c r="D390" s="15" t="str">
        <f>IFERROR(VLOOKUP($B390&amp;$C390,Tabla1[[#All],[LLAVE]:[FECHA REAL RESPUESTA]],4,0),"")</f>
        <v/>
      </c>
      <c r="E390" s="15" t="str">
        <f>IFERROR(VLOOKUP($B390&amp;$C390,Tabla1[[#All],[LLAVE]:[FECHA ESTIMADA RESPUESTA]],5,0),"")</f>
        <v/>
      </c>
      <c r="F390" s="15" t="str">
        <f>IFERROR(IF(VLOOKUP($B390&amp;$C390,Tabla1[[#All],[LLAVE]:[FECHA REAL RESPUESTA]],6,0)=0,"",VLOOKUP($B390&amp;$C390,Tabla1[[#All],[LLAVE]:[FECHA REAL RESPUESTA]],6,0)),"")</f>
        <v/>
      </c>
      <c r="G390" s="12" t="str">
        <f t="shared" si="29"/>
        <v/>
      </c>
      <c r="H390" s="12" t="str">
        <f>IFERROR(VLOOKUP($B390,Tabla2[#All],2,0),"")</f>
        <v/>
      </c>
      <c r="I390" s="12" t="str">
        <f t="shared" si="30"/>
        <v/>
      </c>
      <c r="J390" s="12" t="str">
        <f>IFERROR(NETWORKDAYS.INTL($D390+1,$F390,1,Tabla5[DIAS FESTIVOS]),"")</f>
        <v/>
      </c>
      <c r="K390" s="13">
        <f t="shared" si="31"/>
        <v>0</v>
      </c>
    </row>
    <row r="391" spans="1:11" x14ac:dyDescent="0.2">
      <c r="A391" s="17" t="str">
        <f t="shared" si="28"/>
        <v/>
      </c>
      <c r="B391" s="58" t="str">
        <f>IFERROR(IF(BASE!$B390&lt;&gt;"",BASE!$B390,""),"")</f>
        <v/>
      </c>
      <c r="C391" s="14" t="str">
        <f>IFERROR(IF(BASE!$C390&lt;&gt;"",BASE!$C390,""),"")</f>
        <v/>
      </c>
      <c r="D391" s="15" t="str">
        <f>IFERROR(VLOOKUP($B391&amp;$C391,Tabla1[[#All],[LLAVE]:[FECHA REAL RESPUESTA]],4,0),"")</f>
        <v/>
      </c>
      <c r="E391" s="15" t="str">
        <f>IFERROR(VLOOKUP($B391&amp;$C391,Tabla1[[#All],[LLAVE]:[FECHA ESTIMADA RESPUESTA]],5,0),"")</f>
        <v/>
      </c>
      <c r="F391" s="15" t="str">
        <f>IFERROR(IF(VLOOKUP($B391&amp;$C391,Tabla1[[#All],[LLAVE]:[FECHA REAL RESPUESTA]],6,0)=0,"",VLOOKUP($B391&amp;$C391,Tabla1[[#All],[LLAVE]:[FECHA REAL RESPUESTA]],6,0)),"")</f>
        <v/>
      </c>
      <c r="G391" s="12" t="str">
        <f t="shared" si="29"/>
        <v/>
      </c>
      <c r="H391" s="12" t="str">
        <f>IFERROR(VLOOKUP($B391,Tabla2[#All],2,0),"")</f>
        <v/>
      </c>
      <c r="I391" s="12" t="str">
        <f t="shared" si="30"/>
        <v/>
      </c>
      <c r="J391" s="12" t="str">
        <f>IFERROR(NETWORKDAYS.INTL($D391+1,$F391,1,Tabla5[DIAS FESTIVOS]),"")</f>
        <v/>
      </c>
      <c r="K391" s="13">
        <f t="shared" si="31"/>
        <v>0</v>
      </c>
    </row>
    <row r="392" spans="1:11" x14ac:dyDescent="0.2">
      <c r="A392" s="17" t="str">
        <f t="shared" si="28"/>
        <v/>
      </c>
      <c r="B392" s="58" t="str">
        <f>IFERROR(IF(BASE!$B391&lt;&gt;"",BASE!$B391,""),"")</f>
        <v/>
      </c>
      <c r="C392" s="14" t="str">
        <f>IFERROR(IF(BASE!$C391&lt;&gt;"",BASE!$C391,""),"")</f>
        <v/>
      </c>
      <c r="D392" s="15" t="str">
        <f>IFERROR(VLOOKUP($B392&amp;$C392,Tabla1[[#All],[LLAVE]:[FECHA REAL RESPUESTA]],4,0),"")</f>
        <v/>
      </c>
      <c r="E392" s="15" t="str">
        <f>IFERROR(VLOOKUP($B392&amp;$C392,Tabla1[[#All],[LLAVE]:[FECHA ESTIMADA RESPUESTA]],5,0),"")</f>
        <v/>
      </c>
      <c r="F392" s="15" t="str">
        <f>IFERROR(IF(VLOOKUP($B392&amp;$C392,Tabla1[[#All],[LLAVE]:[FECHA REAL RESPUESTA]],6,0)=0,"",VLOOKUP($B392&amp;$C392,Tabla1[[#All],[LLAVE]:[FECHA REAL RESPUESTA]],6,0)),"")</f>
        <v/>
      </c>
      <c r="G392" s="12" t="str">
        <f t="shared" si="29"/>
        <v/>
      </c>
      <c r="H392" s="12" t="str">
        <f>IFERROR(VLOOKUP($B392,Tabla2[#All],2,0),"")</f>
        <v/>
      </c>
      <c r="I392" s="12" t="str">
        <f t="shared" si="30"/>
        <v/>
      </c>
      <c r="J392" s="12" t="str">
        <f>IFERROR(NETWORKDAYS.INTL($D392+1,$F392,1,Tabla5[DIAS FESTIVOS]),"")</f>
        <v/>
      </c>
      <c r="K392" s="13">
        <f t="shared" si="31"/>
        <v>0</v>
      </c>
    </row>
    <row r="393" spans="1:11" x14ac:dyDescent="0.2">
      <c r="A393" s="17" t="str">
        <f t="shared" si="28"/>
        <v/>
      </c>
      <c r="B393" s="58" t="str">
        <f>IFERROR(IF(BASE!$B392&lt;&gt;"",BASE!$B392,""),"")</f>
        <v/>
      </c>
      <c r="C393" s="14" t="str">
        <f>IFERROR(IF(BASE!$C392&lt;&gt;"",BASE!$C392,""),"")</f>
        <v/>
      </c>
      <c r="D393" s="15" t="str">
        <f>IFERROR(VLOOKUP($B393&amp;$C393,Tabla1[[#All],[LLAVE]:[FECHA REAL RESPUESTA]],4,0),"")</f>
        <v/>
      </c>
      <c r="E393" s="15" t="str">
        <f>IFERROR(VLOOKUP($B393&amp;$C393,Tabla1[[#All],[LLAVE]:[FECHA ESTIMADA RESPUESTA]],5,0),"")</f>
        <v/>
      </c>
      <c r="F393" s="15" t="str">
        <f>IFERROR(IF(VLOOKUP($B393&amp;$C393,Tabla1[[#All],[LLAVE]:[FECHA REAL RESPUESTA]],6,0)=0,"",VLOOKUP($B393&amp;$C393,Tabla1[[#All],[LLAVE]:[FECHA REAL RESPUESTA]],6,0)),"")</f>
        <v/>
      </c>
      <c r="G393" s="12" t="str">
        <f t="shared" si="29"/>
        <v/>
      </c>
      <c r="H393" s="12" t="str">
        <f>IFERROR(VLOOKUP($B393,Tabla2[#All],2,0),"")</f>
        <v/>
      </c>
      <c r="I393" s="12" t="str">
        <f t="shared" si="30"/>
        <v/>
      </c>
      <c r="J393" s="12" t="str">
        <f>IFERROR(NETWORKDAYS.INTL($D393+1,$F393,1,Tabla5[DIAS FESTIVOS]),"")</f>
        <v/>
      </c>
      <c r="K393" s="13">
        <f t="shared" si="31"/>
        <v>0</v>
      </c>
    </row>
    <row r="394" spans="1:11" x14ac:dyDescent="0.2">
      <c r="A394" s="17" t="str">
        <f t="shared" si="28"/>
        <v/>
      </c>
      <c r="B394" s="58" t="str">
        <f>IFERROR(IF(BASE!$B393&lt;&gt;"",BASE!$B393,""),"")</f>
        <v/>
      </c>
      <c r="C394" s="14" t="str">
        <f>IFERROR(IF(BASE!$C393&lt;&gt;"",BASE!$C393,""),"")</f>
        <v/>
      </c>
      <c r="D394" s="15" t="str">
        <f>IFERROR(VLOOKUP($B394&amp;$C394,Tabla1[[#All],[LLAVE]:[FECHA REAL RESPUESTA]],4,0),"")</f>
        <v/>
      </c>
      <c r="E394" s="15" t="str">
        <f>IFERROR(VLOOKUP($B394&amp;$C394,Tabla1[[#All],[LLAVE]:[FECHA ESTIMADA RESPUESTA]],5,0),"")</f>
        <v/>
      </c>
      <c r="F394" s="15" t="str">
        <f>IFERROR(IF(VLOOKUP($B394&amp;$C394,Tabla1[[#All],[LLAVE]:[FECHA REAL RESPUESTA]],6,0)=0,"",VLOOKUP($B394&amp;$C394,Tabla1[[#All],[LLAVE]:[FECHA REAL RESPUESTA]],6,0)),"")</f>
        <v/>
      </c>
      <c r="G394" s="12" t="str">
        <f t="shared" si="29"/>
        <v/>
      </c>
      <c r="H394" s="12" t="str">
        <f>IFERROR(VLOOKUP($B394,Tabla2[#All],2,0),"")</f>
        <v/>
      </c>
      <c r="I394" s="12" t="str">
        <f t="shared" si="30"/>
        <v/>
      </c>
      <c r="J394" s="12" t="str">
        <f>IFERROR(NETWORKDAYS.INTL($D394+1,$F394,1,Tabla5[DIAS FESTIVOS]),"")</f>
        <v/>
      </c>
      <c r="K394" s="13">
        <f t="shared" si="31"/>
        <v>0</v>
      </c>
    </row>
    <row r="395" spans="1:11" x14ac:dyDescent="0.2">
      <c r="A395" s="17" t="str">
        <f t="shared" si="28"/>
        <v/>
      </c>
      <c r="B395" s="58" t="str">
        <f>IFERROR(IF(BASE!$B394&lt;&gt;"",BASE!$B394,""),"")</f>
        <v/>
      </c>
      <c r="C395" s="14" t="str">
        <f>IFERROR(IF(BASE!$C394&lt;&gt;"",BASE!$C394,""),"")</f>
        <v/>
      </c>
      <c r="D395" s="15" t="str">
        <f>IFERROR(VLOOKUP($B395&amp;$C395,Tabla1[[#All],[LLAVE]:[FECHA REAL RESPUESTA]],4,0),"")</f>
        <v/>
      </c>
      <c r="E395" s="15" t="str">
        <f>IFERROR(VLOOKUP($B395&amp;$C395,Tabla1[[#All],[LLAVE]:[FECHA ESTIMADA RESPUESTA]],5,0),"")</f>
        <v/>
      </c>
      <c r="F395" s="15" t="str">
        <f>IFERROR(IF(VLOOKUP($B395&amp;$C395,Tabla1[[#All],[LLAVE]:[FECHA REAL RESPUESTA]],6,0)=0,"",VLOOKUP($B395&amp;$C395,Tabla1[[#All],[LLAVE]:[FECHA REAL RESPUESTA]],6,0)),"")</f>
        <v/>
      </c>
      <c r="G395" s="12" t="str">
        <f t="shared" si="29"/>
        <v/>
      </c>
      <c r="H395" s="12" t="str">
        <f>IFERROR(VLOOKUP($B395,Tabla2[#All],2,0),"")</f>
        <v/>
      </c>
      <c r="I395" s="12" t="str">
        <f t="shared" si="30"/>
        <v/>
      </c>
      <c r="J395" s="12" t="str">
        <f>IFERROR(NETWORKDAYS.INTL($D395+1,$F395,1,Tabla5[DIAS FESTIVOS]),"")</f>
        <v/>
      </c>
      <c r="K395" s="13">
        <f t="shared" si="31"/>
        <v>0</v>
      </c>
    </row>
    <row r="396" spans="1:11" x14ac:dyDescent="0.2">
      <c r="A396" s="17" t="str">
        <f t="shared" si="28"/>
        <v/>
      </c>
      <c r="B396" s="58" t="str">
        <f>IFERROR(IF(BASE!$B395&lt;&gt;"",BASE!$B395,""),"")</f>
        <v/>
      </c>
      <c r="C396" s="14" t="str">
        <f>IFERROR(IF(BASE!$C395&lt;&gt;"",BASE!$C395,""),"")</f>
        <v/>
      </c>
      <c r="D396" s="15" t="str">
        <f>IFERROR(VLOOKUP($B396&amp;$C396,Tabla1[[#All],[LLAVE]:[FECHA REAL RESPUESTA]],4,0),"")</f>
        <v/>
      </c>
      <c r="E396" s="15" t="str">
        <f>IFERROR(VLOOKUP($B396&amp;$C396,Tabla1[[#All],[LLAVE]:[FECHA ESTIMADA RESPUESTA]],5,0),"")</f>
        <v/>
      </c>
      <c r="F396" s="15" t="str">
        <f>IFERROR(IF(VLOOKUP($B396&amp;$C396,Tabla1[[#All],[LLAVE]:[FECHA REAL RESPUESTA]],6,0)=0,"",VLOOKUP($B396&amp;$C396,Tabla1[[#All],[LLAVE]:[FECHA REAL RESPUESTA]],6,0)),"")</f>
        <v/>
      </c>
      <c r="G396" s="12" t="str">
        <f t="shared" si="29"/>
        <v/>
      </c>
      <c r="H396" s="12" t="str">
        <f>IFERROR(VLOOKUP($B396,Tabla2[#All],2,0),"")</f>
        <v/>
      </c>
      <c r="I396" s="12" t="str">
        <f t="shared" si="30"/>
        <v/>
      </c>
      <c r="J396" s="12" t="str">
        <f>IFERROR(NETWORKDAYS.INTL($D396+1,$F396,1,Tabla5[DIAS FESTIVOS]),"")</f>
        <v/>
      </c>
      <c r="K396" s="13">
        <f t="shared" si="31"/>
        <v>0</v>
      </c>
    </row>
    <row r="397" spans="1:11" x14ac:dyDescent="0.2">
      <c r="A397" s="17" t="str">
        <f t="shared" si="28"/>
        <v/>
      </c>
      <c r="B397" s="58" t="str">
        <f>IFERROR(IF(BASE!$B396&lt;&gt;"",BASE!$B396,""),"")</f>
        <v/>
      </c>
      <c r="C397" s="14" t="str">
        <f>IFERROR(IF(BASE!$C396&lt;&gt;"",BASE!$C396,""),"")</f>
        <v/>
      </c>
      <c r="D397" s="15" t="str">
        <f>IFERROR(VLOOKUP($B397&amp;$C397,Tabla1[[#All],[LLAVE]:[FECHA REAL RESPUESTA]],4,0),"")</f>
        <v/>
      </c>
      <c r="E397" s="15" t="str">
        <f>IFERROR(VLOOKUP($B397&amp;$C397,Tabla1[[#All],[LLAVE]:[FECHA ESTIMADA RESPUESTA]],5,0),"")</f>
        <v/>
      </c>
      <c r="F397" s="15" t="str">
        <f>IFERROR(IF(VLOOKUP($B397&amp;$C397,Tabla1[[#All],[LLAVE]:[FECHA REAL RESPUESTA]],6,0)=0,"",VLOOKUP($B397&amp;$C397,Tabla1[[#All],[LLAVE]:[FECHA REAL RESPUESTA]],6,0)),"")</f>
        <v/>
      </c>
      <c r="G397" s="12" t="str">
        <f t="shared" si="29"/>
        <v/>
      </c>
      <c r="H397" s="12" t="str">
        <f>IFERROR(VLOOKUP($B397,Tabla2[#All],2,0),"")</f>
        <v/>
      </c>
      <c r="I397" s="12" t="str">
        <f t="shared" si="30"/>
        <v/>
      </c>
      <c r="J397" s="12" t="str">
        <f>IFERROR(NETWORKDAYS.INTL($D397+1,$F397,1,Tabla5[DIAS FESTIVOS]),"")</f>
        <v/>
      </c>
      <c r="K397" s="13">
        <f t="shared" si="31"/>
        <v>0</v>
      </c>
    </row>
    <row r="398" spans="1:11" x14ac:dyDescent="0.2">
      <c r="A398" s="17" t="str">
        <f t="shared" si="28"/>
        <v/>
      </c>
      <c r="B398" s="58" t="str">
        <f>IFERROR(IF(BASE!$B397&lt;&gt;"",BASE!$B397,""),"")</f>
        <v/>
      </c>
      <c r="C398" s="14" t="str">
        <f>IFERROR(IF(BASE!$C397&lt;&gt;"",BASE!$C397,""),"")</f>
        <v/>
      </c>
      <c r="D398" s="15" t="str">
        <f>IFERROR(VLOOKUP($B398&amp;$C398,Tabla1[[#All],[LLAVE]:[FECHA REAL RESPUESTA]],4,0),"")</f>
        <v/>
      </c>
      <c r="E398" s="15" t="str">
        <f>IFERROR(VLOOKUP($B398&amp;$C398,Tabla1[[#All],[LLAVE]:[FECHA ESTIMADA RESPUESTA]],5,0),"")</f>
        <v/>
      </c>
      <c r="F398" s="15" t="str">
        <f>IFERROR(IF(VLOOKUP($B398&amp;$C398,Tabla1[[#All],[LLAVE]:[FECHA REAL RESPUESTA]],6,0)=0,"",VLOOKUP($B398&amp;$C398,Tabla1[[#All],[LLAVE]:[FECHA REAL RESPUESTA]],6,0)),"")</f>
        <v/>
      </c>
      <c r="G398" s="12" t="str">
        <f t="shared" si="29"/>
        <v/>
      </c>
      <c r="H398" s="12" t="str">
        <f>IFERROR(VLOOKUP($B398,Tabla2[#All],2,0),"")</f>
        <v/>
      </c>
      <c r="I398" s="12" t="str">
        <f t="shared" si="30"/>
        <v/>
      </c>
      <c r="J398" s="12" t="str">
        <f>IFERROR(NETWORKDAYS.INTL($D398+1,$F398,1,Tabla5[DIAS FESTIVOS]),"")</f>
        <v/>
      </c>
      <c r="K398" s="13">
        <f t="shared" si="31"/>
        <v>0</v>
      </c>
    </row>
    <row r="399" spans="1:11" x14ac:dyDescent="0.2">
      <c r="A399" s="17" t="str">
        <f t="shared" si="28"/>
        <v/>
      </c>
      <c r="B399" s="58" t="str">
        <f>IFERROR(IF(BASE!$B398&lt;&gt;"",BASE!$B398,""),"")</f>
        <v/>
      </c>
      <c r="C399" s="14" t="str">
        <f>IFERROR(IF(BASE!$C398&lt;&gt;"",BASE!$C398,""),"")</f>
        <v/>
      </c>
      <c r="D399" s="15" t="str">
        <f>IFERROR(VLOOKUP($B399&amp;$C399,Tabla1[[#All],[LLAVE]:[FECHA REAL RESPUESTA]],4,0),"")</f>
        <v/>
      </c>
      <c r="E399" s="15" t="str">
        <f>IFERROR(VLOOKUP($B399&amp;$C399,Tabla1[[#All],[LLAVE]:[FECHA ESTIMADA RESPUESTA]],5,0),"")</f>
        <v/>
      </c>
      <c r="F399" s="15" t="str">
        <f>IFERROR(IF(VLOOKUP($B399&amp;$C399,Tabla1[[#All],[LLAVE]:[FECHA REAL RESPUESTA]],6,0)=0,"",VLOOKUP($B399&amp;$C399,Tabla1[[#All],[LLAVE]:[FECHA REAL RESPUESTA]],6,0)),"")</f>
        <v/>
      </c>
      <c r="G399" s="12" t="str">
        <f t="shared" si="29"/>
        <v/>
      </c>
      <c r="H399" s="12" t="str">
        <f>IFERROR(VLOOKUP($B399,Tabla2[#All],2,0),"")</f>
        <v/>
      </c>
      <c r="I399" s="12" t="str">
        <f t="shared" si="30"/>
        <v/>
      </c>
      <c r="J399" s="12" t="str">
        <f>IFERROR(NETWORKDAYS.INTL($D399+1,$F399,1,Tabla5[DIAS FESTIVOS]),"")</f>
        <v/>
      </c>
      <c r="K399" s="13">
        <f t="shared" si="31"/>
        <v>0</v>
      </c>
    </row>
    <row r="400" spans="1:11" x14ac:dyDescent="0.2">
      <c r="A400" s="17" t="str">
        <f t="shared" si="28"/>
        <v/>
      </c>
      <c r="B400" s="58" t="str">
        <f>IFERROR(IF(BASE!$B399&lt;&gt;"",BASE!$B399,""),"")</f>
        <v/>
      </c>
      <c r="C400" s="14" t="str">
        <f>IFERROR(IF(BASE!$C399&lt;&gt;"",BASE!$C399,""),"")</f>
        <v/>
      </c>
      <c r="D400" s="15" t="str">
        <f>IFERROR(VLOOKUP($B400&amp;$C400,Tabla1[[#All],[LLAVE]:[FECHA REAL RESPUESTA]],4,0),"")</f>
        <v/>
      </c>
      <c r="E400" s="15" t="str">
        <f>IFERROR(VLOOKUP($B400&amp;$C400,Tabla1[[#All],[LLAVE]:[FECHA ESTIMADA RESPUESTA]],5,0),"")</f>
        <v/>
      </c>
      <c r="F400" s="15" t="str">
        <f>IFERROR(IF(VLOOKUP($B400&amp;$C400,Tabla1[[#All],[LLAVE]:[FECHA REAL RESPUESTA]],6,0)=0,"",VLOOKUP($B400&amp;$C400,Tabla1[[#All],[LLAVE]:[FECHA REAL RESPUESTA]],6,0)),"")</f>
        <v/>
      </c>
      <c r="G400" s="12" t="str">
        <f t="shared" si="29"/>
        <v/>
      </c>
      <c r="H400" s="12" t="str">
        <f>IFERROR(VLOOKUP($B400,Tabla2[#All],2,0),"")</f>
        <v/>
      </c>
      <c r="I400" s="12" t="str">
        <f t="shared" si="30"/>
        <v/>
      </c>
      <c r="J400" s="12" t="str">
        <f>IFERROR(NETWORKDAYS.INTL($D400+1,$F400,1,Tabla5[DIAS FESTIVOS]),"")</f>
        <v/>
      </c>
      <c r="K400" s="13">
        <f t="shared" si="31"/>
        <v>0</v>
      </c>
    </row>
    <row r="401" spans="1:11" x14ac:dyDescent="0.2">
      <c r="A401" s="17" t="str">
        <f t="shared" si="28"/>
        <v/>
      </c>
      <c r="B401" s="58" t="str">
        <f>IFERROR(IF(BASE!$B400&lt;&gt;"",BASE!$B400,""),"")</f>
        <v/>
      </c>
      <c r="C401" s="14" t="str">
        <f>IFERROR(IF(BASE!$C400&lt;&gt;"",BASE!$C400,""),"")</f>
        <v/>
      </c>
      <c r="D401" s="15" t="str">
        <f>IFERROR(VLOOKUP($B401&amp;$C401,Tabla1[[#All],[LLAVE]:[FECHA REAL RESPUESTA]],4,0),"")</f>
        <v/>
      </c>
      <c r="E401" s="15" t="str">
        <f>IFERROR(VLOOKUP($B401&amp;$C401,Tabla1[[#All],[LLAVE]:[FECHA ESTIMADA RESPUESTA]],5,0),"")</f>
        <v/>
      </c>
      <c r="F401" s="15" t="str">
        <f>IFERROR(IF(VLOOKUP($B401&amp;$C401,Tabla1[[#All],[LLAVE]:[FECHA REAL RESPUESTA]],6,0)=0,"",VLOOKUP($B401&amp;$C401,Tabla1[[#All],[LLAVE]:[FECHA REAL RESPUESTA]],6,0)),"")</f>
        <v/>
      </c>
      <c r="G401" s="12" t="str">
        <f t="shared" si="29"/>
        <v/>
      </c>
      <c r="H401" s="12" t="str">
        <f>IFERROR(VLOOKUP($B401,Tabla2[#All],2,0),"")</f>
        <v/>
      </c>
      <c r="I401" s="12" t="str">
        <f t="shared" si="30"/>
        <v/>
      </c>
      <c r="J401" s="12" t="str">
        <f>IFERROR(NETWORKDAYS.INTL($D401+1,$F401,1,Tabla5[DIAS FESTIVOS]),"")</f>
        <v/>
      </c>
      <c r="K401" s="13">
        <f t="shared" si="31"/>
        <v>0</v>
      </c>
    </row>
    <row r="402" spans="1:11" x14ac:dyDescent="0.2">
      <c r="A402" s="17" t="str">
        <f t="shared" si="28"/>
        <v/>
      </c>
      <c r="B402" s="58" t="str">
        <f>IFERROR(IF(BASE!$B401&lt;&gt;"",BASE!$B401,""),"")</f>
        <v/>
      </c>
      <c r="C402" s="14" t="str">
        <f>IFERROR(IF(BASE!$C401&lt;&gt;"",BASE!$C401,""),"")</f>
        <v/>
      </c>
      <c r="D402" s="15" t="str">
        <f>IFERROR(VLOOKUP($B402&amp;$C402,Tabla1[[#All],[LLAVE]:[FECHA REAL RESPUESTA]],4,0),"")</f>
        <v/>
      </c>
      <c r="E402" s="15" t="str">
        <f>IFERROR(VLOOKUP($B402&amp;$C402,Tabla1[[#All],[LLAVE]:[FECHA ESTIMADA RESPUESTA]],5,0),"")</f>
        <v/>
      </c>
      <c r="F402" s="15" t="str">
        <f>IFERROR(IF(VLOOKUP($B402&amp;$C402,Tabla1[[#All],[LLAVE]:[FECHA REAL RESPUESTA]],6,0)=0,"",VLOOKUP($B402&amp;$C402,Tabla1[[#All],[LLAVE]:[FECHA REAL RESPUESTA]],6,0)),"")</f>
        <v/>
      </c>
      <c r="G402" s="12" t="str">
        <f t="shared" si="29"/>
        <v/>
      </c>
      <c r="H402" s="12" t="str">
        <f>IFERROR(VLOOKUP($B402,Tabla2[#All],2,0),"")</f>
        <v/>
      </c>
      <c r="I402" s="12" t="str">
        <f t="shared" si="30"/>
        <v/>
      </c>
      <c r="J402" s="12" t="str">
        <f>IFERROR(NETWORKDAYS.INTL($D402+1,$F402,1,Tabla5[DIAS FESTIVOS]),"")</f>
        <v/>
      </c>
      <c r="K402" s="13">
        <f t="shared" si="31"/>
        <v>0</v>
      </c>
    </row>
    <row r="403" spans="1:11" x14ac:dyDescent="0.2">
      <c r="A403" s="17" t="str">
        <f t="shared" si="28"/>
        <v/>
      </c>
      <c r="B403" s="58" t="str">
        <f>IFERROR(IF(BASE!$B402&lt;&gt;"",BASE!$B402,""),"")</f>
        <v/>
      </c>
      <c r="C403" s="14" t="str">
        <f>IFERROR(IF(BASE!$C402&lt;&gt;"",BASE!$C402,""),"")</f>
        <v/>
      </c>
      <c r="D403" s="15" t="str">
        <f>IFERROR(VLOOKUP($B403&amp;$C403,Tabla1[[#All],[LLAVE]:[FECHA REAL RESPUESTA]],4,0),"")</f>
        <v/>
      </c>
      <c r="E403" s="15" t="str">
        <f>IFERROR(VLOOKUP($B403&amp;$C403,Tabla1[[#All],[LLAVE]:[FECHA ESTIMADA RESPUESTA]],5,0),"")</f>
        <v/>
      </c>
      <c r="F403" s="15" t="str">
        <f>IFERROR(IF(VLOOKUP($B403&amp;$C403,Tabla1[[#All],[LLAVE]:[FECHA REAL RESPUESTA]],6,0)=0,"",VLOOKUP($B403&amp;$C403,Tabla1[[#All],[LLAVE]:[FECHA REAL RESPUESTA]],6,0)),"")</f>
        <v/>
      </c>
      <c r="G403" s="12" t="str">
        <f t="shared" si="29"/>
        <v/>
      </c>
      <c r="H403" s="12" t="str">
        <f>IFERROR(VLOOKUP($B403,Tabla2[#All],2,0),"")</f>
        <v/>
      </c>
      <c r="I403" s="12" t="str">
        <f t="shared" si="30"/>
        <v/>
      </c>
      <c r="J403" s="12" t="str">
        <f>IFERROR(NETWORKDAYS.INTL($D403+1,$F403,1,Tabla5[DIAS FESTIVOS]),"")</f>
        <v/>
      </c>
      <c r="K403" s="13">
        <f t="shared" si="31"/>
        <v>0</v>
      </c>
    </row>
    <row r="404" spans="1:11" x14ac:dyDescent="0.2">
      <c r="A404" s="17" t="str">
        <f t="shared" si="28"/>
        <v/>
      </c>
      <c r="B404" s="58" t="str">
        <f>IFERROR(IF(BASE!$B403&lt;&gt;"",BASE!$B403,""),"")</f>
        <v/>
      </c>
      <c r="C404" s="14" t="str">
        <f>IFERROR(IF(BASE!$C403&lt;&gt;"",BASE!$C403,""),"")</f>
        <v/>
      </c>
      <c r="D404" s="15" t="str">
        <f>IFERROR(VLOOKUP($B404&amp;$C404,Tabla1[[#All],[LLAVE]:[FECHA REAL RESPUESTA]],4,0),"")</f>
        <v/>
      </c>
      <c r="E404" s="15" t="str">
        <f>IFERROR(VLOOKUP($B404&amp;$C404,Tabla1[[#All],[LLAVE]:[FECHA ESTIMADA RESPUESTA]],5,0),"")</f>
        <v/>
      </c>
      <c r="F404" s="15" t="str">
        <f>IFERROR(IF(VLOOKUP($B404&amp;$C404,Tabla1[[#All],[LLAVE]:[FECHA REAL RESPUESTA]],6,0)=0,"",VLOOKUP($B404&amp;$C404,Tabla1[[#All],[LLAVE]:[FECHA REAL RESPUESTA]],6,0)),"")</f>
        <v/>
      </c>
      <c r="G404" s="12" t="str">
        <f t="shared" si="29"/>
        <v/>
      </c>
      <c r="H404" s="12" t="str">
        <f>IFERROR(VLOOKUP($B404,Tabla2[#All],2,0),"")</f>
        <v/>
      </c>
      <c r="I404" s="12" t="str">
        <f t="shared" si="30"/>
        <v/>
      </c>
      <c r="J404" s="12" t="str">
        <f>IFERROR(NETWORKDAYS.INTL($D404+1,$F404,1,Tabla5[DIAS FESTIVOS]),"")</f>
        <v/>
      </c>
      <c r="K404" s="13">
        <f t="shared" si="31"/>
        <v>0</v>
      </c>
    </row>
    <row r="405" spans="1:11" x14ac:dyDescent="0.2">
      <c r="A405" s="17" t="str">
        <f t="shared" si="28"/>
        <v/>
      </c>
      <c r="B405" s="58" t="str">
        <f>IFERROR(IF(BASE!$B404&lt;&gt;"",BASE!$B404,""),"")</f>
        <v/>
      </c>
      <c r="C405" s="14" t="str">
        <f>IFERROR(IF(BASE!$C404&lt;&gt;"",BASE!$C404,""),"")</f>
        <v/>
      </c>
      <c r="D405" s="15" t="str">
        <f>IFERROR(VLOOKUP($B405&amp;$C405,Tabla1[[#All],[LLAVE]:[FECHA REAL RESPUESTA]],4,0),"")</f>
        <v/>
      </c>
      <c r="E405" s="15" t="str">
        <f>IFERROR(VLOOKUP($B405&amp;$C405,Tabla1[[#All],[LLAVE]:[FECHA ESTIMADA RESPUESTA]],5,0),"")</f>
        <v/>
      </c>
      <c r="F405" s="15" t="str">
        <f>IFERROR(IF(VLOOKUP($B405&amp;$C405,Tabla1[[#All],[LLAVE]:[FECHA REAL RESPUESTA]],6,0)=0,"",VLOOKUP($B405&amp;$C405,Tabla1[[#All],[LLAVE]:[FECHA REAL RESPUESTA]],6,0)),"")</f>
        <v/>
      </c>
      <c r="G405" s="12" t="str">
        <f t="shared" si="29"/>
        <v/>
      </c>
      <c r="H405" s="12" t="str">
        <f>IFERROR(VLOOKUP($B405,Tabla2[#All],2,0),"")</f>
        <v/>
      </c>
      <c r="I405" s="12" t="str">
        <f t="shared" si="30"/>
        <v/>
      </c>
      <c r="J405" s="12" t="str">
        <f>IFERROR(NETWORKDAYS.INTL($D405+1,$F405,1,Tabla5[DIAS FESTIVOS]),"")</f>
        <v/>
      </c>
      <c r="K405" s="13">
        <f t="shared" si="31"/>
        <v>0</v>
      </c>
    </row>
    <row r="406" spans="1:11" x14ac:dyDescent="0.2">
      <c r="A406" s="17" t="str">
        <f t="shared" si="28"/>
        <v/>
      </c>
      <c r="B406" s="58" t="str">
        <f>IFERROR(IF(BASE!$B405&lt;&gt;"",BASE!$B405,""),"")</f>
        <v/>
      </c>
      <c r="C406" s="14" t="str">
        <f>IFERROR(IF(BASE!$C405&lt;&gt;"",BASE!$C405,""),"")</f>
        <v/>
      </c>
      <c r="D406" s="15" t="str">
        <f>IFERROR(VLOOKUP($B406&amp;$C406,Tabla1[[#All],[LLAVE]:[FECHA REAL RESPUESTA]],4,0),"")</f>
        <v/>
      </c>
      <c r="E406" s="15" t="str">
        <f>IFERROR(VLOOKUP($B406&amp;$C406,Tabla1[[#All],[LLAVE]:[FECHA ESTIMADA RESPUESTA]],5,0),"")</f>
        <v/>
      </c>
      <c r="F406" s="15" t="str">
        <f>IFERROR(IF(VLOOKUP($B406&amp;$C406,Tabla1[[#All],[LLAVE]:[FECHA REAL RESPUESTA]],6,0)=0,"",VLOOKUP($B406&amp;$C406,Tabla1[[#All],[LLAVE]:[FECHA REAL RESPUESTA]],6,0)),"")</f>
        <v/>
      </c>
      <c r="G406" s="12" t="str">
        <f t="shared" si="29"/>
        <v/>
      </c>
      <c r="H406" s="12" t="str">
        <f>IFERROR(VLOOKUP($B406,Tabla2[#All],2,0),"")</f>
        <v/>
      </c>
      <c r="I406" s="12" t="str">
        <f t="shared" si="30"/>
        <v/>
      </c>
      <c r="J406" s="12" t="str">
        <f>IFERROR(NETWORKDAYS.INTL($D406+1,$F406,1,Tabla5[DIAS FESTIVOS]),"")</f>
        <v/>
      </c>
      <c r="K406" s="13">
        <f t="shared" si="31"/>
        <v>0</v>
      </c>
    </row>
    <row r="407" spans="1:11" x14ac:dyDescent="0.2">
      <c r="A407" s="17" t="str">
        <f t="shared" si="28"/>
        <v/>
      </c>
      <c r="B407" s="58" t="str">
        <f>IFERROR(IF(BASE!$B406&lt;&gt;"",BASE!$B406,""),"")</f>
        <v/>
      </c>
      <c r="C407" s="14" t="str">
        <f>IFERROR(IF(BASE!$C406&lt;&gt;"",BASE!$C406,""),"")</f>
        <v/>
      </c>
      <c r="D407" s="15" t="str">
        <f>IFERROR(VLOOKUP($B407&amp;$C407,Tabla1[[#All],[LLAVE]:[FECHA REAL RESPUESTA]],4,0),"")</f>
        <v/>
      </c>
      <c r="E407" s="15" t="str">
        <f>IFERROR(VLOOKUP($B407&amp;$C407,Tabla1[[#All],[LLAVE]:[FECHA ESTIMADA RESPUESTA]],5,0),"")</f>
        <v/>
      </c>
      <c r="F407" s="15" t="str">
        <f>IFERROR(IF(VLOOKUP($B407&amp;$C407,Tabla1[[#All],[LLAVE]:[FECHA REAL RESPUESTA]],6,0)=0,"",VLOOKUP($B407&amp;$C407,Tabla1[[#All],[LLAVE]:[FECHA REAL RESPUESTA]],6,0)),"")</f>
        <v/>
      </c>
      <c r="G407" s="12" t="str">
        <f t="shared" si="29"/>
        <v/>
      </c>
      <c r="H407" s="12" t="str">
        <f>IFERROR(VLOOKUP($B407,Tabla2[#All],2,0),"")</f>
        <v/>
      </c>
      <c r="I407" s="12" t="str">
        <f t="shared" si="30"/>
        <v/>
      </c>
      <c r="J407" s="12" t="str">
        <f>IFERROR(NETWORKDAYS.INTL($D407+1,$F407,1,Tabla5[DIAS FESTIVOS]),"")</f>
        <v/>
      </c>
      <c r="K407" s="13">
        <f t="shared" si="31"/>
        <v>0</v>
      </c>
    </row>
    <row r="408" spans="1:11" x14ac:dyDescent="0.2">
      <c r="A408" s="17" t="str">
        <f t="shared" si="28"/>
        <v/>
      </c>
      <c r="B408" s="58" t="str">
        <f>IFERROR(IF(BASE!$B407&lt;&gt;"",BASE!$B407,""),"")</f>
        <v/>
      </c>
      <c r="C408" s="14" t="str">
        <f>IFERROR(IF(BASE!$C407&lt;&gt;"",BASE!$C407,""),"")</f>
        <v/>
      </c>
      <c r="D408" s="15" t="str">
        <f>IFERROR(VLOOKUP($B408&amp;$C408,Tabla1[[#All],[LLAVE]:[FECHA REAL RESPUESTA]],4,0),"")</f>
        <v/>
      </c>
      <c r="E408" s="15" t="str">
        <f>IFERROR(VLOOKUP($B408&amp;$C408,Tabla1[[#All],[LLAVE]:[FECHA ESTIMADA RESPUESTA]],5,0),"")</f>
        <v/>
      </c>
      <c r="F408" s="15" t="str">
        <f>IFERROR(IF(VLOOKUP($B408&amp;$C408,Tabla1[[#All],[LLAVE]:[FECHA REAL RESPUESTA]],6,0)=0,"",VLOOKUP($B408&amp;$C408,Tabla1[[#All],[LLAVE]:[FECHA REAL RESPUESTA]],6,0)),"")</f>
        <v/>
      </c>
      <c r="G408" s="12" t="str">
        <f t="shared" si="29"/>
        <v/>
      </c>
      <c r="H408" s="12" t="str">
        <f>IFERROR(VLOOKUP($B408,Tabla2[#All],2,0),"")</f>
        <v/>
      </c>
      <c r="I408" s="12" t="str">
        <f t="shared" si="30"/>
        <v/>
      </c>
      <c r="J408" s="12" t="str">
        <f>IFERROR(NETWORKDAYS.INTL($D408+1,$F408,1,Tabla5[DIAS FESTIVOS]),"")</f>
        <v/>
      </c>
      <c r="K408" s="13">
        <f t="shared" si="31"/>
        <v>0</v>
      </c>
    </row>
    <row r="409" spans="1:11" x14ac:dyDescent="0.2">
      <c r="A409" s="17" t="str">
        <f t="shared" si="28"/>
        <v/>
      </c>
      <c r="B409" s="58" t="str">
        <f>IFERROR(IF(BASE!$B408&lt;&gt;"",BASE!$B408,""),"")</f>
        <v/>
      </c>
      <c r="C409" s="14" t="str">
        <f>IFERROR(IF(BASE!$C408&lt;&gt;"",BASE!$C408,""),"")</f>
        <v/>
      </c>
      <c r="D409" s="15" t="str">
        <f>IFERROR(VLOOKUP($B409&amp;$C409,Tabla1[[#All],[LLAVE]:[FECHA REAL RESPUESTA]],4,0),"")</f>
        <v/>
      </c>
      <c r="E409" s="15" t="str">
        <f>IFERROR(VLOOKUP($B409&amp;$C409,Tabla1[[#All],[LLAVE]:[FECHA ESTIMADA RESPUESTA]],5,0),"")</f>
        <v/>
      </c>
      <c r="F409" s="15" t="str">
        <f>IFERROR(IF(VLOOKUP($B409&amp;$C409,Tabla1[[#All],[LLAVE]:[FECHA REAL RESPUESTA]],6,0)=0,"",VLOOKUP($B409&amp;$C409,Tabla1[[#All],[LLAVE]:[FECHA REAL RESPUESTA]],6,0)),"")</f>
        <v/>
      </c>
      <c r="G409" s="12" t="str">
        <f t="shared" si="29"/>
        <v/>
      </c>
      <c r="H409" s="12" t="str">
        <f>IFERROR(VLOOKUP($B409,Tabla2[#All],2,0),"")</f>
        <v/>
      </c>
      <c r="I409" s="12" t="str">
        <f t="shared" si="30"/>
        <v/>
      </c>
      <c r="J409" s="12" t="str">
        <f>IFERROR(NETWORKDAYS.INTL($D409+1,$F409,1,Tabla5[DIAS FESTIVOS]),"")</f>
        <v/>
      </c>
      <c r="K409" s="13">
        <f t="shared" si="31"/>
        <v>0</v>
      </c>
    </row>
    <row r="410" spans="1:11" x14ac:dyDescent="0.2">
      <c r="A410" s="17" t="str">
        <f t="shared" si="28"/>
        <v/>
      </c>
      <c r="B410" s="58" t="str">
        <f>IFERROR(IF(BASE!$B409&lt;&gt;"",BASE!$B409,""),"")</f>
        <v/>
      </c>
      <c r="C410" s="14" t="str">
        <f>IFERROR(IF(BASE!$C409&lt;&gt;"",BASE!$C409,""),"")</f>
        <v/>
      </c>
      <c r="D410" s="15" t="str">
        <f>IFERROR(VLOOKUP($B410&amp;$C410,Tabla1[[#All],[LLAVE]:[FECHA REAL RESPUESTA]],4,0),"")</f>
        <v/>
      </c>
      <c r="E410" s="15" t="str">
        <f>IFERROR(VLOOKUP($B410&amp;$C410,Tabla1[[#All],[LLAVE]:[FECHA ESTIMADA RESPUESTA]],5,0),"")</f>
        <v/>
      </c>
      <c r="F410" s="15" t="str">
        <f>IFERROR(IF(VLOOKUP($B410&amp;$C410,Tabla1[[#All],[LLAVE]:[FECHA REAL RESPUESTA]],6,0)=0,"",VLOOKUP($B410&amp;$C410,Tabla1[[#All],[LLAVE]:[FECHA REAL RESPUESTA]],6,0)),"")</f>
        <v/>
      </c>
      <c r="G410" s="12" t="str">
        <f t="shared" si="29"/>
        <v/>
      </c>
      <c r="H410" s="12" t="str">
        <f>IFERROR(VLOOKUP($B410,Tabla2[#All],2,0),"")</f>
        <v/>
      </c>
      <c r="I410" s="12" t="str">
        <f t="shared" si="30"/>
        <v/>
      </c>
      <c r="J410" s="12" t="str">
        <f>IFERROR(NETWORKDAYS.INTL($D410+1,$F410,1,Tabla5[DIAS FESTIVOS]),"")</f>
        <v/>
      </c>
      <c r="K410" s="13">
        <f t="shared" si="31"/>
        <v>0</v>
      </c>
    </row>
    <row r="411" spans="1:11" x14ac:dyDescent="0.2">
      <c r="A411" s="17" t="str">
        <f t="shared" si="28"/>
        <v/>
      </c>
      <c r="B411" s="58" t="str">
        <f>IFERROR(IF(BASE!$B410&lt;&gt;"",BASE!$B410,""),"")</f>
        <v/>
      </c>
      <c r="C411" s="14" t="str">
        <f>IFERROR(IF(BASE!$C410&lt;&gt;"",BASE!$C410,""),"")</f>
        <v/>
      </c>
      <c r="D411" s="15" t="str">
        <f>IFERROR(VLOOKUP($B411&amp;$C411,Tabla1[[#All],[LLAVE]:[FECHA REAL RESPUESTA]],4,0),"")</f>
        <v/>
      </c>
      <c r="E411" s="15" t="str">
        <f>IFERROR(VLOOKUP($B411&amp;$C411,Tabla1[[#All],[LLAVE]:[FECHA ESTIMADA RESPUESTA]],5,0),"")</f>
        <v/>
      </c>
      <c r="F411" s="15" t="str">
        <f>IFERROR(IF(VLOOKUP($B411&amp;$C411,Tabla1[[#All],[LLAVE]:[FECHA REAL RESPUESTA]],6,0)=0,"",VLOOKUP($B411&amp;$C411,Tabla1[[#All],[LLAVE]:[FECHA REAL RESPUESTA]],6,0)),"")</f>
        <v/>
      </c>
      <c r="G411" s="12" t="str">
        <f t="shared" si="29"/>
        <v/>
      </c>
      <c r="H411" s="12" t="str">
        <f>IFERROR(VLOOKUP($B411,Tabla2[#All],2,0),"")</f>
        <v/>
      </c>
      <c r="I411" s="12" t="str">
        <f t="shared" si="30"/>
        <v/>
      </c>
      <c r="J411" s="12" t="str">
        <f>IFERROR(NETWORKDAYS.INTL($D411+1,$F411,1,Tabla5[DIAS FESTIVOS]),"")</f>
        <v/>
      </c>
      <c r="K411" s="13">
        <f t="shared" si="31"/>
        <v>0</v>
      </c>
    </row>
    <row r="412" spans="1:11" x14ac:dyDescent="0.2">
      <c r="A412" s="17" t="str">
        <f t="shared" si="28"/>
        <v/>
      </c>
      <c r="B412" s="58" t="str">
        <f>IFERROR(IF(BASE!$B411&lt;&gt;"",BASE!$B411,""),"")</f>
        <v/>
      </c>
      <c r="C412" s="14" t="str">
        <f>IFERROR(IF(BASE!$C411&lt;&gt;"",BASE!$C411,""),"")</f>
        <v/>
      </c>
      <c r="D412" s="15" t="str">
        <f>IFERROR(VLOOKUP($B412&amp;$C412,Tabla1[[#All],[LLAVE]:[FECHA REAL RESPUESTA]],4,0),"")</f>
        <v/>
      </c>
      <c r="E412" s="15" t="str">
        <f>IFERROR(VLOOKUP($B412&amp;$C412,Tabla1[[#All],[LLAVE]:[FECHA ESTIMADA RESPUESTA]],5,0),"")</f>
        <v/>
      </c>
      <c r="F412" s="15" t="str">
        <f>IFERROR(IF(VLOOKUP($B412&amp;$C412,Tabla1[[#All],[LLAVE]:[FECHA REAL RESPUESTA]],6,0)=0,"",VLOOKUP($B412&amp;$C412,Tabla1[[#All],[LLAVE]:[FECHA REAL RESPUESTA]],6,0)),"")</f>
        <v/>
      </c>
      <c r="G412" s="12" t="str">
        <f t="shared" si="29"/>
        <v/>
      </c>
      <c r="H412" s="12" t="str">
        <f>IFERROR(VLOOKUP($B412,Tabla2[#All],2,0),"")</f>
        <v/>
      </c>
      <c r="I412" s="12" t="str">
        <f t="shared" si="30"/>
        <v/>
      </c>
      <c r="J412" s="12" t="str">
        <f>IFERROR(NETWORKDAYS.INTL($D412+1,$F412,1,Tabla5[DIAS FESTIVOS]),"")</f>
        <v/>
      </c>
      <c r="K412" s="13">
        <f t="shared" si="31"/>
        <v>0</v>
      </c>
    </row>
    <row r="413" spans="1:11" x14ac:dyDescent="0.2">
      <c r="A413" s="17" t="str">
        <f t="shared" si="28"/>
        <v/>
      </c>
      <c r="B413" s="58" t="str">
        <f>IFERROR(IF(BASE!$B412&lt;&gt;"",BASE!$B412,""),"")</f>
        <v/>
      </c>
      <c r="C413" s="14" t="str">
        <f>IFERROR(IF(BASE!$C412&lt;&gt;"",BASE!$C412,""),"")</f>
        <v/>
      </c>
      <c r="D413" s="15" t="str">
        <f>IFERROR(VLOOKUP($B413&amp;$C413,Tabla1[[#All],[LLAVE]:[FECHA REAL RESPUESTA]],4,0),"")</f>
        <v/>
      </c>
      <c r="E413" s="15" t="str">
        <f>IFERROR(VLOOKUP($B413&amp;$C413,Tabla1[[#All],[LLAVE]:[FECHA ESTIMADA RESPUESTA]],5,0),"")</f>
        <v/>
      </c>
      <c r="F413" s="15" t="str">
        <f>IFERROR(IF(VLOOKUP($B413&amp;$C413,Tabla1[[#All],[LLAVE]:[FECHA REAL RESPUESTA]],6,0)=0,"",VLOOKUP($B413&amp;$C413,Tabla1[[#All],[LLAVE]:[FECHA REAL RESPUESTA]],6,0)),"")</f>
        <v/>
      </c>
      <c r="G413" s="12" t="str">
        <f t="shared" si="29"/>
        <v/>
      </c>
      <c r="H413" s="12" t="str">
        <f>IFERROR(VLOOKUP($B413,Tabla2[#All],2,0),"")</f>
        <v/>
      </c>
      <c r="I413" s="12" t="str">
        <f t="shared" si="30"/>
        <v/>
      </c>
      <c r="J413" s="12" t="str">
        <f>IFERROR(NETWORKDAYS.INTL($D413+1,$F413,1,Tabla5[DIAS FESTIVOS]),"")</f>
        <v/>
      </c>
      <c r="K413" s="13">
        <f t="shared" si="31"/>
        <v>0</v>
      </c>
    </row>
    <row r="414" spans="1:11" x14ac:dyDescent="0.2">
      <c r="A414" s="17" t="str">
        <f t="shared" si="28"/>
        <v/>
      </c>
      <c r="B414" s="58" t="str">
        <f>IFERROR(IF(BASE!$B413&lt;&gt;"",BASE!$B413,""),"")</f>
        <v/>
      </c>
      <c r="C414" s="14" t="str">
        <f>IFERROR(IF(BASE!$C413&lt;&gt;"",BASE!$C413,""),"")</f>
        <v/>
      </c>
      <c r="D414" s="15" t="str">
        <f>IFERROR(VLOOKUP($B414&amp;$C414,Tabla1[[#All],[LLAVE]:[FECHA REAL RESPUESTA]],4,0),"")</f>
        <v/>
      </c>
      <c r="E414" s="15" t="str">
        <f>IFERROR(VLOOKUP($B414&amp;$C414,Tabla1[[#All],[LLAVE]:[FECHA ESTIMADA RESPUESTA]],5,0),"")</f>
        <v/>
      </c>
      <c r="F414" s="15" t="str">
        <f>IFERROR(IF(VLOOKUP($B414&amp;$C414,Tabla1[[#All],[LLAVE]:[FECHA REAL RESPUESTA]],6,0)=0,"",VLOOKUP($B414&amp;$C414,Tabla1[[#All],[LLAVE]:[FECHA REAL RESPUESTA]],6,0)),"")</f>
        <v/>
      </c>
      <c r="G414" s="12" t="str">
        <f t="shared" si="29"/>
        <v/>
      </c>
      <c r="H414" s="12" t="str">
        <f>IFERROR(VLOOKUP($B414,Tabla2[#All],2,0),"")</f>
        <v/>
      </c>
      <c r="I414" s="12" t="str">
        <f t="shared" si="30"/>
        <v/>
      </c>
      <c r="J414" s="12" t="str">
        <f>IFERROR(NETWORKDAYS.INTL($D414+1,$F414,1,Tabla5[DIAS FESTIVOS]),"")</f>
        <v/>
      </c>
      <c r="K414" s="13">
        <f t="shared" si="31"/>
        <v>0</v>
      </c>
    </row>
    <row r="415" spans="1:11" x14ac:dyDescent="0.2">
      <c r="A415" s="17" t="str">
        <f t="shared" si="28"/>
        <v/>
      </c>
      <c r="B415" s="58" t="str">
        <f>IFERROR(IF(BASE!$B414&lt;&gt;"",BASE!$B414,""),"")</f>
        <v/>
      </c>
      <c r="C415" s="14" t="str">
        <f>IFERROR(IF(BASE!$C414&lt;&gt;"",BASE!$C414,""),"")</f>
        <v/>
      </c>
      <c r="D415" s="15" t="str">
        <f>IFERROR(VLOOKUP($B415&amp;$C415,Tabla1[[#All],[LLAVE]:[FECHA REAL RESPUESTA]],4,0),"")</f>
        <v/>
      </c>
      <c r="E415" s="15" t="str">
        <f>IFERROR(VLOOKUP($B415&amp;$C415,Tabla1[[#All],[LLAVE]:[FECHA ESTIMADA RESPUESTA]],5,0),"")</f>
        <v/>
      </c>
      <c r="F415" s="15" t="str">
        <f>IFERROR(IF(VLOOKUP($B415&amp;$C415,Tabla1[[#All],[LLAVE]:[FECHA REAL RESPUESTA]],6,0)=0,"",VLOOKUP($B415&amp;$C415,Tabla1[[#All],[LLAVE]:[FECHA REAL RESPUESTA]],6,0)),"")</f>
        <v/>
      </c>
      <c r="G415" s="12" t="str">
        <f t="shared" si="29"/>
        <v/>
      </c>
      <c r="H415" s="12" t="str">
        <f>IFERROR(VLOOKUP($B415,Tabla2[#All],2,0),"")</f>
        <v/>
      </c>
      <c r="I415" s="12" t="str">
        <f t="shared" si="30"/>
        <v/>
      </c>
      <c r="J415" s="12" t="str">
        <f>IFERROR(NETWORKDAYS.INTL($D415+1,$F415,1,Tabla5[DIAS FESTIVOS]),"")</f>
        <v/>
      </c>
      <c r="K415" s="13">
        <f t="shared" si="31"/>
        <v>0</v>
      </c>
    </row>
    <row r="416" spans="1:11" x14ac:dyDescent="0.2">
      <c r="A416" s="17" t="str">
        <f t="shared" si="28"/>
        <v/>
      </c>
      <c r="B416" s="58" t="str">
        <f>IFERROR(IF(BASE!$B415&lt;&gt;"",BASE!$B415,""),"")</f>
        <v/>
      </c>
      <c r="C416" s="14" t="str">
        <f>IFERROR(IF(BASE!$C415&lt;&gt;"",BASE!$C415,""),"")</f>
        <v/>
      </c>
      <c r="D416" s="15" t="str">
        <f>IFERROR(VLOOKUP($B416&amp;$C416,Tabla1[[#All],[LLAVE]:[FECHA REAL RESPUESTA]],4,0),"")</f>
        <v/>
      </c>
      <c r="E416" s="15" t="str">
        <f>IFERROR(VLOOKUP($B416&amp;$C416,Tabla1[[#All],[LLAVE]:[FECHA ESTIMADA RESPUESTA]],5,0),"")</f>
        <v/>
      </c>
      <c r="F416" s="15" t="str">
        <f>IFERROR(IF(VLOOKUP($B416&amp;$C416,Tabla1[[#All],[LLAVE]:[FECHA REAL RESPUESTA]],6,0)=0,"",VLOOKUP($B416&amp;$C416,Tabla1[[#All],[LLAVE]:[FECHA REAL RESPUESTA]],6,0)),"")</f>
        <v/>
      </c>
      <c r="G416" s="12" t="str">
        <f t="shared" si="29"/>
        <v/>
      </c>
      <c r="H416" s="12" t="str">
        <f>IFERROR(VLOOKUP($B416,Tabla2[#All],2,0),"")</f>
        <v/>
      </c>
      <c r="I416" s="12" t="str">
        <f t="shared" si="30"/>
        <v/>
      </c>
      <c r="J416" s="12" t="str">
        <f>IFERROR(NETWORKDAYS.INTL($D416+1,$F416,1,Tabla5[DIAS FESTIVOS]),"")</f>
        <v/>
      </c>
      <c r="K416" s="13">
        <f t="shared" si="31"/>
        <v>0</v>
      </c>
    </row>
    <row r="417" spans="1:11" x14ac:dyDescent="0.2">
      <c r="A417" s="17" t="str">
        <f t="shared" si="28"/>
        <v/>
      </c>
      <c r="B417" s="58" t="str">
        <f>IFERROR(IF(BASE!$B416&lt;&gt;"",BASE!$B416,""),"")</f>
        <v/>
      </c>
      <c r="C417" s="14" t="str">
        <f>IFERROR(IF(BASE!$C416&lt;&gt;"",BASE!$C416,""),"")</f>
        <v/>
      </c>
      <c r="D417" s="15" t="str">
        <f>IFERROR(VLOOKUP($B417&amp;$C417,Tabla1[[#All],[LLAVE]:[FECHA REAL RESPUESTA]],4,0),"")</f>
        <v/>
      </c>
      <c r="E417" s="15" t="str">
        <f>IFERROR(VLOOKUP($B417&amp;$C417,Tabla1[[#All],[LLAVE]:[FECHA ESTIMADA RESPUESTA]],5,0),"")</f>
        <v/>
      </c>
      <c r="F417" s="15" t="str">
        <f>IFERROR(IF(VLOOKUP($B417&amp;$C417,Tabla1[[#All],[LLAVE]:[FECHA REAL RESPUESTA]],6,0)=0,"",VLOOKUP($B417&amp;$C417,Tabla1[[#All],[LLAVE]:[FECHA REAL RESPUESTA]],6,0)),"")</f>
        <v/>
      </c>
      <c r="G417" s="12" t="str">
        <f t="shared" si="29"/>
        <v/>
      </c>
      <c r="H417" s="12" t="str">
        <f>IFERROR(VLOOKUP($B417,Tabla2[#All],2,0),"")</f>
        <v/>
      </c>
      <c r="I417" s="12" t="str">
        <f t="shared" si="30"/>
        <v/>
      </c>
      <c r="J417" s="12" t="str">
        <f>IFERROR(NETWORKDAYS.INTL($D417+1,$F417,1,Tabla5[DIAS FESTIVOS]),"")</f>
        <v/>
      </c>
      <c r="K417" s="13">
        <f t="shared" si="31"/>
        <v>0</v>
      </c>
    </row>
    <row r="418" spans="1:11" x14ac:dyDescent="0.2">
      <c r="A418" s="17" t="str">
        <f t="shared" si="28"/>
        <v/>
      </c>
      <c r="B418" s="58" t="str">
        <f>IFERROR(IF(BASE!$B417&lt;&gt;"",BASE!$B417,""),"")</f>
        <v/>
      </c>
      <c r="C418" s="14" t="str">
        <f>IFERROR(IF(BASE!$C417&lt;&gt;"",BASE!$C417,""),"")</f>
        <v/>
      </c>
      <c r="D418" s="15" t="str">
        <f>IFERROR(VLOOKUP($B418&amp;$C418,Tabla1[[#All],[LLAVE]:[FECHA REAL RESPUESTA]],4,0),"")</f>
        <v/>
      </c>
      <c r="E418" s="15" t="str">
        <f>IFERROR(VLOOKUP($B418&amp;$C418,Tabla1[[#All],[LLAVE]:[FECHA ESTIMADA RESPUESTA]],5,0),"")</f>
        <v/>
      </c>
      <c r="F418" s="15" t="str">
        <f>IFERROR(IF(VLOOKUP($B418&amp;$C418,Tabla1[[#All],[LLAVE]:[FECHA REAL RESPUESTA]],6,0)=0,"",VLOOKUP($B418&amp;$C418,Tabla1[[#All],[LLAVE]:[FECHA REAL RESPUESTA]],6,0)),"")</f>
        <v/>
      </c>
      <c r="G418" s="12" t="str">
        <f t="shared" si="29"/>
        <v/>
      </c>
      <c r="H418" s="12" t="str">
        <f>IFERROR(VLOOKUP($B418,Tabla2[#All],2,0),"")</f>
        <v/>
      </c>
      <c r="I418" s="12" t="str">
        <f t="shared" si="30"/>
        <v/>
      </c>
      <c r="J418" s="12" t="str">
        <f>IFERROR(NETWORKDAYS.INTL($D418+1,$F418,1,Tabla5[DIAS FESTIVOS]),"")</f>
        <v/>
      </c>
      <c r="K418" s="13">
        <f t="shared" si="31"/>
        <v>0</v>
      </c>
    </row>
    <row r="419" spans="1:11" x14ac:dyDescent="0.2">
      <c r="A419" s="17" t="str">
        <f t="shared" si="28"/>
        <v/>
      </c>
      <c r="B419" s="58" t="str">
        <f>IFERROR(IF(BASE!$B418&lt;&gt;"",BASE!$B418,""),"")</f>
        <v/>
      </c>
      <c r="C419" s="14" t="str">
        <f>IFERROR(IF(BASE!$C418&lt;&gt;"",BASE!$C418,""),"")</f>
        <v/>
      </c>
      <c r="D419" s="15" t="str">
        <f>IFERROR(VLOOKUP($B419&amp;$C419,Tabla1[[#All],[LLAVE]:[FECHA REAL RESPUESTA]],4,0),"")</f>
        <v/>
      </c>
      <c r="E419" s="15" t="str">
        <f>IFERROR(VLOOKUP($B419&amp;$C419,Tabla1[[#All],[LLAVE]:[FECHA ESTIMADA RESPUESTA]],5,0),"")</f>
        <v/>
      </c>
      <c r="F419" s="15" t="str">
        <f>IFERROR(IF(VLOOKUP($B419&amp;$C419,Tabla1[[#All],[LLAVE]:[FECHA REAL RESPUESTA]],6,0)=0,"",VLOOKUP($B419&amp;$C419,Tabla1[[#All],[LLAVE]:[FECHA REAL RESPUESTA]],6,0)),"")</f>
        <v/>
      </c>
      <c r="G419" s="12" t="str">
        <f t="shared" si="29"/>
        <v/>
      </c>
      <c r="H419" s="12" t="str">
        <f>IFERROR(VLOOKUP($B419,Tabla2[#All],2,0),"")</f>
        <v/>
      </c>
      <c r="I419" s="12" t="str">
        <f t="shared" si="30"/>
        <v/>
      </c>
      <c r="J419" s="12" t="str">
        <f>IFERROR(NETWORKDAYS.INTL($D419+1,$F419,1,Tabla5[DIAS FESTIVOS]),"")</f>
        <v/>
      </c>
      <c r="K419" s="13">
        <f t="shared" si="31"/>
        <v>0</v>
      </c>
    </row>
    <row r="420" spans="1:11" x14ac:dyDescent="0.2">
      <c r="A420" s="17" t="str">
        <f t="shared" si="28"/>
        <v/>
      </c>
      <c r="B420" s="58" t="str">
        <f>IFERROR(IF(BASE!$B419&lt;&gt;"",BASE!$B419,""),"")</f>
        <v/>
      </c>
      <c r="C420" s="14" t="str">
        <f>IFERROR(IF(BASE!$C419&lt;&gt;"",BASE!$C419,""),"")</f>
        <v/>
      </c>
      <c r="D420" s="15" t="str">
        <f>IFERROR(VLOOKUP($B420&amp;$C420,Tabla1[[#All],[LLAVE]:[FECHA REAL RESPUESTA]],4,0),"")</f>
        <v/>
      </c>
      <c r="E420" s="15" t="str">
        <f>IFERROR(VLOOKUP($B420&amp;$C420,Tabla1[[#All],[LLAVE]:[FECHA ESTIMADA RESPUESTA]],5,0),"")</f>
        <v/>
      </c>
      <c r="F420" s="15" t="str">
        <f>IFERROR(IF(VLOOKUP($B420&amp;$C420,Tabla1[[#All],[LLAVE]:[FECHA REAL RESPUESTA]],6,0)=0,"",VLOOKUP($B420&amp;$C420,Tabla1[[#All],[LLAVE]:[FECHA REAL RESPUESTA]],6,0)),"")</f>
        <v/>
      </c>
      <c r="G420" s="12" t="str">
        <f t="shared" si="29"/>
        <v/>
      </c>
      <c r="H420" s="12" t="str">
        <f>IFERROR(VLOOKUP($B420,Tabla2[#All],2,0),"")</f>
        <v/>
      </c>
      <c r="I420" s="12" t="str">
        <f t="shared" si="30"/>
        <v/>
      </c>
      <c r="J420" s="12" t="str">
        <f>IFERROR(NETWORKDAYS.INTL($D420+1,$F420,1,Tabla5[DIAS FESTIVOS]),"")</f>
        <v/>
      </c>
      <c r="K420" s="13">
        <f t="shared" si="31"/>
        <v>0</v>
      </c>
    </row>
    <row r="421" spans="1:11" x14ac:dyDescent="0.2">
      <c r="A421" s="17" t="str">
        <f t="shared" si="28"/>
        <v/>
      </c>
      <c r="B421" s="58" t="str">
        <f>IFERROR(IF(BASE!$B420&lt;&gt;"",BASE!$B420,""),"")</f>
        <v/>
      </c>
      <c r="C421" s="14" t="str">
        <f>IFERROR(IF(BASE!$C420&lt;&gt;"",BASE!$C420,""),"")</f>
        <v/>
      </c>
      <c r="D421" s="15" t="str">
        <f>IFERROR(VLOOKUP($B421&amp;$C421,Tabla1[[#All],[LLAVE]:[FECHA REAL RESPUESTA]],4,0),"")</f>
        <v/>
      </c>
      <c r="E421" s="15" t="str">
        <f>IFERROR(VLOOKUP($B421&amp;$C421,Tabla1[[#All],[LLAVE]:[FECHA ESTIMADA RESPUESTA]],5,0),"")</f>
        <v/>
      </c>
      <c r="F421" s="15" t="str">
        <f>IFERROR(IF(VLOOKUP($B421&amp;$C421,Tabla1[[#All],[LLAVE]:[FECHA REAL RESPUESTA]],6,0)=0,"",VLOOKUP($B421&amp;$C421,Tabla1[[#All],[LLAVE]:[FECHA REAL RESPUESTA]],6,0)),"")</f>
        <v/>
      </c>
      <c r="G421" s="12" t="str">
        <f t="shared" si="29"/>
        <v/>
      </c>
      <c r="H421" s="12" t="str">
        <f>IFERROR(VLOOKUP($B421,Tabla2[#All],2,0),"")</f>
        <v/>
      </c>
      <c r="I421" s="12" t="str">
        <f t="shared" si="30"/>
        <v/>
      </c>
      <c r="J421" s="12" t="str">
        <f>IFERROR(NETWORKDAYS.INTL($D421+1,$F421,1,Tabla5[DIAS FESTIVOS]),"")</f>
        <v/>
      </c>
      <c r="K421" s="13">
        <f t="shared" si="31"/>
        <v>0</v>
      </c>
    </row>
    <row r="422" spans="1:11" x14ac:dyDescent="0.2">
      <c r="A422" s="17" t="str">
        <f t="shared" si="28"/>
        <v/>
      </c>
      <c r="B422" s="58" t="str">
        <f>IFERROR(IF(BASE!$B421&lt;&gt;"",BASE!$B421,""),"")</f>
        <v/>
      </c>
      <c r="C422" s="14" t="str">
        <f>IFERROR(IF(BASE!$C421&lt;&gt;"",BASE!$C421,""),"")</f>
        <v/>
      </c>
      <c r="D422" s="15" t="str">
        <f>IFERROR(VLOOKUP($B422&amp;$C422,Tabla1[[#All],[LLAVE]:[FECHA REAL RESPUESTA]],4,0),"")</f>
        <v/>
      </c>
      <c r="E422" s="15" t="str">
        <f>IFERROR(VLOOKUP($B422&amp;$C422,Tabla1[[#All],[LLAVE]:[FECHA ESTIMADA RESPUESTA]],5,0),"")</f>
        <v/>
      </c>
      <c r="F422" s="15" t="str">
        <f>IFERROR(IF(VLOOKUP($B422&amp;$C422,Tabla1[[#All],[LLAVE]:[FECHA REAL RESPUESTA]],6,0)=0,"",VLOOKUP($B422&amp;$C422,Tabla1[[#All],[LLAVE]:[FECHA REAL RESPUESTA]],6,0)),"")</f>
        <v/>
      </c>
      <c r="G422" s="12" t="str">
        <f t="shared" si="29"/>
        <v/>
      </c>
      <c r="H422" s="12" t="str">
        <f>IFERROR(VLOOKUP($B422,Tabla2[#All],2,0),"")</f>
        <v/>
      </c>
      <c r="I422" s="12" t="str">
        <f t="shared" si="30"/>
        <v/>
      </c>
      <c r="J422" s="12" t="str">
        <f>IFERROR(NETWORKDAYS.INTL($D422+1,$F422,1,Tabla5[DIAS FESTIVOS]),"")</f>
        <v/>
      </c>
      <c r="K422" s="13">
        <f t="shared" si="31"/>
        <v>0</v>
      </c>
    </row>
    <row r="423" spans="1:11" x14ac:dyDescent="0.2">
      <c r="A423" s="17" t="str">
        <f t="shared" si="28"/>
        <v/>
      </c>
      <c r="B423" s="58" t="str">
        <f>IFERROR(IF(BASE!$B422&lt;&gt;"",BASE!$B422,""),"")</f>
        <v/>
      </c>
      <c r="C423" s="14" t="str">
        <f>IFERROR(IF(BASE!$C422&lt;&gt;"",BASE!$C422,""),"")</f>
        <v/>
      </c>
      <c r="D423" s="15" t="str">
        <f>IFERROR(VLOOKUP($B423&amp;$C423,Tabla1[[#All],[LLAVE]:[FECHA REAL RESPUESTA]],4,0),"")</f>
        <v/>
      </c>
      <c r="E423" s="15" t="str">
        <f>IFERROR(VLOOKUP($B423&amp;$C423,Tabla1[[#All],[LLAVE]:[FECHA ESTIMADA RESPUESTA]],5,0),"")</f>
        <v/>
      </c>
      <c r="F423" s="15" t="str">
        <f>IFERROR(IF(VLOOKUP($B423&amp;$C423,Tabla1[[#All],[LLAVE]:[FECHA REAL RESPUESTA]],6,0)=0,"",VLOOKUP($B423&amp;$C423,Tabla1[[#All],[LLAVE]:[FECHA REAL RESPUESTA]],6,0)),"")</f>
        <v/>
      </c>
      <c r="G423" s="12" t="str">
        <f t="shared" si="29"/>
        <v/>
      </c>
      <c r="H423" s="12" t="str">
        <f>IFERROR(VLOOKUP($B423,Tabla2[#All],2,0),"")</f>
        <v/>
      </c>
      <c r="I423" s="12" t="str">
        <f t="shared" si="30"/>
        <v/>
      </c>
      <c r="J423" s="12" t="str">
        <f>IFERROR(NETWORKDAYS.INTL($D423+1,$F423,1,Tabla5[DIAS FESTIVOS]),"")</f>
        <v/>
      </c>
      <c r="K423" s="13">
        <f t="shared" si="31"/>
        <v>0</v>
      </c>
    </row>
    <row r="424" spans="1:11" x14ac:dyDescent="0.2">
      <c r="A424" s="17" t="str">
        <f t="shared" si="28"/>
        <v/>
      </c>
      <c r="B424" s="58" t="str">
        <f>IFERROR(IF(BASE!$B423&lt;&gt;"",BASE!$B423,""),"")</f>
        <v/>
      </c>
      <c r="C424" s="14" t="str">
        <f>IFERROR(IF(BASE!$C423&lt;&gt;"",BASE!$C423,""),"")</f>
        <v/>
      </c>
      <c r="D424" s="15" t="str">
        <f>IFERROR(VLOOKUP($B424&amp;$C424,Tabla1[[#All],[LLAVE]:[FECHA REAL RESPUESTA]],4,0),"")</f>
        <v/>
      </c>
      <c r="E424" s="15" t="str">
        <f>IFERROR(VLOOKUP($B424&amp;$C424,Tabla1[[#All],[LLAVE]:[FECHA ESTIMADA RESPUESTA]],5,0),"")</f>
        <v/>
      </c>
      <c r="F424" s="15" t="str">
        <f>IFERROR(IF(VLOOKUP($B424&amp;$C424,Tabla1[[#All],[LLAVE]:[FECHA REAL RESPUESTA]],6,0)=0,"",VLOOKUP($B424&amp;$C424,Tabla1[[#All],[LLAVE]:[FECHA REAL RESPUESTA]],6,0)),"")</f>
        <v/>
      </c>
      <c r="G424" s="12" t="str">
        <f t="shared" si="29"/>
        <v/>
      </c>
      <c r="H424" s="12" t="str">
        <f>IFERROR(VLOOKUP($B424,Tabla2[#All],2,0),"")</f>
        <v/>
      </c>
      <c r="I424" s="12" t="str">
        <f t="shared" si="30"/>
        <v/>
      </c>
      <c r="J424" s="12" t="str">
        <f>IFERROR(NETWORKDAYS.INTL($D424+1,$F424,1,Tabla5[DIAS FESTIVOS]),"")</f>
        <v/>
      </c>
      <c r="K424" s="13">
        <f t="shared" si="31"/>
        <v>0</v>
      </c>
    </row>
    <row r="425" spans="1:11" x14ac:dyDescent="0.2">
      <c r="A425" s="17" t="str">
        <f t="shared" si="28"/>
        <v/>
      </c>
      <c r="B425" s="58" t="str">
        <f>IFERROR(IF(BASE!$B424&lt;&gt;"",BASE!$B424,""),"")</f>
        <v/>
      </c>
      <c r="C425" s="14" t="str">
        <f>IFERROR(IF(BASE!$C424&lt;&gt;"",BASE!$C424,""),"")</f>
        <v/>
      </c>
      <c r="D425" s="15" t="str">
        <f>IFERROR(VLOOKUP($B425&amp;$C425,Tabla1[[#All],[LLAVE]:[FECHA REAL RESPUESTA]],4,0),"")</f>
        <v/>
      </c>
      <c r="E425" s="15" t="str">
        <f>IFERROR(VLOOKUP($B425&amp;$C425,Tabla1[[#All],[LLAVE]:[FECHA ESTIMADA RESPUESTA]],5,0),"")</f>
        <v/>
      </c>
      <c r="F425" s="15" t="str">
        <f>IFERROR(IF(VLOOKUP($B425&amp;$C425,Tabla1[[#All],[LLAVE]:[FECHA REAL RESPUESTA]],6,0)=0,"",VLOOKUP($B425&amp;$C425,Tabla1[[#All],[LLAVE]:[FECHA REAL RESPUESTA]],6,0)),"")</f>
        <v/>
      </c>
      <c r="G425" s="12" t="str">
        <f t="shared" si="29"/>
        <v/>
      </c>
      <c r="H425" s="12" t="str">
        <f>IFERROR(VLOOKUP($B425,Tabla2[#All],2,0),"")</f>
        <v/>
      </c>
      <c r="I425" s="12" t="str">
        <f t="shared" si="30"/>
        <v/>
      </c>
      <c r="J425" s="12" t="str">
        <f>IFERROR(NETWORKDAYS.INTL($D425+1,$F425,1,Tabla5[DIAS FESTIVOS]),"")</f>
        <v/>
      </c>
      <c r="K425" s="13">
        <f t="shared" si="31"/>
        <v>0</v>
      </c>
    </row>
    <row r="426" spans="1:11" x14ac:dyDescent="0.2">
      <c r="A426" s="17" t="str">
        <f t="shared" si="28"/>
        <v/>
      </c>
      <c r="B426" s="58" t="str">
        <f>IFERROR(IF(BASE!$B425&lt;&gt;"",BASE!$B425,""),"")</f>
        <v/>
      </c>
      <c r="C426" s="14" t="str">
        <f>IFERROR(IF(BASE!$C425&lt;&gt;"",BASE!$C425,""),"")</f>
        <v/>
      </c>
      <c r="D426" s="15" t="str">
        <f>IFERROR(VLOOKUP($B426&amp;$C426,Tabla1[[#All],[LLAVE]:[FECHA REAL RESPUESTA]],4,0),"")</f>
        <v/>
      </c>
      <c r="E426" s="15" t="str">
        <f>IFERROR(VLOOKUP($B426&amp;$C426,Tabla1[[#All],[LLAVE]:[FECHA ESTIMADA RESPUESTA]],5,0),"")</f>
        <v/>
      </c>
      <c r="F426" s="15" t="str">
        <f>IFERROR(IF(VLOOKUP($B426&amp;$C426,Tabla1[[#All],[LLAVE]:[FECHA REAL RESPUESTA]],6,0)=0,"",VLOOKUP($B426&amp;$C426,Tabla1[[#All],[LLAVE]:[FECHA REAL RESPUESTA]],6,0)),"")</f>
        <v/>
      </c>
      <c r="G426" s="12" t="str">
        <f t="shared" si="29"/>
        <v/>
      </c>
      <c r="H426" s="12" t="str">
        <f>IFERROR(VLOOKUP($B426,Tabla2[#All],2,0),"")</f>
        <v/>
      </c>
      <c r="I426" s="12" t="str">
        <f t="shared" si="30"/>
        <v/>
      </c>
      <c r="J426" s="12" t="str">
        <f>IFERROR(NETWORKDAYS.INTL($D426+1,$F426,1,Tabla5[DIAS FESTIVOS]),"")</f>
        <v/>
      </c>
      <c r="K426" s="13">
        <f t="shared" si="31"/>
        <v>0</v>
      </c>
    </row>
    <row r="427" spans="1:11" x14ac:dyDescent="0.2">
      <c r="A427" s="17" t="str">
        <f t="shared" si="28"/>
        <v/>
      </c>
      <c r="B427" s="58" t="str">
        <f>IFERROR(IF(BASE!$B426&lt;&gt;"",BASE!$B426,""),"")</f>
        <v/>
      </c>
      <c r="C427" s="14" t="str">
        <f>IFERROR(IF(BASE!$C426&lt;&gt;"",BASE!$C426,""),"")</f>
        <v/>
      </c>
      <c r="D427" s="15" t="str">
        <f>IFERROR(VLOOKUP($B427&amp;$C427,Tabla1[[#All],[LLAVE]:[FECHA REAL RESPUESTA]],4,0),"")</f>
        <v/>
      </c>
      <c r="E427" s="15" t="str">
        <f>IFERROR(VLOOKUP($B427&amp;$C427,Tabla1[[#All],[LLAVE]:[FECHA ESTIMADA RESPUESTA]],5,0),"")</f>
        <v/>
      </c>
      <c r="F427" s="15" t="str">
        <f>IFERROR(IF(VLOOKUP($B427&amp;$C427,Tabla1[[#All],[LLAVE]:[FECHA REAL RESPUESTA]],6,0)=0,"",VLOOKUP($B427&amp;$C427,Tabla1[[#All],[LLAVE]:[FECHA REAL RESPUESTA]],6,0)),"")</f>
        <v/>
      </c>
      <c r="G427" s="12" t="str">
        <f t="shared" si="29"/>
        <v/>
      </c>
      <c r="H427" s="12" t="str">
        <f>IFERROR(VLOOKUP($B427,Tabla2[#All],2,0),"")</f>
        <v/>
      </c>
      <c r="I427" s="12" t="str">
        <f t="shared" si="30"/>
        <v/>
      </c>
      <c r="J427" s="12" t="str">
        <f>IFERROR(NETWORKDAYS.INTL($D427+1,$F427,1,Tabla5[DIAS FESTIVOS]),"")</f>
        <v/>
      </c>
      <c r="K427" s="13">
        <f t="shared" si="31"/>
        <v>0</v>
      </c>
    </row>
    <row r="428" spans="1:11" x14ac:dyDescent="0.2">
      <c r="A428" s="17" t="str">
        <f t="shared" si="28"/>
        <v/>
      </c>
      <c r="B428" s="58" t="str">
        <f>IFERROR(IF(BASE!$B427&lt;&gt;"",BASE!$B427,""),"")</f>
        <v/>
      </c>
      <c r="C428" s="14" t="str">
        <f>IFERROR(IF(BASE!$C427&lt;&gt;"",BASE!$C427,""),"")</f>
        <v/>
      </c>
      <c r="D428" s="15" t="str">
        <f>IFERROR(VLOOKUP($B428&amp;$C428,Tabla1[[#All],[LLAVE]:[FECHA REAL RESPUESTA]],4,0),"")</f>
        <v/>
      </c>
      <c r="E428" s="15" t="str">
        <f>IFERROR(VLOOKUP($B428&amp;$C428,Tabla1[[#All],[LLAVE]:[FECHA ESTIMADA RESPUESTA]],5,0),"")</f>
        <v/>
      </c>
      <c r="F428" s="15" t="str">
        <f>IFERROR(IF(VLOOKUP($B428&amp;$C428,Tabla1[[#All],[LLAVE]:[FECHA REAL RESPUESTA]],6,0)=0,"",VLOOKUP($B428&amp;$C428,Tabla1[[#All],[LLAVE]:[FECHA REAL RESPUESTA]],6,0)),"")</f>
        <v/>
      </c>
      <c r="G428" s="12" t="str">
        <f t="shared" si="29"/>
        <v/>
      </c>
      <c r="H428" s="12" t="str">
        <f>IFERROR(VLOOKUP($B428,Tabla2[#All],2,0),"")</f>
        <v/>
      </c>
      <c r="I428" s="12" t="str">
        <f t="shared" si="30"/>
        <v/>
      </c>
      <c r="J428" s="12" t="str">
        <f>IFERROR(NETWORKDAYS.INTL($D428+1,$F428,1,Tabla5[DIAS FESTIVOS]),"")</f>
        <v/>
      </c>
      <c r="K428" s="13">
        <f t="shared" si="31"/>
        <v>0</v>
      </c>
    </row>
    <row r="429" spans="1:11" x14ac:dyDescent="0.2">
      <c r="A429" s="17" t="str">
        <f t="shared" si="28"/>
        <v/>
      </c>
      <c r="B429" s="58" t="str">
        <f>IFERROR(IF(BASE!$B428&lt;&gt;"",BASE!$B428,""),"")</f>
        <v/>
      </c>
      <c r="C429" s="14" t="str">
        <f>IFERROR(IF(BASE!$C428&lt;&gt;"",BASE!$C428,""),"")</f>
        <v/>
      </c>
      <c r="D429" s="15" t="str">
        <f>IFERROR(VLOOKUP($B429&amp;$C429,Tabla1[[#All],[LLAVE]:[FECHA REAL RESPUESTA]],4,0),"")</f>
        <v/>
      </c>
      <c r="E429" s="15" t="str">
        <f>IFERROR(VLOOKUP($B429&amp;$C429,Tabla1[[#All],[LLAVE]:[FECHA ESTIMADA RESPUESTA]],5,0),"")</f>
        <v/>
      </c>
      <c r="F429" s="15" t="str">
        <f>IFERROR(IF(VLOOKUP($B429&amp;$C429,Tabla1[[#All],[LLAVE]:[FECHA REAL RESPUESTA]],6,0)=0,"",VLOOKUP($B429&amp;$C429,Tabla1[[#All],[LLAVE]:[FECHA REAL RESPUESTA]],6,0)),"")</f>
        <v/>
      </c>
      <c r="G429" s="12" t="str">
        <f t="shared" si="29"/>
        <v/>
      </c>
      <c r="H429" s="12" t="str">
        <f>IFERROR(VLOOKUP($B429,Tabla2[#All],2,0),"")</f>
        <v/>
      </c>
      <c r="I429" s="12" t="str">
        <f t="shared" si="30"/>
        <v/>
      </c>
      <c r="J429" s="12" t="str">
        <f>IFERROR(NETWORKDAYS.INTL($D429+1,$F429,1,Tabla5[DIAS FESTIVOS]),"")</f>
        <v/>
      </c>
      <c r="K429" s="13">
        <f t="shared" si="31"/>
        <v>0</v>
      </c>
    </row>
    <row r="430" spans="1:11" x14ac:dyDescent="0.2">
      <c r="A430" s="17" t="str">
        <f t="shared" si="28"/>
        <v/>
      </c>
      <c r="B430" s="58" t="str">
        <f>IFERROR(IF(BASE!$B429&lt;&gt;"",BASE!$B429,""),"")</f>
        <v/>
      </c>
      <c r="C430" s="14" t="str">
        <f>IFERROR(IF(BASE!$C429&lt;&gt;"",BASE!$C429,""),"")</f>
        <v/>
      </c>
      <c r="D430" s="15" t="str">
        <f>IFERROR(VLOOKUP($B430&amp;$C430,Tabla1[[#All],[LLAVE]:[FECHA REAL RESPUESTA]],4,0),"")</f>
        <v/>
      </c>
      <c r="E430" s="15" t="str">
        <f>IFERROR(VLOOKUP($B430&amp;$C430,Tabla1[[#All],[LLAVE]:[FECHA ESTIMADA RESPUESTA]],5,0),"")</f>
        <v/>
      </c>
      <c r="F430" s="15" t="str">
        <f>IFERROR(IF(VLOOKUP($B430&amp;$C430,Tabla1[[#All],[LLAVE]:[FECHA REAL RESPUESTA]],6,0)=0,"",VLOOKUP($B430&amp;$C430,Tabla1[[#All],[LLAVE]:[FECHA REAL RESPUESTA]],6,0)),"")</f>
        <v/>
      </c>
      <c r="G430" s="12" t="str">
        <f t="shared" si="29"/>
        <v/>
      </c>
      <c r="H430" s="12" t="str">
        <f>IFERROR(VLOOKUP($B430,Tabla2[#All],2,0),"")</f>
        <v/>
      </c>
      <c r="I430" s="12" t="str">
        <f t="shared" si="30"/>
        <v/>
      </c>
      <c r="J430" s="12" t="str">
        <f>IFERROR(NETWORKDAYS.INTL($D430+1,$F430,1,Tabla5[DIAS FESTIVOS]),"")</f>
        <v/>
      </c>
      <c r="K430" s="13">
        <f t="shared" si="31"/>
        <v>0</v>
      </c>
    </row>
    <row r="431" spans="1:11" x14ac:dyDescent="0.2">
      <c r="A431" s="17" t="str">
        <f t="shared" si="28"/>
        <v/>
      </c>
      <c r="B431" s="58" t="str">
        <f>IFERROR(IF(BASE!$B430&lt;&gt;"",BASE!$B430,""),"")</f>
        <v/>
      </c>
      <c r="C431" s="14" t="str">
        <f>IFERROR(IF(BASE!$C430&lt;&gt;"",BASE!$C430,""),"")</f>
        <v/>
      </c>
      <c r="D431" s="15" t="str">
        <f>IFERROR(VLOOKUP($B431&amp;$C431,Tabla1[[#All],[LLAVE]:[FECHA REAL RESPUESTA]],4,0),"")</f>
        <v/>
      </c>
      <c r="E431" s="15" t="str">
        <f>IFERROR(VLOOKUP($B431&amp;$C431,Tabla1[[#All],[LLAVE]:[FECHA ESTIMADA RESPUESTA]],5,0),"")</f>
        <v/>
      </c>
      <c r="F431" s="15" t="str">
        <f>IFERROR(IF(VLOOKUP($B431&amp;$C431,Tabla1[[#All],[LLAVE]:[FECHA REAL RESPUESTA]],6,0)=0,"",VLOOKUP($B431&amp;$C431,Tabla1[[#All],[LLAVE]:[FECHA REAL RESPUESTA]],6,0)),"")</f>
        <v/>
      </c>
      <c r="G431" s="12" t="str">
        <f t="shared" si="29"/>
        <v/>
      </c>
      <c r="H431" s="12" t="str">
        <f>IFERROR(VLOOKUP($B431,Tabla2[#All],2,0),"")</f>
        <v/>
      </c>
      <c r="I431" s="12" t="str">
        <f t="shared" si="30"/>
        <v/>
      </c>
      <c r="J431" s="12" t="str">
        <f>IFERROR(NETWORKDAYS.INTL($D431+1,$F431,1,Tabla5[DIAS FESTIVOS]),"")</f>
        <v/>
      </c>
      <c r="K431" s="13">
        <f t="shared" si="31"/>
        <v>0</v>
      </c>
    </row>
    <row r="432" spans="1:11" x14ac:dyDescent="0.2">
      <c r="A432" s="17" t="str">
        <f t="shared" si="28"/>
        <v/>
      </c>
      <c r="B432" s="58" t="str">
        <f>IFERROR(IF(BASE!$B431&lt;&gt;"",BASE!$B431,""),"")</f>
        <v/>
      </c>
      <c r="C432" s="14" t="str">
        <f>IFERROR(IF(BASE!$C431&lt;&gt;"",BASE!$C431,""),"")</f>
        <v/>
      </c>
      <c r="D432" s="15" t="str">
        <f>IFERROR(VLOOKUP($B432&amp;$C432,Tabla1[[#All],[LLAVE]:[FECHA REAL RESPUESTA]],4,0),"")</f>
        <v/>
      </c>
      <c r="E432" s="15" t="str">
        <f>IFERROR(VLOOKUP($B432&amp;$C432,Tabla1[[#All],[LLAVE]:[FECHA ESTIMADA RESPUESTA]],5,0),"")</f>
        <v/>
      </c>
      <c r="F432" s="15" t="str">
        <f>IFERROR(IF(VLOOKUP($B432&amp;$C432,Tabla1[[#All],[LLAVE]:[FECHA REAL RESPUESTA]],6,0)=0,"",VLOOKUP($B432&amp;$C432,Tabla1[[#All],[LLAVE]:[FECHA REAL RESPUESTA]],6,0)),"")</f>
        <v/>
      </c>
      <c r="G432" s="12" t="str">
        <f t="shared" si="29"/>
        <v/>
      </c>
      <c r="H432" s="12" t="str">
        <f>IFERROR(VLOOKUP($B432,Tabla2[#All],2,0),"")</f>
        <v/>
      </c>
      <c r="I432" s="12" t="str">
        <f t="shared" si="30"/>
        <v/>
      </c>
      <c r="J432" s="12" t="str">
        <f>IFERROR(NETWORKDAYS.INTL($D432+1,$F432,1,Tabla5[DIAS FESTIVOS]),"")</f>
        <v/>
      </c>
      <c r="K432" s="13">
        <f t="shared" si="31"/>
        <v>0</v>
      </c>
    </row>
    <row r="433" spans="1:11" x14ac:dyDescent="0.2">
      <c r="A433" s="17" t="str">
        <f t="shared" si="28"/>
        <v/>
      </c>
      <c r="B433" s="58" t="str">
        <f>IFERROR(IF(BASE!$B432&lt;&gt;"",BASE!$B432,""),"")</f>
        <v/>
      </c>
      <c r="C433" s="14" t="str">
        <f>IFERROR(IF(BASE!$C432&lt;&gt;"",BASE!$C432,""),"")</f>
        <v/>
      </c>
      <c r="D433" s="15" t="str">
        <f>IFERROR(VLOOKUP($B433&amp;$C433,Tabla1[[#All],[LLAVE]:[FECHA REAL RESPUESTA]],4,0),"")</f>
        <v/>
      </c>
      <c r="E433" s="15" t="str">
        <f>IFERROR(VLOOKUP($B433&amp;$C433,Tabla1[[#All],[LLAVE]:[FECHA ESTIMADA RESPUESTA]],5,0),"")</f>
        <v/>
      </c>
      <c r="F433" s="15" t="str">
        <f>IFERROR(IF(VLOOKUP($B433&amp;$C433,Tabla1[[#All],[LLAVE]:[FECHA REAL RESPUESTA]],6,0)=0,"",VLOOKUP($B433&amp;$C433,Tabla1[[#All],[LLAVE]:[FECHA REAL RESPUESTA]],6,0)),"")</f>
        <v/>
      </c>
      <c r="G433" s="12" t="str">
        <f t="shared" si="29"/>
        <v/>
      </c>
      <c r="H433" s="12" t="str">
        <f>IFERROR(VLOOKUP($B433,Tabla2[#All],2,0),"")</f>
        <v/>
      </c>
      <c r="I433" s="12" t="str">
        <f t="shared" si="30"/>
        <v/>
      </c>
      <c r="J433" s="12" t="str">
        <f>IFERROR(NETWORKDAYS.INTL($D433+1,$F433,1,Tabla5[DIAS FESTIVOS]),"")</f>
        <v/>
      </c>
      <c r="K433" s="13">
        <f t="shared" si="31"/>
        <v>0</v>
      </c>
    </row>
    <row r="434" spans="1:11" x14ac:dyDescent="0.2">
      <c r="A434" s="17" t="str">
        <f t="shared" si="28"/>
        <v/>
      </c>
      <c r="B434" s="58" t="str">
        <f>IFERROR(IF(BASE!$B433&lt;&gt;"",BASE!$B433,""),"")</f>
        <v/>
      </c>
      <c r="C434" s="14" t="str">
        <f>IFERROR(IF(BASE!$C433&lt;&gt;"",BASE!$C433,""),"")</f>
        <v/>
      </c>
      <c r="D434" s="15" t="str">
        <f>IFERROR(VLOOKUP($B434&amp;$C434,Tabla1[[#All],[LLAVE]:[FECHA REAL RESPUESTA]],4,0),"")</f>
        <v/>
      </c>
      <c r="E434" s="15" t="str">
        <f>IFERROR(VLOOKUP($B434&amp;$C434,Tabla1[[#All],[LLAVE]:[FECHA ESTIMADA RESPUESTA]],5,0),"")</f>
        <v/>
      </c>
      <c r="F434" s="15" t="str">
        <f>IFERROR(IF(VLOOKUP($B434&amp;$C434,Tabla1[[#All],[LLAVE]:[FECHA REAL RESPUESTA]],6,0)=0,"",VLOOKUP($B434&amp;$C434,Tabla1[[#All],[LLAVE]:[FECHA REAL RESPUESTA]],6,0)),"")</f>
        <v/>
      </c>
      <c r="G434" s="12" t="str">
        <f t="shared" si="29"/>
        <v/>
      </c>
      <c r="H434" s="12" t="str">
        <f>IFERROR(VLOOKUP($B434,Tabla2[#All],2,0),"")</f>
        <v/>
      </c>
      <c r="I434" s="12" t="str">
        <f t="shared" si="30"/>
        <v/>
      </c>
      <c r="J434" s="12" t="str">
        <f>IFERROR(NETWORKDAYS.INTL($D434+1,$F434,1,Tabla5[DIAS FESTIVOS]),"")</f>
        <v/>
      </c>
      <c r="K434" s="13">
        <f t="shared" si="31"/>
        <v>0</v>
      </c>
    </row>
    <row r="435" spans="1:11" x14ac:dyDescent="0.2">
      <c r="A435" s="17" t="str">
        <f t="shared" si="28"/>
        <v/>
      </c>
      <c r="B435" s="58" t="str">
        <f>IFERROR(IF(BASE!$B434&lt;&gt;"",BASE!$B434,""),"")</f>
        <v/>
      </c>
      <c r="C435" s="14" t="str">
        <f>IFERROR(IF(BASE!$C434&lt;&gt;"",BASE!$C434,""),"")</f>
        <v/>
      </c>
      <c r="D435" s="15" t="str">
        <f>IFERROR(VLOOKUP($B435&amp;$C435,Tabla1[[#All],[LLAVE]:[FECHA REAL RESPUESTA]],4,0),"")</f>
        <v/>
      </c>
      <c r="E435" s="15" t="str">
        <f>IFERROR(VLOOKUP($B435&amp;$C435,Tabla1[[#All],[LLAVE]:[FECHA ESTIMADA RESPUESTA]],5,0),"")</f>
        <v/>
      </c>
      <c r="F435" s="15" t="str">
        <f>IFERROR(IF(VLOOKUP($B435&amp;$C435,Tabla1[[#All],[LLAVE]:[FECHA REAL RESPUESTA]],6,0)=0,"",VLOOKUP($B435&amp;$C435,Tabla1[[#All],[LLAVE]:[FECHA REAL RESPUESTA]],6,0)),"")</f>
        <v/>
      </c>
      <c r="G435" s="12" t="str">
        <f t="shared" si="29"/>
        <v/>
      </c>
      <c r="H435" s="12" t="str">
        <f>IFERROR(VLOOKUP($B435,Tabla2[#All],2,0),"")</f>
        <v/>
      </c>
      <c r="I435" s="12" t="str">
        <f t="shared" si="30"/>
        <v/>
      </c>
      <c r="J435" s="12" t="str">
        <f>IFERROR(NETWORKDAYS.INTL($D435+1,$F435,1,Tabla5[DIAS FESTIVOS]),"")</f>
        <v/>
      </c>
      <c r="K435" s="13">
        <f t="shared" si="31"/>
        <v>0</v>
      </c>
    </row>
    <row r="436" spans="1:11" x14ac:dyDescent="0.2">
      <c r="A436" s="17" t="str">
        <f t="shared" si="28"/>
        <v/>
      </c>
      <c r="B436" s="58" t="str">
        <f>IFERROR(IF(BASE!$B435&lt;&gt;"",BASE!$B435,""),"")</f>
        <v/>
      </c>
      <c r="C436" s="14" t="str">
        <f>IFERROR(IF(BASE!$C435&lt;&gt;"",BASE!$C435,""),"")</f>
        <v/>
      </c>
      <c r="D436" s="15" t="str">
        <f>IFERROR(VLOOKUP($B436&amp;$C436,Tabla1[[#All],[LLAVE]:[FECHA REAL RESPUESTA]],4,0),"")</f>
        <v/>
      </c>
      <c r="E436" s="15" t="str">
        <f>IFERROR(VLOOKUP($B436&amp;$C436,Tabla1[[#All],[LLAVE]:[FECHA ESTIMADA RESPUESTA]],5,0),"")</f>
        <v/>
      </c>
      <c r="F436" s="15" t="str">
        <f>IFERROR(IF(VLOOKUP($B436&amp;$C436,Tabla1[[#All],[LLAVE]:[FECHA REAL RESPUESTA]],6,0)=0,"",VLOOKUP($B436&amp;$C436,Tabla1[[#All],[LLAVE]:[FECHA REAL RESPUESTA]],6,0)),"")</f>
        <v/>
      </c>
      <c r="G436" s="12" t="str">
        <f t="shared" si="29"/>
        <v/>
      </c>
      <c r="H436" s="12" t="str">
        <f>IFERROR(VLOOKUP($B436,Tabla2[#All],2,0),"")</f>
        <v/>
      </c>
      <c r="I436" s="12" t="str">
        <f t="shared" si="30"/>
        <v/>
      </c>
      <c r="J436" s="12" t="str">
        <f>IFERROR(NETWORKDAYS.INTL($D436+1,$F436,1,Tabla5[DIAS FESTIVOS]),"")</f>
        <v/>
      </c>
      <c r="K436" s="13">
        <f t="shared" si="31"/>
        <v>0</v>
      </c>
    </row>
    <row r="437" spans="1:11" x14ac:dyDescent="0.2">
      <c r="A437" s="17" t="str">
        <f t="shared" si="28"/>
        <v/>
      </c>
      <c r="B437" s="58" t="str">
        <f>IFERROR(IF(BASE!$B436&lt;&gt;"",BASE!$B436,""),"")</f>
        <v/>
      </c>
      <c r="C437" s="14" t="str">
        <f>IFERROR(IF(BASE!$C436&lt;&gt;"",BASE!$C436,""),"")</f>
        <v/>
      </c>
      <c r="D437" s="15" t="str">
        <f>IFERROR(VLOOKUP($B437&amp;$C437,Tabla1[[#All],[LLAVE]:[FECHA REAL RESPUESTA]],4,0),"")</f>
        <v/>
      </c>
      <c r="E437" s="15" t="str">
        <f>IFERROR(VLOOKUP($B437&amp;$C437,Tabla1[[#All],[LLAVE]:[FECHA ESTIMADA RESPUESTA]],5,0),"")</f>
        <v/>
      </c>
      <c r="F437" s="15" t="str">
        <f>IFERROR(IF(VLOOKUP($B437&amp;$C437,Tabla1[[#All],[LLAVE]:[FECHA REAL RESPUESTA]],6,0)=0,"",VLOOKUP($B437&amp;$C437,Tabla1[[#All],[LLAVE]:[FECHA REAL RESPUESTA]],6,0)),"")</f>
        <v/>
      </c>
      <c r="G437" s="12" t="str">
        <f t="shared" si="29"/>
        <v/>
      </c>
      <c r="H437" s="12" t="str">
        <f>IFERROR(VLOOKUP($B437,Tabla2[#All],2,0),"")</f>
        <v/>
      </c>
      <c r="I437" s="12" t="str">
        <f t="shared" si="30"/>
        <v/>
      </c>
      <c r="J437" s="12" t="str">
        <f>IFERROR(NETWORKDAYS.INTL($D437+1,$F437,1,Tabla5[DIAS FESTIVOS]),"")</f>
        <v/>
      </c>
      <c r="K437" s="13">
        <f t="shared" si="31"/>
        <v>0</v>
      </c>
    </row>
    <row r="438" spans="1:11" x14ac:dyDescent="0.2">
      <c r="A438" s="17" t="str">
        <f t="shared" si="28"/>
        <v/>
      </c>
      <c r="B438" s="58" t="str">
        <f>IFERROR(IF(BASE!$B437&lt;&gt;"",BASE!$B437,""),"")</f>
        <v/>
      </c>
      <c r="C438" s="14" t="str">
        <f>IFERROR(IF(BASE!$C437&lt;&gt;"",BASE!$C437,""),"")</f>
        <v/>
      </c>
      <c r="D438" s="15" t="str">
        <f>IFERROR(VLOOKUP($B438&amp;$C438,Tabla1[[#All],[LLAVE]:[FECHA REAL RESPUESTA]],4,0),"")</f>
        <v/>
      </c>
      <c r="E438" s="15" t="str">
        <f>IFERROR(VLOOKUP($B438&amp;$C438,Tabla1[[#All],[LLAVE]:[FECHA ESTIMADA RESPUESTA]],5,0),"")</f>
        <v/>
      </c>
      <c r="F438" s="15" t="str">
        <f>IFERROR(IF(VLOOKUP($B438&amp;$C438,Tabla1[[#All],[LLAVE]:[FECHA REAL RESPUESTA]],6,0)=0,"",VLOOKUP($B438&amp;$C438,Tabla1[[#All],[LLAVE]:[FECHA REAL RESPUESTA]],6,0)),"")</f>
        <v/>
      </c>
      <c r="G438" s="12" t="str">
        <f t="shared" si="29"/>
        <v/>
      </c>
      <c r="H438" s="12" t="str">
        <f>IFERROR(VLOOKUP($B438,Tabla2[#All],2,0),"")</f>
        <v/>
      </c>
      <c r="I438" s="12" t="str">
        <f t="shared" si="30"/>
        <v/>
      </c>
      <c r="J438" s="12" t="str">
        <f>IFERROR(NETWORKDAYS.INTL($D438+1,$F438,1,Tabla5[DIAS FESTIVOS]),"")</f>
        <v/>
      </c>
      <c r="K438" s="13">
        <f t="shared" si="31"/>
        <v>0</v>
      </c>
    </row>
    <row r="439" spans="1:11" x14ac:dyDescent="0.2">
      <c r="A439" s="17" t="str">
        <f t="shared" si="28"/>
        <v/>
      </c>
      <c r="B439" s="58" t="str">
        <f>IFERROR(IF(BASE!$B438&lt;&gt;"",BASE!$B438,""),"")</f>
        <v/>
      </c>
      <c r="C439" s="14" t="str">
        <f>IFERROR(IF(BASE!$C438&lt;&gt;"",BASE!$C438,""),"")</f>
        <v/>
      </c>
      <c r="D439" s="15" t="str">
        <f>IFERROR(VLOOKUP($B439&amp;$C439,Tabla1[[#All],[LLAVE]:[FECHA REAL RESPUESTA]],4,0),"")</f>
        <v/>
      </c>
      <c r="E439" s="15" t="str">
        <f>IFERROR(VLOOKUP($B439&amp;$C439,Tabla1[[#All],[LLAVE]:[FECHA ESTIMADA RESPUESTA]],5,0),"")</f>
        <v/>
      </c>
      <c r="F439" s="15" t="str">
        <f>IFERROR(IF(VLOOKUP($B439&amp;$C439,Tabla1[[#All],[LLAVE]:[FECHA REAL RESPUESTA]],6,0)=0,"",VLOOKUP($B439&amp;$C439,Tabla1[[#All],[LLAVE]:[FECHA REAL RESPUESTA]],6,0)),"")</f>
        <v/>
      </c>
      <c r="G439" s="12" t="str">
        <f t="shared" si="29"/>
        <v/>
      </c>
      <c r="H439" s="12" t="str">
        <f>IFERROR(VLOOKUP($B439,Tabla2[#All],2,0),"")</f>
        <v/>
      </c>
      <c r="I439" s="12" t="str">
        <f t="shared" si="30"/>
        <v/>
      </c>
      <c r="J439" s="12" t="str">
        <f>IFERROR(NETWORKDAYS.INTL($D439+1,$F439,1,Tabla5[DIAS FESTIVOS]),"")</f>
        <v/>
      </c>
      <c r="K439" s="13">
        <f t="shared" si="31"/>
        <v>0</v>
      </c>
    </row>
    <row r="440" spans="1:11" x14ac:dyDescent="0.2">
      <c r="A440" s="17" t="str">
        <f t="shared" si="28"/>
        <v/>
      </c>
      <c r="B440" s="58" t="str">
        <f>IFERROR(IF(BASE!$B439&lt;&gt;"",BASE!$B439,""),"")</f>
        <v/>
      </c>
      <c r="C440" s="14" t="str">
        <f>IFERROR(IF(BASE!$C439&lt;&gt;"",BASE!$C439,""),"")</f>
        <v/>
      </c>
      <c r="D440" s="15" t="str">
        <f>IFERROR(VLOOKUP($B440&amp;$C440,Tabla1[[#All],[LLAVE]:[FECHA REAL RESPUESTA]],4,0),"")</f>
        <v/>
      </c>
      <c r="E440" s="15" t="str">
        <f>IFERROR(VLOOKUP($B440&amp;$C440,Tabla1[[#All],[LLAVE]:[FECHA ESTIMADA RESPUESTA]],5,0),"")</f>
        <v/>
      </c>
      <c r="F440" s="15" t="str">
        <f>IFERROR(IF(VLOOKUP($B440&amp;$C440,Tabla1[[#All],[LLAVE]:[FECHA REAL RESPUESTA]],6,0)=0,"",VLOOKUP($B440&amp;$C440,Tabla1[[#All],[LLAVE]:[FECHA REAL RESPUESTA]],6,0)),"")</f>
        <v/>
      </c>
      <c r="G440" s="12" t="str">
        <f t="shared" si="29"/>
        <v/>
      </c>
      <c r="H440" s="12" t="str">
        <f>IFERROR(VLOOKUP($B440,Tabla2[#All],2,0),"")</f>
        <v/>
      </c>
      <c r="I440" s="12" t="str">
        <f t="shared" si="30"/>
        <v/>
      </c>
      <c r="J440" s="12" t="str">
        <f>IFERROR(NETWORKDAYS.INTL($D440+1,$F440,1,Tabla5[DIAS FESTIVOS]),"")</f>
        <v/>
      </c>
      <c r="K440" s="13">
        <f t="shared" si="31"/>
        <v>0</v>
      </c>
    </row>
    <row r="441" spans="1:11" x14ac:dyDescent="0.2">
      <c r="A441" s="17" t="str">
        <f t="shared" si="28"/>
        <v/>
      </c>
      <c r="B441" s="58" t="str">
        <f>IFERROR(IF(BASE!$B440&lt;&gt;"",BASE!$B440,""),"")</f>
        <v/>
      </c>
      <c r="C441" s="14" t="str">
        <f>IFERROR(IF(BASE!$C440&lt;&gt;"",BASE!$C440,""),"")</f>
        <v/>
      </c>
      <c r="D441" s="15" t="str">
        <f>IFERROR(VLOOKUP($B441&amp;$C441,Tabla1[[#All],[LLAVE]:[FECHA REAL RESPUESTA]],4,0),"")</f>
        <v/>
      </c>
      <c r="E441" s="15" t="str">
        <f>IFERROR(VLOOKUP($B441&amp;$C441,Tabla1[[#All],[LLAVE]:[FECHA ESTIMADA RESPUESTA]],5,0),"")</f>
        <v/>
      </c>
      <c r="F441" s="15" t="str">
        <f>IFERROR(IF(VLOOKUP($B441&amp;$C441,Tabla1[[#All],[LLAVE]:[FECHA REAL RESPUESTA]],6,0)=0,"",VLOOKUP($B441&amp;$C441,Tabla1[[#All],[LLAVE]:[FECHA REAL RESPUESTA]],6,0)),"")</f>
        <v/>
      </c>
      <c r="G441" s="12" t="str">
        <f t="shared" si="29"/>
        <v/>
      </c>
      <c r="H441" s="12" t="str">
        <f>IFERROR(VLOOKUP($B441,Tabla2[#All],2,0),"")</f>
        <v/>
      </c>
      <c r="I441" s="12" t="str">
        <f t="shared" si="30"/>
        <v/>
      </c>
      <c r="J441" s="12" t="str">
        <f>IFERROR(NETWORKDAYS.INTL($D441+1,$F441,1,Tabla5[DIAS FESTIVOS]),"")</f>
        <v/>
      </c>
      <c r="K441" s="13">
        <f t="shared" si="31"/>
        <v>0</v>
      </c>
    </row>
    <row r="442" spans="1:11" x14ac:dyDescent="0.2">
      <c r="A442" s="17" t="str">
        <f t="shared" si="28"/>
        <v/>
      </c>
      <c r="B442" s="58" t="str">
        <f>IFERROR(IF(BASE!$B441&lt;&gt;"",BASE!$B441,""),"")</f>
        <v/>
      </c>
      <c r="C442" s="14" t="str">
        <f>IFERROR(IF(BASE!$C441&lt;&gt;"",BASE!$C441,""),"")</f>
        <v/>
      </c>
      <c r="D442" s="15" t="str">
        <f>IFERROR(VLOOKUP($B442&amp;$C442,Tabla1[[#All],[LLAVE]:[FECHA REAL RESPUESTA]],4,0),"")</f>
        <v/>
      </c>
      <c r="E442" s="15" t="str">
        <f>IFERROR(VLOOKUP($B442&amp;$C442,Tabla1[[#All],[LLAVE]:[FECHA ESTIMADA RESPUESTA]],5,0),"")</f>
        <v/>
      </c>
      <c r="F442" s="15" t="str">
        <f>IFERROR(IF(VLOOKUP($B442&amp;$C442,Tabla1[[#All],[LLAVE]:[FECHA REAL RESPUESTA]],6,0)=0,"",VLOOKUP($B442&amp;$C442,Tabla1[[#All],[LLAVE]:[FECHA REAL RESPUESTA]],6,0)),"")</f>
        <v/>
      </c>
      <c r="G442" s="12" t="str">
        <f t="shared" si="29"/>
        <v/>
      </c>
      <c r="H442" s="12" t="str">
        <f>IFERROR(VLOOKUP($B442,Tabla2[#All],2,0),"")</f>
        <v/>
      </c>
      <c r="I442" s="12" t="str">
        <f t="shared" si="30"/>
        <v/>
      </c>
      <c r="J442" s="12" t="str">
        <f>IFERROR(NETWORKDAYS.INTL($D442+1,$F442,1,Tabla5[DIAS FESTIVOS]),"")</f>
        <v/>
      </c>
      <c r="K442" s="13">
        <f t="shared" si="31"/>
        <v>0</v>
      </c>
    </row>
    <row r="443" spans="1:11" x14ac:dyDescent="0.2">
      <c r="A443" s="17" t="str">
        <f t="shared" si="28"/>
        <v/>
      </c>
      <c r="B443" s="58" t="str">
        <f>IFERROR(IF(BASE!$B442&lt;&gt;"",BASE!$B442,""),"")</f>
        <v/>
      </c>
      <c r="C443" s="14" t="str">
        <f>IFERROR(IF(BASE!$C442&lt;&gt;"",BASE!$C442,""),"")</f>
        <v/>
      </c>
      <c r="D443" s="15" t="str">
        <f>IFERROR(VLOOKUP($B443&amp;$C443,Tabla1[[#All],[LLAVE]:[FECHA REAL RESPUESTA]],4,0),"")</f>
        <v/>
      </c>
      <c r="E443" s="15" t="str">
        <f>IFERROR(VLOOKUP($B443&amp;$C443,Tabla1[[#All],[LLAVE]:[FECHA ESTIMADA RESPUESTA]],5,0),"")</f>
        <v/>
      </c>
      <c r="F443" s="15" t="str">
        <f>IFERROR(IF(VLOOKUP($B443&amp;$C443,Tabla1[[#All],[LLAVE]:[FECHA REAL RESPUESTA]],6,0)=0,"",VLOOKUP($B443&amp;$C443,Tabla1[[#All],[LLAVE]:[FECHA REAL RESPUESTA]],6,0)),"")</f>
        <v/>
      </c>
      <c r="G443" s="12" t="str">
        <f t="shared" si="29"/>
        <v/>
      </c>
      <c r="H443" s="12" t="str">
        <f>IFERROR(VLOOKUP($B443,Tabla2[#All],2,0),"")</f>
        <v/>
      </c>
      <c r="I443" s="12" t="str">
        <f t="shared" si="30"/>
        <v/>
      </c>
      <c r="J443" s="12" t="str">
        <f>IFERROR(NETWORKDAYS.INTL($D443+1,$F443,1,Tabla5[DIAS FESTIVOS]),"")</f>
        <v/>
      </c>
      <c r="K443" s="13">
        <f t="shared" si="31"/>
        <v>0</v>
      </c>
    </row>
    <row r="444" spans="1:11" x14ac:dyDescent="0.2">
      <c r="A444" s="17" t="str">
        <f t="shared" si="28"/>
        <v/>
      </c>
      <c r="B444" s="58" t="str">
        <f>IFERROR(IF(BASE!$B443&lt;&gt;"",BASE!$B443,""),"")</f>
        <v/>
      </c>
      <c r="C444" s="14" t="str">
        <f>IFERROR(IF(BASE!$C443&lt;&gt;"",BASE!$C443,""),"")</f>
        <v/>
      </c>
      <c r="D444" s="15" t="str">
        <f>IFERROR(VLOOKUP($B444&amp;$C444,Tabla1[[#All],[LLAVE]:[FECHA REAL RESPUESTA]],4,0),"")</f>
        <v/>
      </c>
      <c r="E444" s="15" t="str">
        <f>IFERROR(VLOOKUP($B444&amp;$C444,Tabla1[[#All],[LLAVE]:[FECHA ESTIMADA RESPUESTA]],5,0),"")</f>
        <v/>
      </c>
      <c r="F444" s="15" t="str">
        <f>IFERROR(IF(VLOOKUP($B444&amp;$C444,Tabla1[[#All],[LLAVE]:[FECHA REAL RESPUESTA]],6,0)=0,"",VLOOKUP($B444&amp;$C444,Tabla1[[#All],[LLAVE]:[FECHA REAL RESPUESTA]],6,0)),"")</f>
        <v/>
      </c>
      <c r="G444" s="12" t="str">
        <f t="shared" si="29"/>
        <v/>
      </c>
      <c r="H444" s="12" t="str">
        <f>IFERROR(VLOOKUP($B444,Tabla2[#All],2,0),"")</f>
        <v/>
      </c>
      <c r="I444" s="12" t="str">
        <f t="shared" si="30"/>
        <v/>
      </c>
      <c r="J444" s="12" t="str">
        <f>IFERROR(NETWORKDAYS.INTL($D444+1,$F444,1,Tabla5[DIAS FESTIVOS]),"")</f>
        <v/>
      </c>
      <c r="K444" s="13">
        <f t="shared" si="31"/>
        <v>0</v>
      </c>
    </row>
    <row r="445" spans="1:11" x14ac:dyDescent="0.2">
      <c r="A445" s="17" t="str">
        <f t="shared" si="28"/>
        <v/>
      </c>
      <c r="B445" s="58" t="str">
        <f>IFERROR(IF(BASE!$B444&lt;&gt;"",BASE!$B444,""),"")</f>
        <v/>
      </c>
      <c r="C445" s="14" t="str">
        <f>IFERROR(IF(BASE!$C444&lt;&gt;"",BASE!$C444,""),"")</f>
        <v/>
      </c>
      <c r="D445" s="15" t="str">
        <f>IFERROR(VLOOKUP($B445&amp;$C445,Tabla1[[#All],[LLAVE]:[FECHA REAL RESPUESTA]],4,0),"")</f>
        <v/>
      </c>
      <c r="E445" s="15" t="str">
        <f>IFERROR(VLOOKUP($B445&amp;$C445,Tabla1[[#All],[LLAVE]:[FECHA ESTIMADA RESPUESTA]],5,0),"")</f>
        <v/>
      </c>
      <c r="F445" s="15" t="str">
        <f>IFERROR(IF(VLOOKUP($B445&amp;$C445,Tabla1[[#All],[LLAVE]:[FECHA REAL RESPUESTA]],6,0)=0,"",VLOOKUP($B445&amp;$C445,Tabla1[[#All],[LLAVE]:[FECHA REAL RESPUESTA]],6,0)),"")</f>
        <v/>
      </c>
      <c r="G445" s="12" t="str">
        <f t="shared" si="29"/>
        <v/>
      </c>
      <c r="H445" s="12" t="str">
        <f>IFERROR(VLOOKUP($B445,Tabla2[#All],2,0),"")</f>
        <v/>
      </c>
      <c r="I445" s="12" t="str">
        <f t="shared" si="30"/>
        <v/>
      </c>
      <c r="J445" s="12" t="str">
        <f>IFERROR(NETWORKDAYS.INTL($D445+1,$F445,1,Tabla5[DIAS FESTIVOS]),"")</f>
        <v/>
      </c>
      <c r="K445" s="13">
        <f t="shared" si="31"/>
        <v>0</v>
      </c>
    </row>
    <row r="446" spans="1:11" x14ac:dyDescent="0.2">
      <c r="A446" s="17" t="str">
        <f t="shared" si="28"/>
        <v/>
      </c>
      <c r="B446" s="58" t="str">
        <f>IFERROR(IF(BASE!$B445&lt;&gt;"",BASE!$B445,""),"")</f>
        <v/>
      </c>
      <c r="C446" s="14" t="str">
        <f>IFERROR(IF(BASE!$C445&lt;&gt;"",BASE!$C445,""),"")</f>
        <v/>
      </c>
      <c r="D446" s="15" t="str">
        <f>IFERROR(VLOOKUP($B446&amp;$C446,Tabla1[[#All],[LLAVE]:[FECHA REAL RESPUESTA]],4,0),"")</f>
        <v/>
      </c>
      <c r="E446" s="15" t="str">
        <f>IFERROR(VLOOKUP($B446&amp;$C446,Tabla1[[#All],[LLAVE]:[FECHA ESTIMADA RESPUESTA]],5,0),"")</f>
        <v/>
      </c>
      <c r="F446" s="15" t="str">
        <f>IFERROR(IF(VLOOKUP($B446&amp;$C446,Tabla1[[#All],[LLAVE]:[FECHA REAL RESPUESTA]],6,0)=0,"",VLOOKUP($B446&amp;$C446,Tabla1[[#All],[LLAVE]:[FECHA REAL RESPUESTA]],6,0)),"")</f>
        <v/>
      </c>
      <c r="G446" s="12" t="str">
        <f t="shared" si="29"/>
        <v/>
      </c>
      <c r="H446" s="12" t="str">
        <f>IFERROR(VLOOKUP($B446,Tabla2[#All],2,0),"")</f>
        <v/>
      </c>
      <c r="I446" s="12" t="str">
        <f t="shared" si="30"/>
        <v/>
      </c>
      <c r="J446" s="12" t="str">
        <f>IFERROR(NETWORKDAYS.INTL($D446+1,$F446,1,Tabla5[DIAS FESTIVOS]),"")</f>
        <v/>
      </c>
      <c r="K446" s="13">
        <f t="shared" si="31"/>
        <v>0</v>
      </c>
    </row>
    <row r="447" spans="1:11" x14ac:dyDescent="0.2">
      <c r="A447" s="17" t="str">
        <f t="shared" si="28"/>
        <v/>
      </c>
      <c r="B447" s="58" t="str">
        <f>IFERROR(IF(BASE!$B446&lt;&gt;"",BASE!$B446,""),"")</f>
        <v/>
      </c>
      <c r="C447" s="14" t="str">
        <f>IFERROR(IF(BASE!$C446&lt;&gt;"",BASE!$C446,""),"")</f>
        <v/>
      </c>
      <c r="D447" s="15" t="str">
        <f>IFERROR(VLOOKUP($B447&amp;$C447,Tabla1[[#All],[LLAVE]:[FECHA REAL RESPUESTA]],4,0),"")</f>
        <v/>
      </c>
      <c r="E447" s="15" t="str">
        <f>IFERROR(VLOOKUP($B447&amp;$C447,Tabla1[[#All],[LLAVE]:[FECHA ESTIMADA RESPUESTA]],5,0),"")</f>
        <v/>
      </c>
      <c r="F447" s="15" t="str">
        <f>IFERROR(IF(VLOOKUP($B447&amp;$C447,Tabla1[[#All],[LLAVE]:[FECHA REAL RESPUESTA]],6,0)=0,"",VLOOKUP($B447&amp;$C447,Tabla1[[#All],[LLAVE]:[FECHA REAL RESPUESTA]],6,0)),"")</f>
        <v/>
      </c>
      <c r="G447" s="12" t="str">
        <f t="shared" si="29"/>
        <v/>
      </c>
      <c r="H447" s="12" t="str">
        <f>IFERROR(VLOOKUP($B447,Tabla2[#All],2,0),"")</f>
        <v/>
      </c>
      <c r="I447" s="12" t="str">
        <f t="shared" si="30"/>
        <v/>
      </c>
      <c r="J447" s="12" t="str">
        <f>IFERROR(NETWORKDAYS.INTL($D447+1,$F447,1,Tabla5[DIAS FESTIVOS]),"")</f>
        <v/>
      </c>
      <c r="K447" s="13">
        <f t="shared" si="31"/>
        <v>0</v>
      </c>
    </row>
    <row r="448" spans="1:11" x14ac:dyDescent="0.2">
      <c r="A448" s="17" t="str">
        <f t="shared" si="28"/>
        <v/>
      </c>
      <c r="B448" s="58" t="str">
        <f>IFERROR(IF(BASE!$B447&lt;&gt;"",BASE!$B447,""),"")</f>
        <v/>
      </c>
      <c r="C448" s="14" t="str">
        <f>IFERROR(IF(BASE!$C447&lt;&gt;"",BASE!$C447,""),"")</f>
        <v/>
      </c>
      <c r="D448" s="15" t="str">
        <f>IFERROR(VLOOKUP($B448&amp;$C448,Tabla1[[#All],[LLAVE]:[FECHA REAL RESPUESTA]],4,0),"")</f>
        <v/>
      </c>
      <c r="E448" s="15" t="str">
        <f>IFERROR(VLOOKUP($B448&amp;$C448,Tabla1[[#All],[LLAVE]:[FECHA ESTIMADA RESPUESTA]],5,0),"")</f>
        <v/>
      </c>
      <c r="F448" s="15" t="str">
        <f>IFERROR(IF(VLOOKUP($B448&amp;$C448,Tabla1[[#All],[LLAVE]:[FECHA REAL RESPUESTA]],6,0)=0,"",VLOOKUP($B448&amp;$C448,Tabla1[[#All],[LLAVE]:[FECHA REAL RESPUESTA]],6,0)),"")</f>
        <v/>
      </c>
      <c r="G448" s="12" t="str">
        <f t="shared" si="29"/>
        <v/>
      </c>
      <c r="H448" s="12" t="str">
        <f>IFERROR(VLOOKUP($B448,Tabla2[#All],2,0),"")</f>
        <v/>
      </c>
      <c r="I448" s="12" t="str">
        <f t="shared" si="30"/>
        <v/>
      </c>
      <c r="J448" s="12" t="str">
        <f>IFERROR(NETWORKDAYS.INTL($D448+1,$F448,1,Tabla5[DIAS FESTIVOS]),"")</f>
        <v/>
      </c>
      <c r="K448" s="13">
        <f t="shared" si="31"/>
        <v>0</v>
      </c>
    </row>
    <row r="449" spans="1:11" x14ac:dyDescent="0.2">
      <c r="A449" s="17" t="str">
        <f t="shared" si="28"/>
        <v/>
      </c>
      <c r="B449" s="58" t="str">
        <f>IFERROR(IF(BASE!$B448&lt;&gt;"",BASE!$B448,""),"")</f>
        <v/>
      </c>
      <c r="C449" s="14" t="str">
        <f>IFERROR(IF(BASE!$C448&lt;&gt;"",BASE!$C448,""),"")</f>
        <v/>
      </c>
      <c r="D449" s="15" t="str">
        <f>IFERROR(VLOOKUP($B449&amp;$C449,Tabla1[[#All],[LLAVE]:[FECHA REAL RESPUESTA]],4,0),"")</f>
        <v/>
      </c>
      <c r="E449" s="15" t="str">
        <f>IFERROR(VLOOKUP($B449&amp;$C449,Tabla1[[#All],[LLAVE]:[FECHA ESTIMADA RESPUESTA]],5,0),"")</f>
        <v/>
      </c>
      <c r="F449" s="15" t="str">
        <f>IFERROR(IF(VLOOKUP($B449&amp;$C449,Tabla1[[#All],[LLAVE]:[FECHA REAL RESPUESTA]],6,0)=0,"",VLOOKUP($B449&amp;$C449,Tabla1[[#All],[LLAVE]:[FECHA REAL RESPUESTA]],6,0)),"")</f>
        <v/>
      </c>
      <c r="G449" s="12" t="str">
        <f t="shared" si="29"/>
        <v/>
      </c>
      <c r="H449" s="12" t="str">
        <f>IFERROR(VLOOKUP($B449,Tabla2[#All],2,0),"")</f>
        <v/>
      </c>
      <c r="I449" s="12" t="str">
        <f t="shared" si="30"/>
        <v/>
      </c>
      <c r="J449" s="12" t="str">
        <f>IFERROR(NETWORKDAYS.INTL($D449+1,$F449,1,Tabla5[DIAS FESTIVOS]),"")</f>
        <v/>
      </c>
      <c r="K449" s="13">
        <f t="shared" si="31"/>
        <v>0</v>
      </c>
    </row>
    <row r="450" spans="1:11" x14ac:dyDescent="0.2">
      <c r="A450" s="17" t="str">
        <f t="shared" si="28"/>
        <v/>
      </c>
      <c r="B450" s="58" t="str">
        <f>IFERROR(IF(BASE!$B449&lt;&gt;"",BASE!$B449,""),"")</f>
        <v/>
      </c>
      <c r="C450" s="14" t="str">
        <f>IFERROR(IF(BASE!$C449&lt;&gt;"",BASE!$C449,""),"")</f>
        <v/>
      </c>
      <c r="D450" s="15" t="str">
        <f>IFERROR(VLOOKUP($B450&amp;$C450,Tabla1[[#All],[LLAVE]:[FECHA REAL RESPUESTA]],4,0),"")</f>
        <v/>
      </c>
      <c r="E450" s="15" t="str">
        <f>IFERROR(VLOOKUP($B450&amp;$C450,Tabla1[[#All],[LLAVE]:[FECHA ESTIMADA RESPUESTA]],5,0),"")</f>
        <v/>
      </c>
      <c r="F450" s="15" t="str">
        <f>IFERROR(IF(VLOOKUP($B450&amp;$C450,Tabla1[[#All],[LLAVE]:[FECHA REAL RESPUESTA]],6,0)=0,"",VLOOKUP($B450&amp;$C450,Tabla1[[#All],[LLAVE]:[FECHA REAL RESPUESTA]],6,0)),"")</f>
        <v/>
      </c>
      <c r="G450" s="12" t="str">
        <f t="shared" si="29"/>
        <v/>
      </c>
      <c r="H450" s="12" t="str">
        <f>IFERROR(VLOOKUP($B450,Tabla2[#All],2,0),"")</f>
        <v/>
      </c>
      <c r="I450" s="12" t="str">
        <f t="shared" si="30"/>
        <v/>
      </c>
      <c r="J450" s="12" t="str">
        <f>IFERROR(NETWORKDAYS.INTL($D450+1,$F450,1,Tabla5[DIAS FESTIVOS]),"")</f>
        <v/>
      </c>
      <c r="K450" s="13">
        <f t="shared" si="31"/>
        <v>0</v>
      </c>
    </row>
    <row r="451" spans="1:11" x14ac:dyDescent="0.2">
      <c r="A451" s="17" t="str">
        <f t="shared" si="28"/>
        <v/>
      </c>
      <c r="B451" s="58" t="str">
        <f>IFERROR(IF(BASE!$B450&lt;&gt;"",BASE!$B450,""),"")</f>
        <v/>
      </c>
      <c r="C451" s="14" t="str">
        <f>IFERROR(IF(BASE!$C450&lt;&gt;"",BASE!$C450,""),"")</f>
        <v/>
      </c>
      <c r="D451" s="15" t="str">
        <f>IFERROR(VLOOKUP($B451&amp;$C451,Tabla1[[#All],[LLAVE]:[FECHA REAL RESPUESTA]],4,0),"")</f>
        <v/>
      </c>
      <c r="E451" s="15" t="str">
        <f>IFERROR(VLOOKUP($B451&amp;$C451,Tabla1[[#All],[LLAVE]:[FECHA ESTIMADA RESPUESTA]],5,0),"")</f>
        <v/>
      </c>
      <c r="F451" s="15" t="str">
        <f>IFERROR(IF(VLOOKUP($B451&amp;$C451,Tabla1[[#All],[LLAVE]:[FECHA REAL RESPUESTA]],6,0)=0,"",VLOOKUP($B451&amp;$C451,Tabla1[[#All],[LLAVE]:[FECHA REAL RESPUESTA]],6,0)),"")</f>
        <v/>
      </c>
      <c r="G451" s="12" t="str">
        <f t="shared" si="29"/>
        <v/>
      </c>
      <c r="H451" s="12" t="str">
        <f>IFERROR(VLOOKUP($B451,Tabla2[#All],2,0),"")</f>
        <v/>
      </c>
      <c r="I451" s="12" t="str">
        <f t="shared" si="30"/>
        <v/>
      </c>
      <c r="J451" s="12" t="str">
        <f>IFERROR(NETWORKDAYS.INTL($D451+1,$F451,1,Tabla5[DIAS FESTIVOS]),"")</f>
        <v/>
      </c>
      <c r="K451" s="13">
        <f t="shared" si="31"/>
        <v>0</v>
      </c>
    </row>
    <row r="452" spans="1:11" x14ac:dyDescent="0.2">
      <c r="A452" s="17" t="str">
        <f t="shared" si="28"/>
        <v/>
      </c>
      <c r="B452" s="58" t="str">
        <f>IFERROR(IF(BASE!$B451&lt;&gt;"",BASE!$B451,""),"")</f>
        <v/>
      </c>
      <c r="C452" s="14" t="str">
        <f>IFERROR(IF(BASE!$C451&lt;&gt;"",BASE!$C451,""),"")</f>
        <v/>
      </c>
      <c r="D452" s="15" t="str">
        <f>IFERROR(VLOOKUP($B452&amp;$C452,Tabla1[[#All],[LLAVE]:[FECHA REAL RESPUESTA]],4,0),"")</f>
        <v/>
      </c>
      <c r="E452" s="15" t="str">
        <f>IFERROR(VLOOKUP($B452&amp;$C452,Tabla1[[#All],[LLAVE]:[FECHA ESTIMADA RESPUESTA]],5,0),"")</f>
        <v/>
      </c>
      <c r="F452" s="15" t="str">
        <f>IFERROR(IF(VLOOKUP($B452&amp;$C452,Tabla1[[#All],[LLAVE]:[FECHA REAL RESPUESTA]],6,0)=0,"",VLOOKUP($B452&amp;$C452,Tabla1[[#All],[LLAVE]:[FECHA REAL RESPUESTA]],6,0)),"")</f>
        <v/>
      </c>
      <c r="G452" s="12" t="str">
        <f t="shared" si="29"/>
        <v/>
      </c>
      <c r="H452" s="12" t="str">
        <f>IFERROR(VLOOKUP($B452,Tabla2[#All],2,0),"")</f>
        <v/>
      </c>
      <c r="I452" s="12" t="str">
        <f t="shared" si="30"/>
        <v/>
      </c>
      <c r="J452" s="12" t="str">
        <f>IFERROR(NETWORKDAYS.INTL($D452+1,$F452,1,Tabla5[DIAS FESTIVOS]),"")</f>
        <v/>
      </c>
      <c r="K452" s="13">
        <f t="shared" si="31"/>
        <v>0</v>
      </c>
    </row>
    <row r="453" spans="1:11" x14ac:dyDescent="0.2">
      <c r="A453" s="17" t="str">
        <f t="shared" ref="A453:A503" si="32">IFERROR($B453&amp;$C453,"")</f>
        <v/>
      </c>
      <c r="B453" s="58" t="str">
        <f>IFERROR(IF(BASE!$B452&lt;&gt;"",BASE!$B452,""),"")</f>
        <v/>
      </c>
      <c r="C453" s="14" t="str">
        <f>IFERROR(IF(BASE!$C452&lt;&gt;"",BASE!$C452,""),"")</f>
        <v/>
      </c>
      <c r="D453" s="15" t="str">
        <f>IFERROR(VLOOKUP($B453&amp;$C453,Tabla1[[#All],[LLAVE]:[FECHA REAL RESPUESTA]],4,0),"")</f>
        <v/>
      </c>
      <c r="E453" s="15" t="str">
        <f>IFERROR(VLOOKUP($B453&amp;$C453,Tabla1[[#All],[LLAVE]:[FECHA ESTIMADA RESPUESTA]],5,0),"")</f>
        <v/>
      </c>
      <c r="F453" s="15" t="str">
        <f>IFERROR(IF(VLOOKUP($B453&amp;$C453,Tabla1[[#All],[LLAVE]:[FECHA REAL RESPUESTA]],6,0)=0,"",VLOOKUP($B453&amp;$C453,Tabla1[[#All],[LLAVE]:[FECHA REAL RESPUESTA]],6,0)),"")</f>
        <v/>
      </c>
      <c r="G453" s="12" t="str">
        <f t="shared" ref="G453:G503" si="33">IFERROR(IF(WEEKDAY($D453,2)=5,DAY($D453)+3,IF(WEEKDAY($D453,2)=6,DAY($D453)+2,IF(WEEKDAY($D453,2)=7,DAY($D453)+1,DAY($D453)+1))),"")</f>
        <v/>
      </c>
      <c r="H453" s="12" t="str">
        <f>IFERROR(VLOOKUP($B453,Tabla2[#All],2,0),"")</f>
        <v/>
      </c>
      <c r="I453" s="12" t="str">
        <f t="shared" ref="I453:I503" si="34">+IFERROR($G453,"")</f>
        <v/>
      </c>
      <c r="J453" s="12" t="str">
        <f>IFERROR(NETWORKDAYS.INTL($D453+1,$F453,1,Tabla5[DIAS FESTIVOS]),"")</f>
        <v/>
      </c>
      <c r="K453" s="13">
        <f t="shared" ref="K453:K503" si="35">IFERROR(IF($F453="",0,1),"")</f>
        <v>0</v>
      </c>
    </row>
    <row r="454" spans="1:11" x14ac:dyDescent="0.2">
      <c r="A454" s="17" t="str">
        <f t="shared" si="32"/>
        <v/>
      </c>
      <c r="B454" s="58" t="str">
        <f>IFERROR(IF(BASE!$B453&lt;&gt;"",BASE!$B453,""),"")</f>
        <v/>
      </c>
      <c r="C454" s="14" t="str">
        <f>IFERROR(IF(BASE!$C453&lt;&gt;"",BASE!$C453,""),"")</f>
        <v/>
      </c>
      <c r="D454" s="15" t="str">
        <f>IFERROR(VLOOKUP($B454&amp;$C454,Tabla1[[#All],[LLAVE]:[FECHA REAL RESPUESTA]],4,0),"")</f>
        <v/>
      </c>
      <c r="E454" s="15" t="str">
        <f>IFERROR(VLOOKUP($B454&amp;$C454,Tabla1[[#All],[LLAVE]:[FECHA ESTIMADA RESPUESTA]],5,0),"")</f>
        <v/>
      </c>
      <c r="F454" s="15" t="str">
        <f>IFERROR(IF(VLOOKUP($B454&amp;$C454,Tabla1[[#All],[LLAVE]:[FECHA REAL RESPUESTA]],6,0)=0,"",VLOOKUP($B454&amp;$C454,Tabla1[[#All],[LLAVE]:[FECHA REAL RESPUESTA]],6,0)),"")</f>
        <v/>
      </c>
      <c r="G454" s="12" t="str">
        <f t="shared" si="33"/>
        <v/>
      </c>
      <c r="H454" s="12" t="str">
        <f>IFERROR(VLOOKUP($B454,Tabla2[#All],2,0),"")</f>
        <v/>
      </c>
      <c r="I454" s="12" t="str">
        <f t="shared" si="34"/>
        <v/>
      </c>
      <c r="J454" s="12" t="str">
        <f>IFERROR(NETWORKDAYS.INTL($D454+1,$F454,1,Tabla5[DIAS FESTIVOS]),"")</f>
        <v/>
      </c>
      <c r="K454" s="13">
        <f t="shared" si="35"/>
        <v>0</v>
      </c>
    </row>
    <row r="455" spans="1:11" x14ac:dyDescent="0.2">
      <c r="A455" s="17" t="str">
        <f t="shared" si="32"/>
        <v/>
      </c>
      <c r="B455" s="58" t="str">
        <f>IFERROR(IF(BASE!$B454&lt;&gt;"",BASE!$B454,""),"")</f>
        <v/>
      </c>
      <c r="C455" s="14" t="str">
        <f>IFERROR(IF(BASE!$C454&lt;&gt;"",BASE!$C454,""),"")</f>
        <v/>
      </c>
      <c r="D455" s="15" t="str">
        <f>IFERROR(VLOOKUP($B455&amp;$C455,Tabla1[[#All],[LLAVE]:[FECHA REAL RESPUESTA]],4,0),"")</f>
        <v/>
      </c>
      <c r="E455" s="15" t="str">
        <f>IFERROR(VLOOKUP($B455&amp;$C455,Tabla1[[#All],[LLAVE]:[FECHA ESTIMADA RESPUESTA]],5,0),"")</f>
        <v/>
      </c>
      <c r="F455" s="15" t="str">
        <f>IFERROR(IF(VLOOKUP($B455&amp;$C455,Tabla1[[#All],[LLAVE]:[FECHA REAL RESPUESTA]],6,0)=0,"",VLOOKUP($B455&amp;$C455,Tabla1[[#All],[LLAVE]:[FECHA REAL RESPUESTA]],6,0)),"")</f>
        <v/>
      </c>
      <c r="G455" s="12" t="str">
        <f t="shared" si="33"/>
        <v/>
      </c>
      <c r="H455" s="12" t="str">
        <f>IFERROR(VLOOKUP($B455,Tabla2[#All],2,0),"")</f>
        <v/>
      </c>
      <c r="I455" s="12" t="str">
        <f t="shared" si="34"/>
        <v/>
      </c>
      <c r="J455" s="12" t="str">
        <f>IFERROR(NETWORKDAYS.INTL($D455+1,$F455,1,Tabla5[DIAS FESTIVOS]),"")</f>
        <v/>
      </c>
      <c r="K455" s="13">
        <f t="shared" si="35"/>
        <v>0</v>
      </c>
    </row>
    <row r="456" spans="1:11" x14ac:dyDescent="0.2">
      <c r="A456" s="17" t="str">
        <f t="shared" si="32"/>
        <v/>
      </c>
      <c r="B456" s="58" t="str">
        <f>IFERROR(IF(BASE!$B455&lt;&gt;"",BASE!$B455,""),"")</f>
        <v/>
      </c>
      <c r="C456" s="14" t="str">
        <f>IFERROR(IF(BASE!$C455&lt;&gt;"",BASE!$C455,""),"")</f>
        <v/>
      </c>
      <c r="D456" s="15" t="str">
        <f>IFERROR(VLOOKUP($B456&amp;$C456,Tabla1[[#All],[LLAVE]:[FECHA REAL RESPUESTA]],4,0),"")</f>
        <v/>
      </c>
      <c r="E456" s="15" t="str">
        <f>IFERROR(VLOOKUP($B456&amp;$C456,Tabla1[[#All],[LLAVE]:[FECHA ESTIMADA RESPUESTA]],5,0),"")</f>
        <v/>
      </c>
      <c r="F456" s="15" t="str">
        <f>IFERROR(IF(VLOOKUP($B456&amp;$C456,Tabla1[[#All],[LLAVE]:[FECHA REAL RESPUESTA]],6,0)=0,"",VLOOKUP($B456&amp;$C456,Tabla1[[#All],[LLAVE]:[FECHA REAL RESPUESTA]],6,0)),"")</f>
        <v/>
      </c>
      <c r="G456" s="12" t="str">
        <f t="shared" si="33"/>
        <v/>
      </c>
      <c r="H456" s="12" t="str">
        <f>IFERROR(VLOOKUP($B456,Tabla2[#All],2,0),"")</f>
        <v/>
      </c>
      <c r="I456" s="12" t="str">
        <f t="shared" si="34"/>
        <v/>
      </c>
      <c r="J456" s="12" t="str">
        <f>IFERROR(NETWORKDAYS.INTL($D456+1,$F456,1,Tabla5[DIAS FESTIVOS]),"")</f>
        <v/>
      </c>
      <c r="K456" s="13">
        <f t="shared" si="35"/>
        <v>0</v>
      </c>
    </row>
    <row r="457" spans="1:11" x14ac:dyDescent="0.2">
      <c r="A457" s="17" t="str">
        <f t="shared" si="32"/>
        <v/>
      </c>
      <c r="B457" s="58" t="str">
        <f>IFERROR(IF(BASE!$B456&lt;&gt;"",BASE!$B456,""),"")</f>
        <v/>
      </c>
      <c r="C457" s="14" t="str">
        <f>IFERROR(IF(BASE!$C456&lt;&gt;"",BASE!$C456,""),"")</f>
        <v/>
      </c>
      <c r="D457" s="15" t="str">
        <f>IFERROR(VLOOKUP($B457&amp;$C457,Tabla1[[#All],[LLAVE]:[FECHA REAL RESPUESTA]],4,0),"")</f>
        <v/>
      </c>
      <c r="E457" s="15" t="str">
        <f>IFERROR(VLOOKUP($B457&amp;$C457,Tabla1[[#All],[LLAVE]:[FECHA ESTIMADA RESPUESTA]],5,0),"")</f>
        <v/>
      </c>
      <c r="F457" s="15" t="str">
        <f>IFERROR(IF(VLOOKUP($B457&amp;$C457,Tabla1[[#All],[LLAVE]:[FECHA REAL RESPUESTA]],6,0)=0,"",VLOOKUP($B457&amp;$C457,Tabla1[[#All],[LLAVE]:[FECHA REAL RESPUESTA]],6,0)),"")</f>
        <v/>
      </c>
      <c r="G457" s="12" t="str">
        <f t="shared" si="33"/>
        <v/>
      </c>
      <c r="H457" s="12" t="str">
        <f>IFERROR(VLOOKUP($B457,Tabla2[#All],2,0),"")</f>
        <v/>
      </c>
      <c r="I457" s="12" t="str">
        <f t="shared" si="34"/>
        <v/>
      </c>
      <c r="J457" s="12" t="str">
        <f>IFERROR(NETWORKDAYS.INTL($D457+1,$F457,1,Tabla5[DIAS FESTIVOS]),"")</f>
        <v/>
      </c>
      <c r="K457" s="13">
        <f t="shared" si="35"/>
        <v>0</v>
      </c>
    </row>
    <row r="458" spans="1:11" x14ac:dyDescent="0.2">
      <c r="A458" s="17" t="str">
        <f t="shared" si="32"/>
        <v/>
      </c>
      <c r="B458" s="58" t="str">
        <f>IFERROR(IF(BASE!$B457&lt;&gt;"",BASE!$B457,""),"")</f>
        <v/>
      </c>
      <c r="C458" s="14" t="str">
        <f>IFERROR(IF(BASE!$C457&lt;&gt;"",BASE!$C457,""),"")</f>
        <v/>
      </c>
      <c r="D458" s="15" t="str">
        <f>IFERROR(VLOOKUP($B458&amp;$C458,Tabla1[[#All],[LLAVE]:[FECHA REAL RESPUESTA]],4,0),"")</f>
        <v/>
      </c>
      <c r="E458" s="15" t="str">
        <f>IFERROR(VLOOKUP($B458&amp;$C458,Tabla1[[#All],[LLAVE]:[FECHA ESTIMADA RESPUESTA]],5,0),"")</f>
        <v/>
      </c>
      <c r="F458" s="15" t="str">
        <f>IFERROR(IF(VLOOKUP($B458&amp;$C458,Tabla1[[#All],[LLAVE]:[FECHA REAL RESPUESTA]],6,0)=0,"",VLOOKUP($B458&amp;$C458,Tabla1[[#All],[LLAVE]:[FECHA REAL RESPUESTA]],6,0)),"")</f>
        <v/>
      </c>
      <c r="G458" s="12" t="str">
        <f t="shared" si="33"/>
        <v/>
      </c>
      <c r="H458" s="12" t="str">
        <f>IFERROR(VLOOKUP($B458,Tabla2[#All],2,0),"")</f>
        <v/>
      </c>
      <c r="I458" s="12" t="str">
        <f t="shared" si="34"/>
        <v/>
      </c>
      <c r="J458" s="12" t="str">
        <f>IFERROR(NETWORKDAYS.INTL($D458+1,$F458,1,Tabla5[DIAS FESTIVOS]),"")</f>
        <v/>
      </c>
      <c r="K458" s="13">
        <f t="shared" si="35"/>
        <v>0</v>
      </c>
    </row>
    <row r="459" spans="1:11" x14ac:dyDescent="0.2">
      <c r="A459" s="17" t="str">
        <f t="shared" si="32"/>
        <v/>
      </c>
      <c r="B459" s="58" t="str">
        <f>IFERROR(IF(BASE!$B458&lt;&gt;"",BASE!$B458,""),"")</f>
        <v/>
      </c>
      <c r="C459" s="14" t="str">
        <f>IFERROR(IF(BASE!$C458&lt;&gt;"",BASE!$C458,""),"")</f>
        <v/>
      </c>
      <c r="D459" s="15" t="str">
        <f>IFERROR(VLOOKUP($B459&amp;$C459,Tabla1[[#All],[LLAVE]:[FECHA REAL RESPUESTA]],4,0),"")</f>
        <v/>
      </c>
      <c r="E459" s="15" t="str">
        <f>IFERROR(VLOOKUP($B459&amp;$C459,Tabla1[[#All],[LLAVE]:[FECHA ESTIMADA RESPUESTA]],5,0),"")</f>
        <v/>
      </c>
      <c r="F459" s="15" t="str">
        <f>IFERROR(IF(VLOOKUP($B459&amp;$C459,Tabla1[[#All],[LLAVE]:[FECHA REAL RESPUESTA]],6,0)=0,"",VLOOKUP($B459&amp;$C459,Tabla1[[#All],[LLAVE]:[FECHA REAL RESPUESTA]],6,0)),"")</f>
        <v/>
      </c>
      <c r="G459" s="12" t="str">
        <f t="shared" si="33"/>
        <v/>
      </c>
      <c r="H459" s="12" t="str">
        <f>IFERROR(VLOOKUP($B459,Tabla2[#All],2,0),"")</f>
        <v/>
      </c>
      <c r="I459" s="12" t="str">
        <f t="shared" si="34"/>
        <v/>
      </c>
      <c r="J459" s="12" t="str">
        <f>IFERROR(NETWORKDAYS.INTL($D459+1,$F459,1,Tabla5[DIAS FESTIVOS]),"")</f>
        <v/>
      </c>
      <c r="K459" s="13">
        <f t="shared" si="35"/>
        <v>0</v>
      </c>
    </row>
    <row r="460" spans="1:11" x14ac:dyDescent="0.2">
      <c r="A460" s="17" t="str">
        <f t="shared" si="32"/>
        <v/>
      </c>
      <c r="B460" s="58" t="str">
        <f>IFERROR(IF(BASE!$B459&lt;&gt;"",BASE!$B459,""),"")</f>
        <v/>
      </c>
      <c r="C460" s="14" t="str">
        <f>IFERROR(IF(BASE!$C459&lt;&gt;"",BASE!$C459,""),"")</f>
        <v/>
      </c>
      <c r="D460" s="15" t="str">
        <f>IFERROR(VLOOKUP($B460&amp;$C460,Tabla1[[#All],[LLAVE]:[FECHA REAL RESPUESTA]],4,0),"")</f>
        <v/>
      </c>
      <c r="E460" s="15" t="str">
        <f>IFERROR(VLOOKUP($B460&amp;$C460,Tabla1[[#All],[LLAVE]:[FECHA ESTIMADA RESPUESTA]],5,0),"")</f>
        <v/>
      </c>
      <c r="F460" s="15" t="str">
        <f>IFERROR(IF(VLOOKUP($B460&amp;$C460,Tabla1[[#All],[LLAVE]:[FECHA REAL RESPUESTA]],6,0)=0,"",VLOOKUP($B460&amp;$C460,Tabla1[[#All],[LLAVE]:[FECHA REAL RESPUESTA]],6,0)),"")</f>
        <v/>
      </c>
      <c r="G460" s="12" t="str">
        <f t="shared" si="33"/>
        <v/>
      </c>
      <c r="H460" s="12" t="str">
        <f>IFERROR(VLOOKUP($B460,Tabla2[#All],2,0),"")</f>
        <v/>
      </c>
      <c r="I460" s="12" t="str">
        <f t="shared" si="34"/>
        <v/>
      </c>
      <c r="J460" s="12" t="str">
        <f>IFERROR(NETWORKDAYS.INTL($D460+1,$F460,1,Tabla5[DIAS FESTIVOS]),"")</f>
        <v/>
      </c>
      <c r="K460" s="13">
        <f t="shared" si="35"/>
        <v>0</v>
      </c>
    </row>
    <row r="461" spans="1:11" x14ac:dyDescent="0.2">
      <c r="A461" s="17" t="str">
        <f t="shared" si="32"/>
        <v/>
      </c>
      <c r="B461" s="58" t="str">
        <f>IFERROR(IF(BASE!$B460&lt;&gt;"",BASE!$B460,""),"")</f>
        <v/>
      </c>
      <c r="C461" s="14" t="str">
        <f>IFERROR(IF(BASE!$C460&lt;&gt;"",BASE!$C460,""),"")</f>
        <v/>
      </c>
      <c r="D461" s="15" t="str">
        <f>IFERROR(VLOOKUP($B461&amp;$C461,Tabla1[[#All],[LLAVE]:[FECHA REAL RESPUESTA]],4,0),"")</f>
        <v/>
      </c>
      <c r="E461" s="15" t="str">
        <f>IFERROR(VLOOKUP($B461&amp;$C461,Tabla1[[#All],[LLAVE]:[FECHA ESTIMADA RESPUESTA]],5,0),"")</f>
        <v/>
      </c>
      <c r="F461" s="15" t="str">
        <f>IFERROR(IF(VLOOKUP($B461&amp;$C461,Tabla1[[#All],[LLAVE]:[FECHA REAL RESPUESTA]],6,0)=0,"",VLOOKUP($B461&amp;$C461,Tabla1[[#All],[LLAVE]:[FECHA REAL RESPUESTA]],6,0)),"")</f>
        <v/>
      </c>
      <c r="G461" s="12" t="str">
        <f t="shared" si="33"/>
        <v/>
      </c>
      <c r="H461" s="12" t="str">
        <f>IFERROR(VLOOKUP($B461,Tabla2[#All],2,0),"")</f>
        <v/>
      </c>
      <c r="I461" s="12" t="str">
        <f t="shared" si="34"/>
        <v/>
      </c>
      <c r="J461" s="12" t="str">
        <f>IFERROR(NETWORKDAYS.INTL($D461+1,$F461,1,Tabla5[DIAS FESTIVOS]),"")</f>
        <v/>
      </c>
      <c r="K461" s="13">
        <f t="shared" si="35"/>
        <v>0</v>
      </c>
    </row>
    <row r="462" spans="1:11" x14ac:dyDescent="0.2">
      <c r="A462" s="17" t="str">
        <f t="shared" si="32"/>
        <v/>
      </c>
      <c r="B462" s="58" t="str">
        <f>IFERROR(IF(BASE!$B461&lt;&gt;"",BASE!$B461,""),"")</f>
        <v/>
      </c>
      <c r="C462" s="14" t="str">
        <f>IFERROR(IF(BASE!$C461&lt;&gt;"",BASE!$C461,""),"")</f>
        <v/>
      </c>
      <c r="D462" s="15" t="str">
        <f>IFERROR(VLOOKUP($B462&amp;$C462,Tabla1[[#All],[LLAVE]:[FECHA REAL RESPUESTA]],4,0),"")</f>
        <v/>
      </c>
      <c r="E462" s="15" t="str">
        <f>IFERROR(VLOOKUP($B462&amp;$C462,Tabla1[[#All],[LLAVE]:[FECHA ESTIMADA RESPUESTA]],5,0),"")</f>
        <v/>
      </c>
      <c r="F462" s="15" t="str">
        <f>IFERROR(IF(VLOOKUP($B462&amp;$C462,Tabla1[[#All],[LLAVE]:[FECHA REAL RESPUESTA]],6,0)=0,"",VLOOKUP($B462&amp;$C462,Tabla1[[#All],[LLAVE]:[FECHA REAL RESPUESTA]],6,0)),"")</f>
        <v/>
      </c>
      <c r="G462" s="12" t="str">
        <f t="shared" si="33"/>
        <v/>
      </c>
      <c r="H462" s="12" t="str">
        <f>IFERROR(VLOOKUP($B462,Tabla2[#All],2,0),"")</f>
        <v/>
      </c>
      <c r="I462" s="12" t="str">
        <f t="shared" si="34"/>
        <v/>
      </c>
      <c r="J462" s="12" t="str">
        <f>IFERROR(NETWORKDAYS.INTL($D462+1,$F462,1,Tabla5[DIAS FESTIVOS]),"")</f>
        <v/>
      </c>
      <c r="K462" s="13">
        <f t="shared" si="35"/>
        <v>0</v>
      </c>
    </row>
    <row r="463" spans="1:11" x14ac:dyDescent="0.2">
      <c r="A463" s="17" t="str">
        <f t="shared" si="32"/>
        <v/>
      </c>
      <c r="B463" s="58" t="str">
        <f>IFERROR(IF(BASE!$B462&lt;&gt;"",BASE!$B462,""),"")</f>
        <v/>
      </c>
      <c r="C463" s="14" t="str">
        <f>IFERROR(IF(BASE!$C462&lt;&gt;"",BASE!$C462,""),"")</f>
        <v/>
      </c>
      <c r="D463" s="15" t="str">
        <f>IFERROR(VLOOKUP($B463&amp;$C463,Tabla1[[#All],[LLAVE]:[FECHA REAL RESPUESTA]],4,0),"")</f>
        <v/>
      </c>
      <c r="E463" s="15" t="str">
        <f>IFERROR(VLOOKUP($B463&amp;$C463,Tabla1[[#All],[LLAVE]:[FECHA ESTIMADA RESPUESTA]],5,0),"")</f>
        <v/>
      </c>
      <c r="F463" s="15" t="str">
        <f>IFERROR(IF(VLOOKUP($B463&amp;$C463,Tabla1[[#All],[LLAVE]:[FECHA REAL RESPUESTA]],6,0)=0,"",VLOOKUP($B463&amp;$C463,Tabla1[[#All],[LLAVE]:[FECHA REAL RESPUESTA]],6,0)),"")</f>
        <v/>
      </c>
      <c r="G463" s="12" t="str">
        <f t="shared" si="33"/>
        <v/>
      </c>
      <c r="H463" s="12" t="str">
        <f>IFERROR(VLOOKUP($B463,Tabla2[#All],2,0),"")</f>
        <v/>
      </c>
      <c r="I463" s="12" t="str">
        <f t="shared" si="34"/>
        <v/>
      </c>
      <c r="J463" s="12" t="str">
        <f>IFERROR(NETWORKDAYS.INTL($D463+1,$F463,1,Tabla5[DIAS FESTIVOS]),"")</f>
        <v/>
      </c>
      <c r="K463" s="13">
        <f t="shared" si="35"/>
        <v>0</v>
      </c>
    </row>
    <row r="464" spans="1:11" x14ac:dyDescent="0.2">
      <c r="A464" s="17" t="str">
        <f t="shared" si="32"/>
        <v/>
      </c>
      <c r="B464" s="58" t="str">
        <f>IFERROR(IF(BASE!$B463&lt;&gt;"",BASE!$B463,""),"")</f>
        <v/>
      </c>
      <c r="C464" s="14" t="str">
        <f>IFERROR(IF(BASE!$C463&lt;&gt;"",BASE!$C463,""),"")</f>
        <v/>
      </c>
      <c r="D464" s="15" t="str">
        <f>IFERROR(VLOOKUP($B464&amp;$C464,Tabla1[[#All],[LLAVE]:[FECHA REAL RESPUESTA]],4,0),"")</f>
        <v/>
      </c>
      <c r="E464" s="15" t="str">
        <f>IFERROR(VLOOKUP($B464&amp;$C464,Tabla1[[#All],[LLAVE]:[FECHA ESTIMADA RESPUESTA]],5,0),"")</f>
        <v/>
      </c>
      <c r="F464" s="15" t="str">
        <f>IFERROR(IF(VLOOKUP($B464&amp;$C464,Tabla1[[#All],[LLAVE]:[FECHA REAL RESPUESTA]],6,0)=0,"",VLOOKUP($B464&amp;$C464,Tabla1[[#All],[LLAVE]:[FECHA REAL RESPUESTA]],6,0)),"")</f>
        <v/>
      </c>
      <c r="G464" s="12" t="str">
        <f t="shared" si="33"/>
        <v/>
      </c>
      <c r="H464" s="12" t="str">
        <f>IFERROR(VLOOKUP($B464,Tabla2[#All],2,0),"")</f>
        <v/>
      </c>
      <c r="I464" s="12" t="str">
        <f t="shared" si="34"/>
        <v/>
      </c>
      <c r="J464" s="12" t="str">
        <f>IFERROR(NETWORKDAYS.INTL($D464+1,$F464,1,Tabla5[DIAS FESTIVOS]),"")</f>
        <v/>
      </c>
      <c r="K464" s="13">
        <f t="shared" si="35"/>
        <v>0</v>
      </c>
    </row>
    <row r="465" spans="1:11" x14ac:dyDescent="0.2">
      <c r="A465" s="17" t="str">
        <f t="shared" si="32"/>
        <v/>
      </c>
      <c r="B465" s="58" t="str">
        <f>IFERROR(IF(BASE!$B464&lt;&gt;"",BASE!$B464,""),"")</f>
        <v/>
      </c>
      <c r="C465" s="14" t="str">
        <f>IFERROR(IF(BASE!$C464&lt;&gt;"",BASE!$C464,""),"")</f>
        <v/>
      </c>
      <c r="D465" s="15" t="str">
        <f>IFERROR(VLOOKUP($B465&amp;$C465,Tabla1[[#All],[LLAVE]:[FECHA REAL RESPUESTA]],4,0),"")</f>
        <v/>
      </c>
      <c r="E465" s="15" t="str">
        <f>IFERROR(VLOOKUP($B465&amp;$C465,Tabla1[[#All],[LLAVE]:[FECHA ESTIMADA RESPUESTA]],5,0),"")</f>
        <v/>
      </c>
      <c r="F465" s="15" t="str">
        <f>IFERROR(IF(VLOOKUP($B465&amp;$C465,Tabla1[[#All],[LLAVE]:[FECHA REAL RESPUESTA]],6,0)=0,"",VLOOKUP($B465&amp;$C465,Tabla1[[#All],[LLAVE]:[FECHA REAL RESPUESTA]],6,0)),"")</f>
        <v/>
      </c>
      <c r="G465" s="12" t="str">
        <f t="shared" si="33"/>
        <v/>
      </c>
      <c r="H465" s="12" t="str">
        <f>IFERROR(VLOOKUP($B465,Tabla2[#All],2,0),"")</f>
        <v/>
      </c>
      <c r="I465" s="12" t="str">
        <f t="shared" si="34"/>
        <v/>
      </c>
      <c r="J465" s="12" t="str">
        <f>IFERROR(NETWORKDAYS.INTL($D465+1,$F465,1,Tabla5[DIAS FESTIVOS]),"")</f>
        <v/>
      </c>
      <c r="K465" s="13">
        <f t="shared" si="35"/>
        <v>0</v>
      </c>
    </row>
    <row r="466" spans="1:11" x14ac:dyDescent="0.2">
      <c r="A466" s="17" t="str">
        <f t="shared" si="32"/>
        <v/>
      </c>
      <c r="B466" s="58" t="str">
        <f>IFERROR(IF(BASE!$B465&lt;&gt;"",BASE!$B465,""),"")</f>
        <v/>
      </c>
      <c r="C466" s="14" t="str">
        <f>IFERROR(IF(BASE!$C465&lt;&gt;"",BASE!$C465,""),"")</f>
        <v/>
      </c>
      <c r="D466" s="15" t="str">
        <f>IFERROR(VLOOKUP($B466&amp;$C466,Tabla1[[#All],[LLAVE]:[FECHA REAL RESPUESTA]],4,0),"")</f>
        <v/>
      </c>
      <c r="E466" s="15" t="str">
        <f>IFERROR(VLOOKUP($B466&amp;$C466,Tabla1[[#All],[LLAVE]:[FECHA ESTIMADA RESPUESTA]],5,0),"")</f>
        <v/>
      </c>
      <c r="F466" s="15" t="str">
        <f>IFERROR(IF(VLOOKUP($B466&amp;$C466,Tabla1[[#All],[LLAVE]:[FECHA REAL RESPUESTA]],6,0)=0,"",VLOOKUP($B466&amp;$C466,Tabla1[[#All],[LLAVE]:[FECHA REAL RESPUESTA]],6,0)),"")</f>
        <v/>
      </c>
      <c r="G466" s="12" t="str">
        <f t="shared" si="33"/>
        <v/>
      </c>
      <c r="H466" s="12" t="str">
        <f>IFERROR(VLOOKUP($B466,Tabla2[#All],2,0),"")</f>
        <v/>
      </c>
      <c r="I466" s="12" t="str">
        <f t="shared" si="34"/>
        <v/>
      </c>
      <c r="J466" s="12" t="str">
        <f>IFERROR(NETWORKDAYS.INTL($D466+1,$F466,1,Tabla5[DIAS FESTIVOS]),"")</f>
        <v/>
      </c>
      <c r="K466" s="13">
        <f t="shared" si="35"/>
        <v>0</v>
      </c>
    </row>
    <row r="467" spans="1:11" x14ac:dyDescent="0.2">
      <c r="A467" s="17" t="str">
        <f t="shared" si="32"/>
        <v/>
      </c>
      <c r="B467" s="58" t="str">
        <f>IFERROR(IF(BASE!$B466&lt;&gt;"",BASE!$B466,""),"")</f>
        <v/>
      </c>
      <c r="C467" s="14" t="str">
        <f>IFERROR(IF(BASE!$C466&lt;&gt;"",BASE!$C466,""),"")</f>
        <v/>
      </c>
      <c r="D467" s="15" t="str">
        <f>IFERROR(VLOOKUP($B467&amp;$C467,Tabla1[[#All],[LLAVE]:[FECHA REAL RESPUESTA]],4,0),"")</f>
        <v/>
      </c>
      <c r="E467" s="15" t="str">
        <f>IFERROR(VLOOKUP($B467&amp;$C467,Tabla1[[#All],[LLAVE]:[FECHA ESTIMADA RESPUESTA]],5,0),"")</f>
        <v/>
      </c>
      <c r="F467" s="15" t="str">
        <f>IFERROR(IF(VLOOKUP($B467&amp;$C467,Tabla1[[#All],[LLAVE]:[FECHA REAL RESPUESTA]],6,0)=0,"",VLOOKUP($B467&amp;$C467,Tabla1[[#All],[LLAVE]:[FECHA REAL RESPUESTA]],6,0)),"")</f>
        <v/>
      </c>
      <c r="G467" s="12" t="str">
        <f t="shared" si="33"/>
        <v/>
      </c>
      <c r="H467" s="12" t="str">
        <f>IFERROR(VLOOKUP($B467,Tabla2[#All],2,0),"")</f>
        <v/>
      </c>
      <c r="I467" s="12" t="str">
        <f t="shared" si="34"/>
        <v/>
      </c>
      <c r="J467" s="12" t="str">
        <f>IFERROR(NETWORKDAYS.INTL($D467+1,$F467,1,Tabla5[DIAS FESTIVOS]),"")</f>
        <v/>
      </c>
      <c r="K467" s="13">
        <f t="shared" si="35"/>
        <v>0</v>
      </c>
    </row>
    <row r="468" spans="1:11" x14ac:dyDescent="0.2">
      <c r="A468" s="17" t="str">
        <f t="shared" si="32"/>
        <v/>
      </c>
      <c r="B468" s="58" t="str">
        <f>IFERROR(IF(BASE!$B467&lt;&gt;"",BASE!$B467,""),"")</f>
        <v/>
      </c>
      <c r="C468" s="14" t="str">
        <f>IFERROR(IF(BASE!$C467&lt;&gt;"",BASE!$C467,""),"")</f>
        <v/>
      </c>
      <c r="D468" s="15" t="str">
        <f>IFERROR(VLOOKUP($B468&amp;$C468,Tabla1[[#All],[LLAVE]:[FECHA REAL RESPUESTA]],4,0),"")</f>
        <v/>
      </c>
      <c r="E468" s="15" t="str">
        <f>IFERROR(VLOOKUP($B468&amp;$C468,Tabla1[[#All],[LLAVE]:[FECHA ESTIMADA RESPUESTA]],5,0),"")</f>
        <v/>
      </c>
      <c r="F468" s="15" t="str">
        <f>IFERROR(IF(VLOOKUP($B468&amp;$C468,Tabla1[[#All],[LLAVE]:[FECHA REAL RESPUESTA]],6,0)=0,"",VLOOKUP($B468&amp;$C468,Tabla1[[#All],[LLAVE]:[FECHA REAL RESPUESTA]],6,0)),"")</f>
        <v/>
      </c>
      <c r="G468" s="12" t="str">
        <f t="shared" si="33"/>
        <v/>
      </c>
      <c r="H468" s="12" t="str">
        <f>IFERROR(VLOOKUP($B468,Tabla2[#All],2,0),"")</f>
        <v/>
      </c>
      <c r="I468" s="12" t="str">
        <f t="shared" si="34"/>
        <v/>
      </c>
      <c r="J468" s="12" t="str">
        <f>IFERROR(NETWORKDAYS.INTL($D468+1,$F468,1,Tabla5[DIAS FESTIVOS]),"")</f>
        <v/>
      </c>
      <c r="K468" s="13">
        <f t="shared" si="35"/>
        <v>0</v>
      </c>
    </row>
    <row r="469" spans="1:11" x14ac:dyDescent="0.2">
      <c r="A469" s="17" t="str">
        <f t="shared" si="32"/>
        <v/>
      </c>
      <c r="B469" s="58" t="str">
        <f>IFERROR(IF(BASE!$B468&lt;&gt;"",BASE!$B468,""),"")</f>
        <v/>
      </c>
      <c r="C469" s="14" t="str">
        <f>IFERROR(IF(BASE!$C468&lt;&gt;"",BASE!$C468,""),"")</f>
        <v/>
      </c>
      <c r="D469" s="15" t="str">
        <f>IFERROR(VLOOKUP($B469&amp;$C469,Tabla1[[#All],[LLAVE]:[FECHA REAL RESPUESTA]],4,0),"")</f>
        <v/>
      </c>
      <c r="E469" s="15" t="str">
        <f>IFERROR(VLOOKUP($B469&amp;$C469,Tabla1[[#All],[LLAVE]:[FECHA ESTIMADA RESPUESTA]],5,0),"")</f>
        <v/>
      </c>
      <c r="F469" s="15" t="str">
        <f>IFERROR(IF(VLOOKUP($B469&amp;$C469,Tabla1[[#All],[LLAVE]:[FECHA REAL RESPUESTA]],6,0)=0,"",VLOOKUP($B469&amp;$C469,Tabla1[[#All],[LLAVE]:[FECHA REAL RESPUESTA]],6,0)),"")</f>
        <v/>
      </c>
      <c r="G469" s="12" t="str">
        <f t="shared" si="33"/>
        <v/>
      </c>
      <c r="H469" s="12" t="str">
        <f>IFERROR(VLOOKUP($B469,Tabla2[#All],2,0),"")</f>
        <v/>
      </c>
      <c r="I469" s="12" t="str">
        <f t="shared" si="34"/>
        <v/>
      </c>
      <c r="J469" s="12" t="str">
        <f>IFERROR(NETWORKDAYS.INTL($D469+1,$F469,1,Tabla5[DIAS FESTIVOS]),"")</f>
        <v/>
      </c>
      <c r="K469" s="13">
        <f t="shared" si="35"/>
        <v>0</v>
      </c>
    </row>
    <row r="470" spans="1:11" x14ac:dyDescent="0.2">
      <c r="A470" s="17" t="str">
        <f t="shared" si="32"/>
        <v/>
      </c>
      <c r="B470" s="58" t="str">
        <f>IFERROR(IF(BASE!$B469&lt;&gt;"",BASE!$B469,""),"")</f>
        <v/>
      </c>
      <c r="C470" s="14" t="str">
        <f>IFERROR(IF(BASE!$C469&lt;&gt;"",BASE!$C469,""),"")</f>
        <v/>
      </c>
      <c r="D470" s="15" t="str">
        <f>IFERROR(VLOOKUP($B470&amp;$C470,Tabla1[[#All],[LLAVE]:[FECHA REAL RESPUESTA]],4,0),"")</f>
        <v/>
      </c>
      <c r="E470" s="15" t="str">
        <f>IFERROR(VLOOKUP($B470&amp;$C470,Tabla1[[#All],[LLAVE]:[FECHA ESTIMADA RESPUESTA]],5,0),"")</f>
        <v/>
      </c>
      <c r="F470" s="15" t="str">
        <f>IFERROR(IF(VLOOKUP($B470&amp;$C470,Tabla1[[#All],[LLAVE]:[FECHA REAL RESPUESTA]],6,0)=0,"",VLOOKUP($B470&amp;$C470,Tabla1[[#All],[LLAVE]:[FECHA REAL RESPUESTA]],6,0)),"")</f>
        <v/>
      </c>
      <c r="G470" s="12" t="str">
        <f t="shared" si="33"/>
        <v/>
      </c>
      <c r="H470" s="12" t="str">
        <f>IFERROR(VLOOKUP($B470,Tabla2[#All],2,0),"")</f>
        <v/>
      </c>
      <c r="I470" s="12" t="str">
        <f t="shared" si="34"/>
        <v/>
      </c>
      <c r="J470" s="12" t="str">
        <f>IFERROR(NETWORKDAYS.INTL($D470+1,$F470,1,Tabla5[DIAS FESTIVOS]),"")</f>
        <v/>
      </c>
      <c r="K470" s="13">
        <f t="shared" si="35"/>
        <v>0</v>
      </c>
    </row>
    <row r="471" spans="1:11" x14ac:dyDescent="0.2">
      <c r="A471" s="17" t="str">
        <f t="shared" si="32"/>
        <v/>
      </c>
      <c r="B471" s="58" t="str">
        <f>IFERROR(IF(BASE!$B470&lt;&gt;"",BASE!$B470,""),"")</f>
        <v/>
      </c>
      <c r="C471" s="14" t="str">
        <f>IFERROR(IF(BASE!$C470&lt;&gt;"",BASE!$C470,""),"")</f>
        <v/>
      </c>
      <c r="D471" s="15" t="str">
        <f>IFERROR(VLOOKUP($B471&amp;$C471,Tabla1[[#All],[LLAVE]:[FECHA REAL RESPUESTA]],4,0),"")</f>
        <v/>
      </c>
      <c r="E471" s="15" t="str">
        <f>IFERROR(VLOOKUP($B471&amp;$C471,Tabla1[[#All],[LLAVE]:[FECHA ESTIMADA RESPUESTA]],5,0),"")</f>
        <v/>
      </c>
      <c r="F471" s="15" t="str">
        <f>IFERROR(IF(VLOOKUP($B471&amp;$C471,Tabla1[[#All],[LLAVE]:[FECHA REAL RESPUESTA]],6,0)=0,"",VLOOKUP($B471&amp;$C471,Tabla1[[#All],[LLAVE]:[FECHA REAL RESPUESTA]],6,0)),"")</f>
        <v/>
      </c>
      <c r="G471" s="12" t="str">
        <f t="shared" si="33"/>
        <v/>
      </c>
      <c r="H471" s="12" t="str">
        <f>IFERROR(VLOOKUP($B471,Tabla2[#All],2,0),"")</f>
        <v/>
      </c>
      <c r="I471" s="12" t="str">
        <f t="shared" si="34"/>
        <v/>
      </c>
      <c r="J471" s="12" t="str">
        <f>IFERROR(NETWORKDAYS.INTL($D471+1,$F471,1,Tabla5[DIAS FESTIVOS]),"")</f>
        <v/>
      </c>
      <c r="K471" s="13">
        <f t="shared" si="35"/>
        <v>0</v>
      </c>
    </row>
    <row r="472" spans="1:11" x14ac:dyDescent="0.2">
      <c r="A472" s="17" t="str">
        <f t="shared" si="32"/>
        <v/>
      </c>
      <c r="B472" s="58" t="str">
        <f>IFERROR(IF(BASE!$B471&lt;&gt;"",BASE!$B471,""),"")</f>
        <v/>
      </c>
      <c r="C472" s="14" t="str">
        <f>IFERROR(IF(BASE!$C471&lt;&gt;"",BASE!$C471,""),"")</f>
        <v/>
      </c>
      <c r="D472" s="15" t="str">
        <f>IFERROR(VLOOKUP($B472&amp;$C472,Tabla1[[#All],[LLAVE]:[FECHA REAL RESPUESTA]],4,0),"")</f>
        <v/>
      </c>
      <c r="E472" s="15" t="str">
        <f>IFERROR(VLOOKUP($B472&amp;$C472,Tabla1[[#All],[LLAVE]:[FECHA ESTIMADA RESPUESTA]],5,0),"")</f>
        <v/>
      </c>
      <c r="F472" s="15" t="str">
        <f>IFERROR(IF(VLOOKUP($B472&amp;$C472,Tabla1[[#All],[LLAVE]:[FECHA REAL RESPUESTA]],6,0)=0,"",VLOOKUP($B472&amp;$C472,Tabla1[[#All],[LLAVE]:[FECHA REAL RESPUESTA]],6,0)),"")</f>
        <v/>
      </c>
      <c r="G472" s="12" t="str">
        <f t="shared" si="33"/>
        <v/>
      </c>
      <c r="H472" s="12" t="str">
        <f>IFERROR(VLOOKUP($B472,Tabla2[#All],2,0),"")</f>
        <v/>
      </c>
      <c r="I472" s="12" t="str">
        <f t="shared" si="34"/>
        <v/>
      </c>
      <c r="J472" s="12" t="str">
        <f>IFERROR(NETWORKDAYS.INTL($D472+1,$F472,1,Tabla5[DIAS FESTIVOS]),"")</f>
        <v/>
      </c>
      <c r="K472" s="13">
        <f t="shared" si="35"/>
        <v>0</v>
      </c>
    </row>
    <row r="473" spans="1:11" x14ac:dyDescent="0.2">
      <c r="A473" s="17" t="str">
        <f t="shared" si="32"/>
        <v/>
      </c>
      <c r="B473" s="58" t="str">
        <f>IFERROR(IF(BASE!$B472&lt;&gt;"",BASE!$B472,""),"")</f>
        <v/>
      </c>
      <c r="C473" s="14" t="str">
        <f>IFERROR(IF(BASE!$C472&lt;&gt;"",BASE!$C472,""),"")</f>
        <v/>
      </c>
      <c r="D473" s="15" t="str">
        <f>IFERROR(VLOOKUP($B473&amp;$C473,Tabla1[[#All],[LLAVE]:[FECHA REAL RESPUESTA]],4,0),"")</f>
        <v/>
      </c>
      <c r="E473" s="15" t="str">
        <f>IFERROR(VLOOKUP($B473&amp;$C473,Tabla1[[#All],[LLAVE]:[FECHA ESTIMADA RESPUESTA]],5,0),"")</f>
        <v/>
      </c>
      <c r="F473" s="15" t="str">
        <f>IFERROR(IF(VLOOKUP($B473&amp;$C473,Tabla1[[#All],[LLAVE]:[FECHA REAL RESPUESTA]],6,0)=0,"",VLOOKUP($B473&amp;$C473,Tabla1[[#All],[LLAVE]:[FECHA REAL RESPUESTA]],6,0)),"")</f>
        <v/>
      </c>
      <c r="G473" s="12" t="str">
        <f t="shared" si="33"/>
        <v/>
      </c>
      <c r="H473" s="12" t="str">
        <f>IFERROR(VLOOKUP($B473,Tabla2[#All],2,0),"")</f>
        <v/>
      </c>
      <c r="I473" s="12" t="str">
        <f t="shared" si="34"/>
        <v/>
      </c>
      <c r="J473" s="12" t="str">
        <f>IFERROR(NETWORKDAYS.INTL($D473+1,$F473,1,Tabla5[DIAS FESTIVOS]),"")</f>
        <v/>
      </c>
      <c r="K473" s="13">
        <f t="shared" si="35"/>
        <v>0</v>
      </c>
    </row>
    <row r="474" spans="1:11" x14ac:dyDescent="0.2">
      <c r="A474" s="17" t="str">
        <f t="shared" si="32"/>
        <v/>
      </c>
      <c r="B474" s="58" t="str">
        <f>IFERROR(IF(BASE!$B473&lt;&gt;"",BASE!$B473,""),"")</f>
        <v/>
      </c>
      <c r="C474" s="14" t="str">
        <f>IFERROR(IF(BASE!$C473&lt;&gt;"",BASE!$C473,""),"")</f>
        <v/>
      </c>
      <c r="D474" s="15" t="str">
        <f>IFERROR(VLOOKUP($B474&amp;$C474,Tabla1[[#All],[LLAVE]:[FECHA REAL RESPUESTA]],4,0),"")</f>
        <v/>
      </c>
      <c r="E474" s="15" t="str">
        <f>IFERROR(VLOOKUP($B474&amp;$C474,Tabla1[[#All],[LLAVE]:[FECHA ESTIMADA RESPUESTA]],5,0),"")</f>
        <v/>
      </c>
      <c r="F474" s="15" t="str">
        <f>IFERROR(IF(VLOOKUP($B474&amp;$C474,Tabla1[[#All],[LLAVE]:[FECHA REAL RESPUESTA]],6,0)=0,"",VLOOKUP($B474&amp;$C474,Tabla1[[#All],[LLAVE]:[FECHA REAL RESPUESTA]],6,0)),"")</f>
        <v/>
      </c>
      <c r="G474" s="12" t="str">
        <f t="shared" si="33"/>
        <v/>
      </c>
      <c r="H474" s="12" t="str">
        <f>IFERROR(VLOOKUP($B474,Tabla2[#All],2,0),"")</f>
        <v/>
      </c>
      <c r="I474" s="12" t="str">
        <f t="shared" si="34"/>
        <v/>
      </c>
      <c r="J474" s="12" t="str">
        <f>IFERROR(NETWORKDAYS.INTL($D474+1,$F474,1,Tabla5[DIAS FESTIVOS]),"")</f>
        <v/>
      </c>
      <c r="K474" s="13">
        <f t="shared" si="35"/>
        <v>0</v>
      </c>
    </row>
    <row r="475" spans="1:11" x14ac:dyDescent="0.2">
      <c r="A475" s="17" t="str">
        <f t="shared" si="32"/>
        <v/>
      </c>
      <c r="B475" s="58" t="str">
        <f>IFERROR(IF(BASE!$B474&lt;&gt;"",BASE!$B474,""),"")</f>
        <v/>
      </c>
      <c r="C475" s="14" t="str">
        <f>IFERROR(IF(BASE!$C474&lt;&gt;"",BASE!$C474,""),"")</f>
        <v/>
      </c>
      <c r="D475" s="15" t="str">
        <f>IFERROR(VLOOKUP($B475&amp;$C475,Tabla1[[#All],[LLAVE]:[FECHA REAL RESPUESTA]],4,0),"")</f>
        <v/>
      </c>
      <c r="E475" s="15" t="str">
        <f>IFERROR(VLOOKUP($B475&amp;$C475,Tabla1[[#All],[LLAVE]:[FECHA ESTIMADA RESPUESTA]],5,0),"")</f>
        <v/>
      </c>
      <c r="F475" s="15" t="str">
        <f>IFERROR(IF(VLOOKUP($B475&amp;$C475,Tabla1[[#All],[LLAVE]:[FECHA REAL RESPUESTA]],6,0)=0,"",VLOOKUP($B475&amp;$C475,Tabla1[[#All],[LLAVE]:[FECHA REAL RESPUESTA]],6,0)),"")</f>
        <v/>
      </c>
      <c r="G475" s="12" t="str">
        <f t="shared" si="33"/>
        <v/>
      </c>
      <c r="H475" s="12" t="str">
        <f>IFERROR(VLOOKUP($B475,Tabla2[#All],2,0),"")</f>
        <v/>
      </c>
      <c r="I475" s="12" t="str">
        <f t="shared" si="34"/>
        <v/>
      </c>
      <c r="J475" s="12" t="str">
        <f>IFERROR(NETWORKDAYS.INTL($D475+1,$F475,1,Tabla5[DIAS FESTIVOS]),"")</f>
        <v/>
      </c>
      <c r="K475" s="13">
        <f t="shared" si="35"/>
        <v>0</v>
      </c>
    </row>
    <row r="476" spans="1:11" x14ac:dyDescent="0.2">
      <c r="A476" s="17" t="str">
        <f t="shared" si="32"/>
        <v/>
      </c>
      <c r="B476" s="58" t="str">
        <f>IFERROR(IF(BASE!$B475&lt;&gt;"",BASE!$B475,""),"")</f>
        <v/>
      </c>
      <c r="C476" s="14" t="str">
        <f>IFERROR(IF(BASE!$C475&lt;&gt;"",BASE!$C475,""),"")</f>
        <v/>
      </c>
      <c r="D476" s="15" t="str">
        <f>IFERROR(VLOOKUP($B476&amp;$C476,Tabla1[[#All],[LLAVE]:[FECHA REAL RESPUESTA]],4,0),"")</f>
        <v/>
      </c>
      <c r="E476" s="15" t="str">
        <f>IFERROR(VLOOKUP($B476&amp;$C476,Tabla1[[#All],[LLAVE]:[FECHA ESTIMADA RESPUESTA]],5,0),"")</f>
        <v/>
      </c>
      <c r="F476" s="15" t="str">
        <f>IFERROR(IF(VLOOKUP($B476&amp;$C476,Tabla1[[#All],[LLAVE]:[FECHA REAL RESPUESTA]],6,0)=0,"",VLOOKUP($B476&amp;$C476,Tabla1[[#All],[LLAVE]:[FECHA REAL RESPUESTA]],6,0)),"")</f>
        <v/>
      </c>
      <c r="G476" s="12" t="str">
        <f t="shared" si="33"/>
        <v/>
      </c>
      <c r="H476" s="12" t="str">
        <f>IFERROR(VLOOKUP($B476,Tabla2[#All],2,0),"")</f>
        <v/>
      </c>
      <c r="I476" s="12" t="str">
        <f t="shared" si="34"/>
        <v/>
      </c>
      <c r="J476" s="12" t="str">
        <f>IFERROR(NETWORKDAYS.INTL($D476+1,$F476,1,Tabla5[DIAS FESTIVOS]),"")</f>
        <v/>
      </c>
      <c r="K476" s="13">
        <f t="shared" si="35"/>
        <v>0</v>
      </c>
    </row>
    <row r="477" spans="1:11" x14ac:dyDescent="0.2">
      <c r="A477" s="17" t="str">
        <f t="shared" si="32"/>
        <v/>
      </c>
      <c r="B477" s="58" t="str">
        <f>IFERROR(IF(BASE!$B476&lt;&gt;"",BASE!$B476,""),"")</f>
        <v/>
      </c>
      <c r="C477" s="14" t="str">
        <f>IFERROR(IF(BASE!$C476&lt;&gt;"",BASE!$C476,""),"")</f>
        <v/>
      </c>
      <c r="D477" s="15" t="str">
        <f>IFERROR(VLOOKUP($B477&amp;$C477,Tabla1[[#All],[LLAVE]:[FECHA REAL RESPUESTA]],4,0),"")</f>
        <v/>
      </c>
      <c r="E477" s="15" t="str">
        <f>IFERROR(VLOOKUP($B477&amp;$C477,Tabla1[[#All],[LLAVE]:[FECHA ESTIMADA RESPUESTA]],5,0),"")</f>
        <v/>
      </c>
      <c r="F477" s="15" t="str">
        <f>IFERROR(IF(VLOOKUP($B477&amp;$C477,Tabla1[[#All],[LLAVE]:[FECHA REAL RESPUESTA]],6,0)=0,"",VLOOKUP($B477&amp;$C477,Tabla1[[#All],[LLAVE]:[FECHA REAL RESPUESTA]],6,0)),"")</f>
        <v/>
      </c>
      <c r="G477" s="12" t="str">
        <f t="shared" si="33"/>
        <v/>
      </c>
      <c r="H477" s="12" t="str">
        <f>IFERROR(VLOOKUP($B477,Tabla2[#All],2,0),"")</f>
        <v/>
      </c>
      <c r="I477" s="12" t="str">
        <f t="shared" si="34"/>
        <v/>
      </c>
      <c r="J477" s="12" t="str">
        <f>IFERROR(NETWORKDAYS.INTL($D477+1,$F477,1,Tabla5[DIAS FESTIVOS]),"")</f>
        <v/>
      </c>
      <c r="K477" s="13">
        <f t="shared" si="35"/>
        <v>0</v>
      </c>
    </row>
    <row r="478" spans="1:11" x14ac:dyDescent="0.2">
      <c r="A478" s="17" t="str">
        <f t="shared" si="32"/>
        <v/>
      </c>
      <c r="B478" s="58" t="str">
        <f>IFERROR(IF(BASE!$B477&lt;&gt;"",BASE!$B477,""),"")</f>
        <v/>
      </c>
      <c r="C478" s="14" t="str">
        <f>IFERROR(IF(BASE!$C477&lt;&gt;"",BASE!$C477,""),"")</f>
        <v/>
      </c>
      <c r="D478" s="15" t="str">
        <f>IFERROR(VLOOKUP($B478&amp;$C478,Tabla1[[#All],[LLAVE]:[FECHA REAL RESPUESTA]],4,0),"")</f>
        <v/>
      </c>
      <c r="E478" s="15" t="str">
        <f>IFERROR(VLOOKUP($B478&amp;$C478,Tabla1[[#All],[LLAVE]:[FECHA ESTIMADA RESPUESTA]],5,0),"")</f>
        <v/>
      </c>
      <c r="F478" s="15" t="str">
        <f>IFERROR(IF(VLOOKUP($B478&amp;$C478,Tabla1[[#All],[LLAVE]:[FECHA REAL RESPUESTA]],6,0)=0,"",VLOOKUP($B478&amp;$C478,Tabla1[[#All],[LLAVE]:[FECHA REAL RESPUESTA]],6,0)),"")</f>
        <v/>
      </c>
      <c r="G478" s="12" t="str">
        <f t="shared" si="33"/>
        <v/>
      </c>
      <c r="H478" s="12" t="str">
        <f>IFERROR(VLOOKUP($B478,Tabla2[#All],2,0),"")</f>
        <v/>
      </c>
      <c r="I478" s="12" t="str">
        <f t="shared" si="34"/>
        <v/>
      </c>
      <c r="J478" s="12" t="str">
        <f>IFERROR(NETWORKDAYS.INTL($D478+1,$F478,1,Tabla5[DIAS FESTIVOS]),"")</f>
        <v/>
      </c>
      <c r="K478" s="13">
        <f t="shared" si="35"/>
        <v>0</v>
      </c>
    </row>
    <row r="479" spans="1:11" x14ac:dyDescent="0.2">
      <c r="A479" s="17" t="str">
        <f t="shared" si="32"/>
        <v/>
      </c>
      <c r="B479" s="58" t="str">
        <f>IFERROR(IF(BASE!$B478&lt;&gt;"",BASE!$B478,""),"")</f>
        <v/>
      </c>
      <c r="C479" s="14" t="str">
        <f>IFERROR(IF(BASE!$C478&lt;&gt;"",BASE!$C478,""),"")</f>
        <v/>
      </c>
      <c r="D479" s="15" t="str">
        <f>IFERROR(VLOOKUP($B479&amp;$C479,Tabla1[[#All],[LLAVE]:[FECHA REAL RESPUESTA]],4,0),"")</f>
        <v/>
      </c>
      <c r="E479" s="15" t="str">
        <f>IFERROR(VLOOKUP($B479&amp;$C479,Tabla1[[#All],[LLAVE]:[FECHA ESTIMADA RESPUESTA]],5,0),"")</f>
        <v/>
      </c>
      <c r="F479" s="15" t="str">
        <f>IFERROR(IF(VLOOKUP($B479&amp;$C479,Tabla1[[#All],[LLAVE]:[FECHA REAL RESPUESTA]],6,0)=0,"",VLOOKUP($B479&amp;$C479,Tabla1[[#All],[LLAVE]:[FECHA REAL RESPUESTA]],6,0)),"")</f>
        <v/>
      </c>
      <c r="G479" s="12" t="str">
        <f t="shared" si="33"/>
        <v/>
      </c>
      <c r="H479" s="12" t="str">
        <f>IFERROR(VLOOKUP($B479,Tabla2[#All],2,0),"")</f>
        <v/>
      </c>
      <c r="I479" s="12" t="str">
        <f t="shared" si="34"/>
        <v/>
      </c>
      <c r="J479" s="12" t="str">
        <f>IFERROR(NETWORKDAYS.INTL($D479+1,$F479,1,Tabla5[DIAS FESTIVOS]),"")</f>
        <v/>
      </c>
      <c r="K479" s="13">
        <f t="shared" si="35"/>
        <v>0</v>
      </c>
    </row>
    <row r="480" spans="1:11" x14ac:dyDescent="0.2">
      <c r="A480" s="17" t="str">
        <f t="shared" si="32"/>
        <v/>
      </c>
      <c r="B480" s="58" t="str">
        <f>IFERROR(IF(BASE!$B479&lt;&gt;"",BASE!$B479,""),"")</f>
        <v/>
      </c>
      <c r="C480" s="14" t="str">
        <f>IFERROR(IF(BASE!$C479&lt;&gt;"",BASE!$C479,""),"")</f>
        <v/>
      </c>
      <c r="D480" s="15" t="str">
        <f>IFERROR(VLOOKUP($B480&amp;$C480,Tabla1[[#All],[LLAVE]:[FECHA REAL RESPUESTA]],4,0),"")</f>
        <v/>
      </c>
      <c r="E480" s="15" t="str">
        <f>IFERROR(VLOOKUP($B480&amp;$C480,Tabla1[[#All],[LLAVE]:[FECHA ESTIMADA RESPUESTA]],5,0),"")</f>
        <v/>
      </c>
      <c r="F480" s="15" t="str">
        <f>IFERROR(IF(VLOOKUP($B480&amp;$C480,Tabla1[[#All],[LLAVE]:[FECHA REAL RESPUESTA]],6,0)=0,"",VLOOKUP($B480&amp;$C480,Tabla1[[#All],[LLAVE]:[FECHA REAL RESPUESTA]],6,0)),"")</f>
        <v/>
      </c>
      <c r="G480" s="12" t="str">
        <f t="shared" si="33"/>
        <v/>
      </c>
      <c r="H480" s="12" t="str">
        <f>IFERROR(VLOOKUP($B480,Tabla2[#All],2,0),"")</f>
        <v/>
      </c>
      <c r="I480" s="12" t="str">
        <f t="shared" si="34"/>
        <v/>
      </c>
      <c r="J480" s="12" t="str">
        <f>IFERROR(NETWORKDAYS.INTL($D480+1,$F480,1,Tabla5[DIAS FESTIVOS]),"")</f>
        <v/>
      </c>
      <c r="K480" s="13">
        <f t="shared" si="35"/>
        <v>0</v>
      </c>
    </row>
    <row r="481" spans="1:11" x14ac:dyDescent="0.2">
      <c r="A481" s="17" t="str">
        <f t="shared" si="32"/>
        <v/>
      </c>
      <c r="B481" s="58" t="str">
        <f>IFERROR(IF(BASE!$B480&lt;&gt;"",BASE!$B480,""),"")</f>
        <v/>
      </c>
      <c r="C481" s="14" t="str">
        <f>IFERROR(IF(BASE!$C480&lt;&gt;"",BASE!$C480,""),"")</f>
        <v/>
      </c>
      <c r="D481" s="15" t="str">
        <f>IFERROR(VLOOKUP($B481&amp;$C481,Tabla1[[#All],[LLAVE]:[FECHA REAL RESPUESTA]],4,0),"")</f>
        <v/>
      </c>
      <c r="E481" s="15" t="str">
        <f>IFERROR(VLOOKUP($B481&amp;$C481,Tabla1[[#All],[LLAVE]:[FECHA ESTIMADA RESPUESTA]],5,0),"")</f>
        <v/>
      </c>
      <c r="F481" s="15" t="str">
        <f>IFERROR(IF(VLOOKUP($B481&amp;$C481,Tabla1[[#All],[LLAVE]:[FECHA REAL RESPUESTA]],6,0)=0,"",VLOOKUP($B481&amp;$C481,Tabla1[[#All],[LLAVE]:[FECHA REAL RESPUESTA]],6,0)),"")</f>
        <v/>
      </c>
      <c r="G481" s="12" t="str">
        <f t="shared" si="33"/>
        <v/>
      </c>
      <c r="H481" s="12" t="str">
        <f>IFERROR(VLOOKUP($B481,Tabla2[#All],2,0),"")</f>
        <v/>
      </c>
      <c r="I481" s="12" t="str">
        <f t="shared" si="34"/>
        <v/>
      </c>
      <c r="J481" s="12" t="str">
        <f>IFERROR(NETWORKDAYS.INTL($D481+1,$F481,1,Tabla5[DIAS FESTIVOS]),"")</f>
        <v/>
      </c>
      <c r="K481" s="13">
        <f t="shared" si="35"/>
        <v>0</v>
      </c>
    </row>
    <row r="482" spans="1:11" x14ac:dyDescent="0.2">
      <c r="A482" s="17" t="str">
        <f t="shared" si="32"/>
        <v/>
      </c>
      <c r="B482" s="58" t="str">
        <f>IFERROR(IF(BASE!$B481&lt;&gt;"",BASE!$B481,""),"")</f>
        <v/>
      </c>
      <c r="C482" s="14" t="str">
        <f>IFERROR(IF(BASE!$C481&lt;&gt;"",BASE!$C481,""),"")</f>
        <v/>
      </c>
      <c r="D482" s="15" t="str">
        <f>IFERROR(VLOOKUP($B482&amp;$C482,Tabla1[[#All],[LLAVE]:[FECHA REAL RESPUESTA]],4,0),"")</f>
        <v/>
      </c>
      <c r="E482" s="15" t="str">
        <f>IFERROR(VLOOKUP($B482&amp;$C482,Tabla1[[#All],[LLAVE]:[FECHA ESTIMADA RESPUESTA]],5,0),"")</f>
        <v/>
      </c>
      <c r="F482" s="15" t="str">
        <f>IFERROR(IF(VLOOKUP($B482&amp;$C482,Tabla1[[#All],[LLAVE]:[FECHA REAL RESPUESTA]],6,0)=0,"",VLOOKUP($B482&amp;$C482,Tabla1[[#All],[LLAVE]:[FECHA REAL RESPUESTA]],6,0)),"")</f>
        <v/>
      </c>
      <c r="G482" s="12" t="str">
        <f t="shared" si="33"/>
        <v/>
      </c>
      <c r="H482" s="12" t="str">
        <f>IFERROR(VLOOKUP($B482,Tabla2[#All],2,0),"")</f>
        <v/>
      </c>
      <c r="I482" s="12" t="str">
        <f t="shared" si="34"/>
        <v/>
      </c>
      <c r="J482" s="12" t="str">
        <f>IFERROR(NETWORKDAYS.INTL($D482+1,$F482,1,Tabla5[DIAS FESTIVOS]),"")</f>
        <v/>
      </c>
      <c r="K482" s="13">
        <f t="shared" si="35"/>
        <v>0</v>
      </c>
    </row>
    <row r="483" spans="1:11" x14ac:dyDescent="0.2">
      <c r="A483" s="17" t="str">
        <f t="shared" si="32"/>
        <v/>
      </c>
      <c r="B483" s="58" t="str">
        <f>IFERROR(IF(BASE!$B482&lt;&gt;"",BASE!$B482,""),"")</f>
        <v/>
      </c>
      <c r="C483" s="14" t="str">
        <f>IFERROR(IF(BASE!$C482&lt;&gt;"",BASE!$C482,""),"")</f>
        <v/>
      </c>
      <c r="D483" s="15" t="str">
        <f>IFERROR(VLOOKUP($B483&amp;$C483,Tabla1[[#All],[LLAVE]:[FECHA REAL RESPUESTA]],4,0),"")</f>
        <v/>
      </c>
      <c r="E483" s="15" t="str">
        <f>IFERROR(VLOOKUP($B483&amp;$C483,Tabla1[[#All],[LLAVE]:[FECHA ESTIMADA RESPUESTA]],5,0),"")</f>
        <v/>
      </c>
      <c r="F483" s="15" t="str">
        <f>IFERROR(IF(VLOOKUP($B483&amp;$C483,Tabla1[[#All],[LLAVE]:[FECHA REAL RESPUESTA]],6,0)=0,"",VLOOKUP($B483&amp;$C483,Tabla1[[#All],[LLAVE]:[FECHA REAL RESPUESTA]],6,0)),"")</f>
        <v/>
      </c>
      <c r="G483" s="12" t="str">
        <f t="shared" si="33"/>
        <v/>
      </c>
      <c r="H483" s="12" t="str">
        <f>IFERROR(VLOOKUP($B483,Tabla2[#All],2,0),"")</f>
        <v/>
      </c>
      <c r="I483" s="12" t="str">
        <f t="shared" si="34"/>
        <v/>
      </c>
      <c r="J483" s="12" t="str">
        <f>IFERROR(NETWORKDAYS.INTL($D483+1,$F483,1,Tabla5[DIAS FESTIVOS]),"")</f>
        <v/>
      </c>
      <c r="K483" s="13">
        <f t="shared" si="35"/>
        <v>0</v>
      </c>
    </row>
    <row r="484" spans="1:11" x14ac:dyDescent="0.2">
      <c r="A484" s="17" t="str">
        <f t="shared" si="32"/>
        <v/>
      </c>
      <c r="B484" s="58" t="str">
        <f>IFERROR(IF(BASE!$B483&lt;&gt;"",BASE!$B483,""),"")</f>
        <v/>
      </c>
      <c r="C484" s="14" t="str">
        <f>IFERROR(IF(BASE!$C483&lt;&gt;"",BASE!$C483,""),"")</f>
        <v/>
      </c>
      <c r="D484" s="15" t="str">
        <f>IFERROR(VLOOKUP($B484&amp;$C484,Tabla1[[#All],[LLAVE]:[FECHA REAL RESPUESTA]],4,0),"")</f>
        <v/>
      </c>
      <c r="E484" s="15" t="str">
        <f>IFERROR(VLOOKUP($B484&amp;$C484,Tabla1[[#All],[LLAVE]:[FECHA ESTIMADA RESPUESTA]],5,0),"")</f>
        <v/>
      </c>
      <c r="F484" s="15" t="str">
        <f>IFERROR(IF(VLOOKUP($B484&amp;$C484,Tabla1[[#All],[LLAVE]:[FECHA REAL RESPUESTA]],6,0)=0,"",VLOOKUP($B484&amp;$C484,Tabla1[[#All],[LLAVE]:[FECHA REAL RESPUESTA]],6,0)),"")</f>
        <v/>
      </c>
      <c r="G484" s="12" t="str">
        <f t="shared" si="33"/>
        <v/>
      </c>
      <c r="H484" s="12" t="str">
        <f>IFERROR(VLOOKUP($B484,Tabla2[#All],2,0),"")</f>
        <v/>
      </c>
      <c r="I484" s="12" t="str">
        <f t="shared" si="34"/>
        <v/>
      </c>
      <c r="J484" s="12" t="str">
        <f>IFERROR(NETWORKDAYS.INTL($D484+1,$F484,1,Tabla5[DIAS FESTIVOS]),"")</f>
        <v/>
      </c>
      <c r="K484" s="13">
        <f t="shared" si="35"/>
        <v>0</v>
      </c>
    </row>
    <row r="485" spans="1:11" x14ac:dyDescent="0.2">
      <c r="A485" s="17" t="str">
        <f t="shared" si="32"/>
        <v/>
      </c>
      <c r="B485" s="58" t="str">
        <f>IFERROR(IF(BASE!$B484&lt;&gt;"",BASE!$B484,""),"")</f>
        <v/>
      </c>
      <c r="C485" s="14" t="str">
        <f>IFERROR(IF(BASE!$C484&lt;&gt;"",BASE!$C484,""),"")</f>
        <v/>
      </c>
      <c r="D485" s="15" t="str">
        <f>IFERROR(VLOOKUP($B485&amp;$C485,Tabla1[[#All],[LLAVE]:[FECHA REAL RESPUESTA]],4,0),"")</f>
        <v/>
      </c>
      <c r="E485" s="15" t="str">
        <f>IFERROR(VLOOKUP($B485&amp;$C485,Tabla1[[#All],[LLAVE]:[FECHA ESTIMADA RESPUESTA]],5,0),"")</f>
        <v/>
      </c>
      <c r="F485" s="15" t="str">
        <f>IFERROR(IF(VLOOKUP($B485&amp;$C485,Tabla1[[#All],[LLAVE]:[FECHA REAL RESPUESTA]],6,0)=0,"",VLOOKUP($B485&amp;$C485,Tabla1[[#All],[LLAVE]:[FECHA REAL RESPUESTA]],6,0)),"")</f>
        <v/>
      </c>
      <c r="G485" s="12" t="str">
        <f t="shared" si="33"/>
        <v/>
      </c>
      <c r="H485" s="12" t="str">
        <f>IFERROR(VLOOKUP($B485,Tabla2[#All],2,0),"")</f>
        <v/>
      </c>
      <c r="I485" s="12" t="str">
        <f t="shared" si="34"/>
        <v/>
      </c>
      <c r="J485" s="12" t="str">
        <f>IFERROR(NETWORKDAYS.INTL($D485+1,$F485,1,Tabla5[DIAS FESTIVOS]),"")</f>
        <v/>
      </c>
      <c r="K485" s="13">
        <f t="shared" si="35"/>
        <v>0</v>
      </c>
    </row>
    <row r="486" spans="1:11" x14ac:dyDescent="0.2">
      <c r="A486" s="17" t="str">
        <f t="shared" si="32"/>
        <v/>
      </c>
      <c r="B486" s="58" t="str">
        <f>IFERROR(IF(BASE!$B485&lt;&gt;"",BASE!$B485,""),"")</f>
        <v/>
      </c>
      <c r="C486" s="14" t="str">
        <f>IFERROR(IF(BASE!$C485&lt;&gt;"",BASE!$C485,""),"")</f>
        <v/>
      </c>
      <c r="D486" s="15" t="str">
        <f>IFERROR(VLOOKUP($B486&amp;$C486,Tabla1[[#All],[LLAVE]:[FECHA REAL RESPUESTA]],4,0),"")</f>
        <v/>
      </c>
      <c r="E486" s="15" t="str">
        <f>IFERROR(VLOOKUP($B486&amp;$C486,Tabla1[[#All],[LLAVE]:[FECHA ESTIMADA RESPUESTA]],5,0),"")</f>
        <v/>
      </c>
      <c r="F486" s="15" t="str">
        <f>IFERROR(IF(VLOOKUP($B486&amp;$C486,Tabla1[[#All],[LLAVE]:[FECHA REAL RESPUESTA]],6,0)=0,"",VLOOKUP($B486&amp;$C486,Tabla1[[#All],[LLAVE]:[FECHA REAL RESPUESTA]],6,0)),"")</f>
        <v/>
      </c>
      <c r="G486" s="12" t="str">
        <f t="shared" si="33"/>
        <v/>
      </c>
      <c r="H486" s="12" t="str">
        <f>IFERROR(VLOOKUP($B486,Tabla2[#All],2,0),"")</f>
        <v/>
      </c>
      <c r="I486" s="12" t="str">
        <f t="shared" si="34"/>
        <v/>
      </c>
      <c r="J486" s="12" t="str">
        <f>IFERROR(NETWORKDAYS.INTL($D486+1,$F486,1,Tabla5[DIAS FESTIVOS]),"")</f>
        <v/>
      </c>
      <c r="K486" s="13">
        <f t="shared" si="35"/>
        <v>0</v>
      </c>
    </row>
    <row r="487" spans="1:11" x14ac:dyDescent="0.2">
      <c r="A487" s="17" t="str">
        <f t="shared" si="32"/>
        <v/>
      </c>
      <c r="B487" s="58" t="str">
        <f>IFERROR(IF(BASE!$B486&lt;&gt;"",BASE!$B486,""),"")</f>
        <v/>
      </c>
      <c r="C487" s="14" t="str">
        <f>IFERROR(IF(BASE!$C486&lt;&gt;"",BASE!$C486,""),"")</f>
        <v/>
      </c>
      <c r="D487" s="15" t="str">
        <f>IFERROR(VLOOKUP($B487&amp;$C487,Tabla1[[#All],[LLAVE]:[FECHA REAL RESPUESTA]],4,0),"")</f>
        <v/>
      </c>
      <c r="E487" s="15" t="str">
        <f>IFERROR(VLOOKUP($B487&amp;$C487,Tabla1[[#All],[LLAVE]:[FECHA ESTIMADA RESPUESTA]],5,0),"")</f>
        <v/>
      </c>
      <c r="F487" s="15" t="str">
        <f>IFERROR(IF(VLOOKUP($B487&amp;$C487,Tabla1[[#All],[LLAVE]:[FECHA REAL RESPUESTA]],6,0)=0,"",VLOOKUP($B487&amp;$C487,Tabla1[[#All],[LLAVE]:[FECHA REAL RESPUESTA]],6,0)),"")</f>
        <v/>
      </c>
      <c r="G487" s="12" t="str">
        <f t="shared" si="33"/>
        <v/>
      </c>
      <c r="H487" s="12" t="str">
        <f>IFERROR(VLOOKUP($B487,Tabla2[#All],2,0),"")</f>
        <v/>
      </c>
      <c r="I487" s="12" t="str">
        <f t="shared" si="34"/>
        <v/>
      </c>
      <c r="J487" s="12" t="str">
        <f>IFERROR(NETWORKDAYS.INTL($D487+1,$F487,1,Tabla5[DIAS FESTIVOS]),"")</f>
        <v/>
      </c>
      <c r="K487" s="13">
        <f t="shared" si="35"/>
        <v>0</v>
      </c>
    </row>
    <row r="488" spans="1:11" x14ac:dyDescent="0.2">
      <c r="A488" s="17" t="str">
        <f t="shared" si="32"/>
        <v/>
      </c>
      <c r="B488" s="58" t="str">
        <f>IFERROR(IF(BASE!$B487&lt;&gt;"",BASE!$B487,""),"")</f>
        <v/>
      </c>
      <c r="C488" s="14" t="str">
        <f>IFERROR(IF(BASE!$C487&lt;&gt;"",BASE!$C487,""),"")</f>
        <v/>
      </c>
      <c r="D488" s="15" t="str">
        <f>IFERROR(VLOOKUP($B488&amp;$C488,Tabla1[[#All],[LLAVE]:[FECHA REAL RESPUESTA]],4,0),"")</f>
        <v/>
      </c>
      <c r="E488" s="15" t="str">
        <f>IFERROR(VLOOKUP($B488&amp;$C488,Tabla1[[#All],[LLAVE]:[FECHA ESTIMADA RESPUESTA]],5,0),"")</f>
        <v/>
      </c>
      <c r="F488" s="15" t="str">
        <f>IFERROR(IF(VLOOKUP($B488&amp;$C488,Tabla1[[#All],[LLAVE]:[FECHA REAL RESPUESTA]],6,0)=0,"",VLOOKUP($B488&amp;$C488,Tabla1[[#All],[LLAVE]:[FECHA REAL RESPUESTA]],6,0)),"")</f>
        <v/>
      </c>
      <c r="G488" s="12" t="str">
        <f t="shared" si="33"/>
        <v/>
      </c>
      <c r="H488" s="12" t="str">
        <f>IFERROR(VLOOKUP($B488,Tabla2[#All],2,0),"")</f>
        <v/>
      </c>
      <c r="I488" s="12" t="str">
        <f t="shared" si="34"/>
        <v/>
      </c>
      <c r="J488" s="12" t="str">
        <f>IFERROR(NETWORKDAYS.INTL($D488+1,$F488,1,Tabla5[DIAS FESTIVOS]),"")</f>
        <v/>
      </c>
      <c r="K488" s="13">
        <f t="shared" si="35"/>
        <v>0</v>
      </c>
    </row>
    <row r="489" spans="1:11" x14ac:dyDescent="0.2">
      <c r="A489" s="17" t="str">
        <f t="shared" si="32"/>
        <v/>
      </c>
      <c r="B489" s="58" t="str">
        <f>IFERROR(IF(BASE!$B488&lt;&gt;"",BASE!$B488,""),"")</f>
        <v/>
      </c>
      <c r="C489" s="14" t="str">
        <f>IFERROR(IF(BASE!$C488&lt;&gt;"",BASE!$C488,""),"")</f>
        <v/>
      </c>
      <c r="D489" s="15" t="str">
        <f>IFERROR(VLOOKUP($B489&amp;$C489,Tabla1[[#All],[LLAVE]:[FECHA REAL RESPUESTA]],4,0),"")</f>
        <v/>
      </c>
      <c r="E489" s="15" t="str">
        <f>IFERROR(VLOOKUP($B489&amp;$C489,Tabla1[[#All],[LLAVE]:[FECHA ESTIMADA RESPUESTA]],5,0),"")</f>
        <v/>
      </c>
      <c r="F489" s="15" t="str">
        <f>IFERROR(IF(VLOOKUP($B489&amp;$C489,Tabla1[[#All],[LLAVE]:[FECHA REAL RESPUESTA]],6,0)=0,"",VLOOKUP($B489&amp;$C489,Tabla1[[#All],[LLAVE]:[FECHA REAL RESPUESTA]],6,0)),"")</f>
        <v/>
      </c>
      <c r="G489" s="12" t="str">
        <f t="shared" si="33"/>
        <v/>
      </c>
      <c r="H489" s="12" t="str">
        <f>IFERROR(VLOOKUP($B489,Tabla2[#All],2,0),"")</f>
        <v/>
      </c>
      <c r="I489" s="12" t="str">
        <f t="shared" si="34"/>
        <v/>
      </c>
      <c r="J489" s="12" t="str">
        <f>IFERROR(NETWORKDAYS.INTL($D489+1,$F489,1,Tabla5[DIAS FESTIVOS]),"")</f>
        <v/>
      </c>
      <c r="K489" s="13">
        <f t="shared" si="35"/>
        <v>0</v>
      </c>
    </row>
    <row r="490" spans="1:11" x14ac:dyDescent="0.2">
      <c r="A490" s="17" t="str">
        <f t="shared" si="32"/>
        <v/>
      </c>
      <c r="B490" s="58" t="str">
        <f>IFERROR(IF(BASE!$B489&lt;&gt;"",BASE!$B489,""),"")</f>
        <v/>
      </c>
      <c r="C490" s="14" t="str">
        <f>IFERROR(IF(BASE!$C489&lt;&gt;"",BASE!$C489,""),"")</f>
        <v/>
      </c>
      <c r="D490" s="15" t="str">
        <f>IFERROR(VLOOKUP($B490&amp;$C490,Tabla1[[#All],[LLAVE]:[FECHA REAL RESPUESTA]],4,0),"")</f>
        <v/>
      </c>
      <c r="E490" s="15" t="str">
        <f>IFERROR(VLOOKUP($B490&amp;$C490,Tabla1[[#All],[LLAVE]:[FECHA ESTIMADA RESPUESTA]],5,0),"")</f>
        <v/>
      </c>
      <c r="F490" s="15" t="str">
        <f>IFERROR(IF(VLOOKUP($B490&amp;$C490,Tabla1[[#All],[LLAVE]:[FECHA REAL RESPUESTA]],6,0)=0,"",VLOOKUP($B490&amp;$C490,Tabla1[[#All],[LLAVE]:[FECHA REAL RESPUESTA]],6,0)),"")</f>
        <v/>
      </c>
      <c r="G490" s="12" t="str">
        <f t="shared" si="33"/>
        <v/>
      </c>
      <c r="H490" s="12" t="str">
        <f>IFERROR(VLOOKUP($B490,Tabla2[#All],2,0),"")</f>
        <v/>
      </c>
      <c r="I490" s="12" t="str">
        <f t="shared" si="34"/>
        <v/>
      </c>
      <c r="J490" s="12" t="str">
        <f>IFERROR(NETWORKDAYS.INTL($D490+1,$F490,1,Tabla5[DIAS FESTIVOS]),"")</f>
        <v/>
      </c>
      <c r="K490" s="13">
        <f t="shared" si="35"/>
        <v>0</v>
      </c>
    </row>
    <row r="491" spans="1:11" x14ac:dyDescent="0.2">
      <c r="A491" s="17" t="str">
        <f t="shared" si="32"/>
        <v/>
      </c>
      <c r="B491" s="58" t="str">
        <f>IFERROR(IF(BASE!$B490&lt;&gt;"",BASE!$B490,""),"")</f>
        <v/>
      </c>
      <c r="C491" s="14" t="str">
        <f>IFERROR(IF(BASE!$C490&lt;&gt;"",BASE!$C490,""),"")</f>
        <v/>
      </c>
      <c r="D491" s="15" t="str">
        <f>IFERROR(VLOOKUP($B491&amp;$C491,Tabla1[[#All],[LLAVE]:[FECHA REAL RESPUESTA]],4,0),"")</f>
        <v/>
      </c>
      <c r="E491" s="15" t="str">
        <f>IFERROR(VLOOKUP($B491&amp;$C491,Tabla1[[#All],[LLAVE]:[FECHA ESTIMADA RESPUESTA]],5,0),"")</f>
        <v/>
      </c>
      <c r="F491" s="15" t="str">
        <f>IFERROR(IF(VLOOKUP($B491&amp;$C491,Tabla1[[#All],[LLAVE]:[FECHA REAL RESPUESTA]],6,0)=0,"",VLOOKUP($B491&amp;$C491,Tabla1[[#All],[LLAVE]:[FECHA REAL RESPUESTA]],6,0)),"")</f>
        <v/>
      </c>
      <c r="G491" s="12" t="str">
        <f t="shared" si="33"/>
        <v/>
      </c>
      <c r="H491" s="12" t="str">
        <f>IFERROR(VLOOKUP($B491,Tabla2[#All],2,0),"")</f>
        <v/>
      </c>
      <c r="I491" s="12" t="str">
        <f t="shared" si="34"/>
        <v/>
      </c>
      <c r="J491" s="12" t="str">
        <f>IFERROR(NETWORKDAYS.INTL($D491+1,$F491,1,Tabla5[DIAS FESTIVOS]),"")</f>
        <v/>
      </c>
      <c r="K491" s="13">
        <f t="shared" si="35"/>
        <v>0</v>
      </c>
    </row>
    <row r="492" spans="1:11" x14ac:dyDescent="0.2">
      <c r="A492" s="17" t="str">
        <f t="shared" si="32"/>
        <v/>
      </c>
      <c r="B492" s="58" t="str">
        <f>IFERROR(IF(BASE!$B491&lt;&gt;"",BASE!$B491,""),"")</f>
        <v/>
      </c>
      <c r="C492" s="14" t="str">
        <f>IFERROR(IF(BASE!$C491&lt;&gt;"",BASE!$C491,""),"")</f>
        <v/>
      </c>
      <c r="D492" s="15" t="str">
        <f>IFERROR(VLOOKUP($B492&amp;$C492,Tabla1[[#All],[LLAVE]:[FECHA REAL RESPUESTA]],4,0),"")</f>
        <v/>
      </c>
      <c r="E492" s="15" t="str">
        <f>IFERROR(VLOOKUP($B492&amp;$C492,Tabla1[[#All],[LLAVE]:[FECHA ESTIMADA RESPUESTA]],5,0),"")</f>
        <v/>
      </c>
      <c r="F492" s="15" t="str">
        <f>IFERROR(IF(VLOOKUP($B492&amp;$C492,Tabla1[[#All],[LLAVE]:[FECHA REAL RESPUESTA]],6,0)=0,"",VLOOKUP($B492&amp;$C492,Tabla1[[#All],[LLAVE]:[FECHA REAL RESPUESTA]],6,0)),"")</f>
        <v/>
      </c>
      <c r="G492" s="12" t="str">
        <f t="shared" si="33"/>
        <v/>
      </c>
      <c r="H492" s="12" t="str">
        <f>IFERROR(VLOOKUP($B492,Tabla2[#All],2,0),"")</f>
        <v/>
      </c>
      <c r="I492" s="12" t="str">
        <f t="shared" si="34"/>
        <v/>
      </c>
      <c r="J492" s="12" t="str">
        <f>IFERROR(NETWORKDAYS.INTL($D492+1,$F492,1,Tabla5[DIAS FESTIVOS]),"")</f>
        <v/>
      </c>
      <c r="K492" s="13">
        <f t="shared" si="35"/>
        <v>0</v>
      </c>
    </row>
    <row r="493" spans="1:11" x14ac:dyDescent="0.2">
      <c r="A493" s="17" t="str">
        <f t="shared" si="32"/>
        <v/>
      </c>
      <c r="B493" s="58" t="str">
        <f>IFERROR(IF(BASE!$B492&lt;&gt;"",BASE!$B492,""),"")</f>
        <v/>
      </c>
      <c r="C493" s="14" t="str">
        <f>IFERROR(IF(BASE!$C492&lt;&gt;"",BASE!$C492,""),"")</f>
        <v/>
      </c>
      <c r="D493" s="15" t="str">
        <f>IFERROR(VLOOKUP($B493&amp;$C493,Tabla1[[#All],[LLAVE]:[FECHA REAL RESPUESTA]],4,0),"")</f>
        <v/>
      </c>
      <c r="E493" s="15" t="str">
        <f>IFERROR(VLOOKUP($B493&amp;$C493,Tabla1[[#All],[LLAVE]:[FECHA ESTIMADA RESPUESTA]],5,0),"")</f>
        <v/>
      </c>
      <c r="F493" s="15" t="str">
        <f>IFERROR(IF(VLOOKUP($B493&amp;$C493,Tabla1[[#All],[LLAVE]:[FECHA REAL RESPUESTA]],6,0)=0,"",VLOOKUP($B493&amp;$C493,Tabla1[[#All],[LLAVE]:[FECHA REAL RESPUESTA]],6,0)),"")</f>
        <v/>
      </c>
      <c r="G493" s="12" t="str">
        <f t="shared" si="33"/>
        <v/>
      </c>
      <c r="H493" s="12" t="str">
        <f>IFERROR(VLOOKUP($B493,Tabla2[#All],2,0),"")</f>
        <v/>
      </c>
      <c r="I493" s="12" t="str">
        <f t="shared" si="34"/>
        <v/>
      </c>
      <c r="J493" s="12" t="str">
        <f>IFERROR(NETWORKDAYS.INTL($D493+1,$F493,1,Tabla5[DIAS FESTIVOS]),"")</f>
        <v/>
      </c>
      <c r="K493" s="13">
        <f t="shared" si="35"/>
        <v>0</v>
      </c>
    </row>
    <row r="494" spans="1:11" x14ac:dyDescent="0.2">
      <c r="A494" s="17" t="str">
        <f t="shared" si="32"/>
        <v/>
      </c>
      <c r="B494" s="58" t="str">
        <f>IFERROR(IF(BASE!$B493&lt;&gt;"",BASE!$B493,""),"")</f>
        <v/>
      </c>
      <c r="C494" s="14" t="str">
        <f>IFERROR(IF(BASE!$C493&lt;&gt;"",BASE!$C493,""),"")</f>
        <v/>
      </c>
      <c r="D494" s="15" t="str">
        <f>IFERROR(VLOOKUP($B494&amp;$C494,Tabla1[[#All],[LLAVE]:[FECHA REAL RESPUESTA]],4,0),"")</f>
        <v/>
      </c>
      <c r="E494" s="15" t="str">
        <f>IFERROR(VLOOKUP($B494&amp;$C494,Tabla1[[#All],[LLAVE]:[FECHA ESTIMADA RESPUESTA]],5,0),"")</f>
        <v/>
      </c>
      <c r="F494" s="15" t="str">
        <f>IFERROR(IF(VLOOKUP($B494&amp;$C494,Tabla1[[#All],[LLAVE]:[FECHA REAL RESPUESTA]],6,0)=0,"",VLOOKUP($B494&amp;$C494,Tabla1[[#All],[LLAVE]:[FECHA REAL RESPUESTA]],6,0)),"")</f>
        <v/>
      </c>
      <c r="G494" s="12" t="str">
        <f t="shared" si="33"/>
        <v/>
      </c>
      <c r="H494" s="12" t="str">
        <f>IFERROR(VLOOKUP($B494,Tabla2[#All],2,0),"")</f>
        <v/>
      </c>
      <c r="I494" s="12" t="str">
        <f t="shared" si="34"/>
        <v/>
      </c>
      <c r="J494" s="12" t="str">
        <f>IFERROR(NETWORKDAYS.INTL($D494+1,$F494,1,Tabla5[DIAS FESTIVOS]),"")</f>
        <v/>
      </c>
      <c r="K494" s="13">
        <f t="shared" si="35"/>
        <v>0</v>
      </c>
    </row>
    <row r="495" spans="1:11" x14ac:dyDescent="0.2">
      <c r="A495" s="17" t="str">
        <f t="shared" si="32"/>
        <v/>
      </c>
      <c r="B495" s="58" t="str">
        <f>IFERROR(IF(BASE!$B494&lt;&gt;"",BASE!$B494,""),"")</f>
        <v/>
      </c>
      <c r="C495" s="14" t="str">
        <f>IFERROR(IF(BASE!$C494&lt;&gt;"",BASE!$C494,""),"")</f>
        <v/>
      </c>
      <c r="D495" s="15" t="str">
        <f>IFERROR(VLOOKUP($B495&amp;$C495,Tabla1[[#All],[LLAVE]:[FECHA REAL RESPUESTA]],4,0),"")</f>
        <v/>
      </c>
      <c r="E495" s="15" t="str">
        <f>IFERROR(VLOOKUP($B495&amp;$C495,Tabla1[[#All],[LLAVE]:[FECHA ESTIMADA RESPUESTA]],5,0),"")</f>
        <v/>
      </c>
      <c r="F495" s="15" t="str">
        <f>IFERROR(IF(VLOOKUP($B495&amp;$C495,Tabla1[[#All],[LLAVE]:[FECHA REAL RESPUESTA]],6,0)=0,"",VLOOKUP($B495&amp;$C495,Tabla1[[#All],[LLAVE]:[FECHA REAL RESPUESTA]],6,0)),"")</f>
        <v/>
      </c>
      <c r="G495" s="12" t="str">
        <f t="shared" si="33"/>
        <v/>
      </c>
      <c r="H495" s="12" t="str">
        <f>IFERROR(VLOOKUP($B495,Tabla2[#All],2,0),"")</f>
        <v/>
      </c>
      <c r="I495" s="12" t="str">
        <f t="shared" si="34"/>
        <v/>
      </c>
      <c r="J495" s="12" t="str">
        <f>IFERROR(NETWORKDAYS.INTL($D495+1,$F495,1,Tabla5[DIAS FESTIVOS]),"")</f>
        <v/>
      </c>
      <c r="K495" s="13">
        <f t="shared" si="35"/>
        <v>0</v>
      </c>
    </row>
    <row r="496" spans="1:11" x14ac:dyDescent="0.2">
      <c r="A496" s="17" t="str">
        <f t="shared" si="32"/>
        <v/>
      </c>
      <c r="B496" s="58" t="str">
        <f>IFERROR(IF(BASE!$B495&lt;&gt;"",BASE!$B495,""),"")</f>
        <v/>
      </c>
      <c r="C496" s="14" t="str">
        <f>IFERROR(IF(BASE!$C495&lt;&gt;"",BASE!$C495,""),"")</f>
        <v/>
      </c>
      <c r="D496" s="15" t="str">
        <f>IFERROR(VLOOKUP($B496&amp;$C496,Tabla1[[#All],[LLAVE]:[FECHA REAL RESPUESTA]],4,0),"")</f>
        <v/>
      </c>
      <c r="E496" s="15" t="str">
        <f>IFERROR(VLOOKUP($B496&amp;$C496,Tabla1[[#All],[LLAVE]:[FECHA ESTIMADA RESPUESTA]],5,0),"")</f>
        <v/>
      </c>
      <c r="F496" s="15" t="str">
        <f>IFERROR(IF(VLOOKUP($B496&amp;$C496,Tabla1[[#All],[LLAVE]:[FECHA REAL RESPUESTA]],6,0)=0,"",VLOOKUP($B496&amp;$C496,Tabla1[[#All],[LLAVE]:[FECHA REAL RESPUESTA]],6,0)),"")</f>
        <v/>
      </c>
      <c r="G496" s="12" t="str">
        <f t="shared" si="33"/>
        <v/>
      </c>
      <c r="H496" s="12" t="str">
        <f>IFERROR(VLOOKUP($B496,Tabla2[#All],2,0),"")</f>
        <v/>
      </c>
      <c r="I496" s="12" t="str">
        <f t="shared" si="34"/>
        <v/>
      </c>
      <c r="J496" s="12" t="str">
        <f>IFERROR(NETWORKDAYS.INTL($D496+1,$F496,1,Tabla5[DIAS FESTIVOS]),"")</f>
        <v/>
      </c>
      <c r="K496" s="13">
        <f t="shared" si="35"/>
        <v>0</v>
      </c>
    </row>
    <row r="497" spans="1:11" x14ac:dyDescent="0.2">
      <c r="A497" s="17" t="str">
        <f t="shared" si="32"/>
        <v/>
      </c>
      <c r="B497" s="58" t="str">
        <f>IFERROR(IF(BASE!$B496&lt;&gt;"",BASE!$B496,""),"")</f>
        <v/>
      </c>
      <c r="C497" s="14" t="str">
        <f>IFERROR(IF(BASE!$C496&lt;&gt;"",BASE!$C496,""),"")</f>
        <v/>
      </c>
      <c r="D497" s="15" t="str">
        <f>IFERROR(VLOOKUP($B497&amp;$C497,Tabla1[[#All],[LLAVE]:[FECHA REAL RESPUESTA]],4,0),"")</f>
        <v/>
      </c>
      <c r="E497" s="15" t="str">
        <f>IFERROR(VLOOKUP($B497&amp;$C497,Tabla1[[#All],[LLAVE]:[FECHA ESTIMADA RESPUESTA]],5,0),"")</f>
        <v/>
      </c>
      <c r="F497" s="15" t="str">
        <f>IFERROR(IF(VLOOKUP($B497&amp;$C497,Tabla1[[#All],[LLAVE]:[FECHA REAL RESPUESTA]],6,0)=0,"",VLOOKUP($B497&amp;$C497,Tabla1[[#All],[LLAVE]:[FECHA REAL RESPUESTA]],6,0)),"")</f>
        <v/>
      </c>
      <c r="G497" s="12" t="str">
        <f t="shared" si="33"/>
        <v/>
      </c>
      <c r="H497" s="12" t="str">
        <f>IFERROR(VLOOKUP($B497,Tabla2[#All],2,0),"")</f>
        <v/>
      </c>
      <c r="I497" s="12" t="str">
        <f t="shared" si="34"/>
        <v/>
      </c>
      <c r="J497" s="12" t="str">
        <f>IFERROR(NETWORKDAYS.INTL($D497+1,$F497,1,Tabla5[DIAS FESTIVOS]),"")</f>
        <v/>
      </c>
      <c r="K497" s="13">
        <f t="shared" si="35"/>
        <v>0</v>
      </c>
    </row>
    <row r="498" spans="1:11" x14ac:dyDescent="0.2">
      <c r="A498" s="17" t="str">
        <f t="shared" si="32"/>
        <v/>
      </c>
      <c r="B498" s="58" t="str">
        <f>IFERROR(IF(BASE!$B497&lt;&gt;"",BASE!$B497,""),"")</f>
        <v/>
      </c>
      <c r="C498" s="14" t="str">
        <f>IFERROR(IF(BASE!$C497&lt;&gt;"",BASE!$C497,""),"")</f>
        <v/>
      </c>
      <c r="D498" s="15" t="str">
        <f>IFERROR(VLOOKUP($B498&amp;$C498,Tabla1[[#All],[LLAVE]:[FECHA REAL RESPUESTA]],4,0),"")</f>
        <v/>
      </c>
      <c r="E498" s="15" t="str">
        <f>IFERROR(VLOOKUP($B498&amp;$C498,Tabla1[[#All],[LLAVE]:[FECHA ESTIMADA RESPUESTA]],5,0),"")</f>
        <v/>
      </c>
      <c r="F498" s="15" t="str">
        <f>IFERROR(IF(VLOOKUP($B498&amp;$C498,Tabla1[[#All],[LLAVE]:[FECHA REAL RESPUESTA]],6,0)=0,"",VLOOKUP($B498&amp;$C498,Tabla1[[#All],[LLAVE]:[FECHA REAL RESPUESTA]],6,0)),"")</f>
        <v/>
      </c>
      <c r="G498" s="12" t="str">
        <f t="shared" si="33"/>
        <v/>
      </c>
      <c r="H498" s="12" t="str">
        <f>IFERROR(VLOOKUP($B498,Tabla2[#All],2,0),"")</f>
        <v/>
      </c>
      <c r="I498" s="12" t="str">
        <f t="shared" si="34"/>
        <v/>
      </c>
      <c r="J498" s="12" t="str">
        <f>IFERROR(NETWORKDAYS.INTL($D498+1,$F498,1,Tabla5[DIAS FESTIVOS]),"")</f>
        <v/>
      </c>
      <c r="K498" s="13">
        <f t="shared" si="35"/>
        <v>0</v>
      </c>
    </row>
    <row r="499" spans="1:11" x14ac:dyDescent="0.2">
      <c r="A499" s="17" t="str">
        <f t="shared" si="32"/>
        <v/>
      </c>
      <c r="B499" s="58" t="str">
        <f>IFERROR(IF(BASE!$B498&lt;&gt;"",BASE!$B498,""),"")</f>
        <v/>
      </c>
      <c r="C499" s="14" t="str">
        <f>IFERROR(IF(BASE!$C498&lt;&gt;"",BASE!$C498,""),"")</f>
        <v/>
      </c>
      <c r="D499" s="15" t="str">
        <f>IFERROR(VLOOKUP($B499&amp;$C499,Tabla1[[#All],[LLAVE]:[FECHA REAL RESPUESTA]],4,0),"")</f>
        <v/>
      </c>
      <c r="E499" s="15" t="str">
        <f>IFERROR(VLOOKUP($B499&amp;$C499,Tabla1[[#All],[LLAVE]:[FECHA ESTIMADA RESPUESTA]],5,0),"")</f>
        <v/>
      </c>
      <c r="F499" s="15" t="str">
        <f>IFERROR(IF(VLOOKUP($B499&amp;$C499,Tabla1[[#All],[LLAVE]:[FECHA REAL RESPUESTA]],6,0)=0,"",VLOOKUP($B499&amp;$C499,Tabla1[[#All],[LLAVE]:[FECHA REAL RESPUESTA]],6,0)),"")</f>
        <v/>
      </c>
      <c r="G499" s="12" t="str">
        <f t="shared" si="33"/>
        <v/>
      </c>
      <c r="H499" s="12" t="str">
        <f>IFERROR(VLOOKUP($B499,Tabla2[#All],2,0),"")</f>
        <v/>
      </c>
      <c r="I499" s="12" t="str">
        <f t="shared" si="34"/>
        <v/>
      </c>
      <c r="J499" s="12" t="str">
        <f>IFERROR(NETWORKDAYS.INTL($D499+1,$F499,1,Tabla5[DIAS FESTIVOS]),"")</f>
        <v/>
      </c>
      <c r="K499" s="13">
        <f t="shared" si="35"/>
        <v>0</v>
      </c>
    </row>
    <row r="500" spans="1:11" x14ac:dyDescent="0.2">
      <c r="A500" s="17" t="str">
        <f t="shared" si="32"/>
        <v/>
      </c>
      <c r="B500" s="58" t="str">
        <f>IFERROR(IF(BASE!$B499&lt;&gt;"",BASE!$B499,""),"")</f>
        <v/>
      </c>
      <c r="C500" s="14" t="str">
        <f>IFERROR(IF(BASE!$C499&lt;&gt;"",BASE!$C499,""),"")</f>
        <v/>
      </c>
      <c r="D500" s="15" t="str">
        <f>IFERROR(VLOOKUP($B500&amp;$C500,Tabla1[[#All],[LLAVE]:[FECHA REAL RESPUESTA]],4,0),"")</f>
        <v/>
      </c>
      <c r="E500" s="15" t="str">
        <f>IFERROR(VLOOKUP($B500&amp;$C500,Tabla1[[#All],[LLAVE]:[FECHA ESTIMADA RESPUESTA]],5,0),"")</f>
        <v/>
      </c>
      <c r="F500" s="15" t="str">
        <f>IFERROR(IF(VLOOKUP($B500&amp;$C500,Tabla1[[#All],[LLAVE]:[FECHA REAL RESPUESTA]],6,0)=0,"",VLOOKUP($B500&amp;$C500,Tabla1[[#All],[LLAVE]:[FECHA REAL RESPUESTA]],6,0)),"")</f>
        <v/>
      </c>
      <c r="G500" s="12" t="str">
        <f t="shared" si="33"/>
        <v/>
      </c>
      <c r="H500" s="12" t="str">
        <f>IFERROR(VLOOKUP($B500,Tabla2[#All],2,0),"")</f>
        <v/>
      </c>
      <c r="I500" s="12" t="str">
        <f t="shared" si="34"/>
        <v/>
      </c>
      <c r="J500" s="12" t="str">
        <f>IFERROR(NETWORKDAYS.INTL($D500+1,$F500,1,Tabla5[DIAS FESTIVOS]),"")</f>
        <v/>
      </c>
      <c r="K500" s="13">
        <f t="shared" si="35"/>
        <v>0</v>
      </c>
    </row>
    <row r="501" spans="1:11" x14ac:dyDescent="0.2">
      <c r="A501" s="17" t="str">
        <f t="shared" si="32"/>
        <v/>
      </c>
      <c r="B501" s="58" t="str">
        <f>IFERROR(IF(BASE!$B500&lt;&gt;"",BASE!$B500,""),"")</f>
        <v/>
      </c>
      <c r="C501" s="14" t="str">
        <f>IFERROR(IF(BASE!$C500&lt;&gt;"",BASE!$C500,""),"")</f>
        <v/>
      </c>
      <c r="D501" s="15" t="str">
        <f>IFERROR(VLOOKUP($B501&amp;$C501,Tabla1[[#All],[LLAVE]:[FECHA REAL RESPUESTA]],4,0),"")</f>
        <v/>
      </c>
      <c r="E501" s="15" t="str">
        <f>IFERROR(VLOOKUP($B501&amp;$C501,Tabla1[[#All],[LLAVE]:[FECHA ESTIMADA RESPUESTA]],5,0),"")</f>
        <v/>
      </c>
      <c r="F501" s="15" t="str">
        <f>IFERROR(IF(VLOOKUP($B501&amp;$C501,Tabla1[[#All],[LLAVE]:[FECHA REAL RESPUESTA]],6,0)=0,"",VLOOKUP($B501&amp;$C501,Tabla1[[#All],[LLAVE]:[FECHA REAL RESPUESTA]],6,0)),"")</f>
        <v/>
      </c>
      <c r="G501" s="12" t="str">
        <f t="shared" si="33"/>
        <v/>
      </c>
      <c r="H501" s="12" t="str">
        <f>IFERROR(VLOOKUP($B501,Tabla2[#All],2,0),"")</f>
        <v/>
      </c>
      <c r="I501" s="12" t="str">
        <f t="shared" si="34"/>
        <v/>
      </c>
      <c r="J501" s="12" t="str">
        <f>IFERROR(NETWORKDAYS.INTL($D501+1,$F501,1,Tabla5[DIAS FESTIVOS]),"")</f>
        <v/>
      </c>
      <c r="K501" s="13">
        <f t="shared" si="35"/>
        <v>0</v>
      </c>
    </row>
    <row r="502" spans="1:11" x14ac:dyDescent="0.2">
      <c r="A502" s="17" t="str">
        <f t="shared" si="32"/>
        <v/>
      </c>
      <c r="B502" s="58" t="str">
        <f>IFERROR(IF(BASE!$B501&lt;&gt;"",BASE!$B501,""),"")</f>
        <v/>
      </c>
      <c r="C502" s="14" t="str">
        <f>IFERROR(IF(BASE!$C501&lt;&gt;"",BASE!$C501,""),"")</f>
        <v/>
      </c>
      <c r="D502" s="15" t="str">
        <f>IFERROR(VLOOKUP($B502&amp;$C502,Tabla1[[#All],[LLAVE]:[FECHA REAL RESPUESTA]],4,0),"")</f>
        <v/>
      </c>
      <c r="E502" s="15" t="str">
        <f>IFERROR(VLOOKUP($B502&amp;$C502,Tabla1[[#All],[LLAVE]:[FECHA ESTIMADA RESPUESTA]],5,0),"")</f>
        <v/>
      </c>
      <c r="F502" s="15" t="str">
        <f>IFERROR(IF(VLOOKUP($B502&amp;$C502,Tabla1[[#All],[LLAVE]:[FECHA REAL RESPUESTA]],6,0)=0,"",VLOOKUP($B502&amp;$C502,Tabla1[[#All],[LLAVE]:[FECHA REAL RESPUESTA]],6,0)),"")</f>
        <v/>
      </c>
      <c r="G502" s="12" t="str">
        <f t="shared" si="33"/>
        <v/>
      </c>
      <c r="H502" s="12" t="str">
        <f>IFERROR(VLOOKUP($B502,Tabla2[#All],2,0),"")</f>
        <v/>
      </c>
      <c r="I502" s="12" t="str">
        <f t="shared" si="34"/>
        <v/>
      </c>
      <c r="J502" s="12" t="str">
        <f>IFERROR(NETWORKDAYS.INTL($D502+1,$F502,1,Tabla5[DIAS FESTIVOS]),"")</f>
        <v/>
      </c>
      <c r="K502" s="13">
        <f t="shared" si="35"/>
        <v>0</v>
      </c>
    </row>
    <row r="503" spans="1:11" x14ac:dyDescent="0.2">
      <c r="A503" s="17" t="str">
        <f t="shared" si="32"/>
        <v/>
      </c>
      <c r="B503" s="58" t="str">
        <f>IFERROR(IF(BASE!$B502&lt;&gt;"",BASE!$B502,""),"")</f>
        <v/>
      </c>
      <c r="C503" s="14" t="str">
        <f>IFERROR(IF(BASE!$C502&lt;&gt;"",BASE!$C502,""),"")</f>
        <v/>
      </c>
      <c r="D503" s="15" t="str">
        <f>IFERROR(VLOOKUP($B503&amp;$C503,Tabla1[[#All],[LLAVE]:[FECHA REAL RESPUESTA]],4,0),"")</f>
        <v/>
      </c>
      <c r="E503" s="15" t="str">
        <f>IFERROR(VLOOKUP($B503&amp;$C503,Tabla1[[#All],[LLAVE]:[FECHA ESTIMADA RESPUESTA]],5,0),"")</f>
        <v/>
      </c>
      <c r="F503" s="15" t="str">
        <f>IFERROR(IF(VLOOKUP($B503&amp;$C503,Tabla1[[#All],[LLAVE]:[FECHA REAL RESPUESTA]],6,0)=0,"",VLOOKUP($B503&amp;$C503,Tabla1[[#All],[LLAVE]:[FECHA REAL RESPUESTA]],6,0)),"")</f>
        <v/>
      </c>
      <c r="G503" s="12" t="str">
        <f t="shared" si="33"/>
        <v/>
      </c>
      <c r="H503" s="12" t="str">
        <f>IFERROR(VLOOKUP($B503,Tabla2[#All],2,0),"")</f>
        <v/>
      </c>
      <c r="I503" s="12" t="str">
        <f t="shared" si="34"/>
        <v/>
      </c>
      <c r="J503" s="12" t="str">
        <f>IFERROR(NETWORKDAYS.INTL($D503+1,$F503,1,Tabla5[DIAS FESTIVOS]),"")</f>
        <v/>
      </c>
      <c r="K503" s="13">
        <f t="shared" si="35"/>
        <v>0</v>
      </c>
    </row>
  </sheetData>
  <mergeCells count="13">
    <mergeCell ref="AD2:AM2"/>
    <mergeCell ref="B2:B3"/>
    <mergeCell ref="D2:D3"/>
    <mergeCell ref="H2:H3"/>
    <mergeCell ref="I2:I3"/>
    <mergeCell ref="J2:J3"/>
    <mergeCell ref="K2:K3"/>
    <mergeCell ref="Q2:V2"/>
    <mergeCell ref="X2:AB2"/>
    <mergeCell ref="C2:C3"/>
    <mergeCell ref="E2:E3"/>
    <mergeCell ref="G2:G3"/>
    <mergeCell ref="F2:F3"/>
  </mergeCells>
  <conditionalFormatting sqref="L4:BS100">
    <cfRule type="expression" dxfId="112" priority="9">
      <formula>PorcentajeCompletado</formula>
    </cfRule>
    <cfRule type="expression" dxfId="111" priority="11">
      <formula>PercentCompleteBeyond</formula>
    </cfRule>
    <cfRule type="expression" dxfId="110" priority="12">
      <formula>Real</formula>
    </cfRule>
    <cfRule type="expression" dxfId="109" priority="13">
      <formula>ActualBeyond</formula>
    </cfRule>
    <cfRule type="expression" dxfId="108" priority="14">
      <formula>Plan</formula>
    </cfRule>
    <cfRule type="expression" dxfId="107" priority="15">
      <formula>L$3=period_selected</formula>
    </cfRule>
    <cfRule type="expression" dxfId="106" priority="19">
      <formula>MOD(COLUMN(),2)</formula>
    </cfRule>
    <cfRule type="expression" dxfId="105" priority="20">
      <formula>MOD(COLUMN(),2)=0</formula>
    </cfRule>
  </conditionalFormatting>
  <conditionalFormatting sqref="L3:BS3">
    <cfRule type="expression" dxfId="104" priority="16">
      <formula>L$3=period_selected</formula>
    </cfRule>
  </conditionalFormatting>
  <conditionalFormatting sqref="L101:BS116">
    <cfRule type="expression" dxfId="103" priority="1">
      <formula>PorcentajeCompletado</formula>
    </cfRule>
    <cfRule type="expression" dxfId="102" priority="2">
      <formula>PercentCompleteBeyond</formula>
    </cfRule>
    <cfRule type="expression" dxfId="101" priority="3">
      <formula>Real</formula>
    </cfRule>
    <cfRule type="expression" dxfId="100" priority="4">
      <formula>ActualBeyond</formula>
    </cfRule>
    <cfRule type="expression" dxfId="99" priority="5">
      <formula>Plan</formula>
    </cfRule>
    <cfRule type="expression" dxfId="98" priority="6">
      <formula>L$3=period_selected</formula>
    </cfRule>
    <cfRule type="expression" dxfId="97" priority="7">
      <formula>MOD(COLUMN(),2)</formula>
    </cfRule>
    <cfRule type="expression" dxfId="96" priority="8">
      <formula>MOD(COLUMN(),2)=0</formula>
    </cfRule>
  </conditionalFormatting>
  <dataValidations count="7">
    <dataValidation allowBlank="1" showInputMessage="1" showErrorMessage="1" prompt="Esta celda de la leyenda indica la duración del plan" sqref="P2" xr:uid="{00000000-0002-0000-0000-000002000000}"/>
    <dataValidation allowBlank="1" showInputMessage="1" showErrorMessage="1" prompt="Esta celda de la leyenda indica el porcentaje del proyecto completado" sqref="W2" xr:uid="{00000000-0002-0000-0000-000004000000}"/>
    <dataValidation allowBlank="1" showInputMessage="1" showErrorMessage="1" prompt="Esta celda de la leyenda indica el porcentaje del proyecto completado fuera del plan" sqref="AC2" xr:uid="{00000000-0002-0000-0000-000006000000}"/>
    <dataValidation allowBlank="1" showInputMessage="1" showErrorMessage="1" prompt="Escriba el periodo de duración del plan en la columna D, a partir de la celda D5." sqref="H2:H3" xr:uid="{00000000-0002-0000-0000-00000A000000}"/>
    <dataValidation allowBlank="1" showInputMessage="1" showErrorMessage="1" prompt="Escriba el periodo de inicio real del plan en la columna E, a partir de la celda E5." sqref="I2:I3" xr:uid="{00000000-0002-0000-0000-00000B000000}"/>
    <dataValidation allowBlank="1" showInputMessage="1" showErrorMessage="1" prompt="Escriba el periodo de duración real del plan en la columna F, a partir de la celda F5." sqref="J2:J3" xr:uid="{00000000-0002-0000-0000-00000C000000}"/>
    <dataValidation allowBlank="1" showInputMessage="1" showErrorMessage="1" prompt="Escriba el porcentaje de proyecto completado en la columna G, a partir de la celda G5." sqref="K2:K3" xr:uid="{00000000-0002-0000-0000-00000D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F42FA-17CE-48EA-854E-68232236ED92}">
  <dimension ref="A1:H501"/>
  <sheetViews>
    <sheetView workbookViewId="0"/>
  </sheetViews>
  <sheetFormatPr baseColWidth="10" defaultRowHeight="15" x14ac:dyDescent="0.25"/>
  <cols>
    <col min="1" max="1" width="32.875" bestFit="1" customWidth="1"/>
    <col min="2" max="2" width="21.625" customWidth="1"/>
    <col min="3" max="3" width="1.625" customWidth="1"/>
    <col min="4" max="4" width="20.875" bestFit="1" customWidth="1"/>
    <col min="5" max="5" width="1.625" customWidth="1"/>
    <col min="6" max="6" width="32.875" bestFit="1" customWidth="1"/>
    <col min="7" max="7" width="11.875" bestFit="1" customWidth="1"/>
    <col min="8" max="8" width="12" customWidth="1"/>
  </cols>
  <sheetData>
    <row r="1" spans="1:8" x14ac:dyDescent="0.25">
      <c r="A1" s="25" t="s">
        <v>11</v>
      </c>
      <c r="B1" s="25" t="s">
        <v>13</v>
      </c>
      <c r="C1" s="29"/>
      <c r="D1" t="s">
        <v>102</v>
      </c>
      <c r="F1" t="s">
        <v>6</v>
      </c>
      <c r="G1" t="s">
        <v>15</v>
      </c>
      <c r="H1" t="s">
        <v>45</v>
      </c>
    </row>
    <row r="2" spans="1:8" x14ac:dyDescent="0.25">
      <c r="A2" s="26" t="str">
        <f>IFERROR(IF([1]Clientes!$A2&lt;&gt;"",[1]Clientes!$A2,""),"")</f>
        <v>BANCO POPULAR</v>
      </c>
      <c r="B2" s="28">
        <f>+IFERROR(IF([1]Clientes!$B2&lt;&gt;"",[1]Clientes!$B2,""),"")</f>
        <v>5</v>
      </c>
      <c r="C2" s="30"/>
      <c r="D2" s="20" t="str">
        <f>TEXT([1]Festivos!$A2,"yyyy-mm-dd")</f>
        <v>2000-01-01</v>
      </c>
      <c r="F2" t="s">
        <v>33</v>
      </c>
      <c r="G2">
        <v>97117.804799999998</v>
      </c>
      <c r="H2">
        <v>24279.4512</v>
      </c>
    </row>
    <row r="3" spans="1:8" x14ac:dyDescent="0.25">
      <c r="A3" s="26" t="str">
        <f>IFERROR(IF([1]Clientes!$A3&lt;&gt;"",[1]Clientes!$A3,""),"")</f>
        <v>BANCO FINANDINA</v>
      </c>
      <c r="B3" s="28">
        <f>+IFERROR(IF([1]Clientes!$B3&lt;&gt;"",[1]Clientes!$B3,""),"")</f>
        <v>4</v>
      </c>
      <c r="C3" s="27"/>
      <c r="D3" s="20" t="str">
        <f>TEXT([1]Festivos!$A3,"yyyy-mm-dd")</f>
        <v>2000-01-01</v>
      </c>
      <c r="F3" t="s">
        <v>30</v>
      </c>
      <c r="G3">
        <v>60784.800000000003</v>
      </c>
      <c r="H3">
        <v>12384</v>
      </c>
    </row>
    <row r="4" spans="1:8" x14ac:dyDescent="0.25">
      <c r="A4" s="26" t="str">
        <f>IFERROR(IF([1]Clientes!$A4&lt;&gt;"",[1]Clientes!$A4,""),"")</f>
        <v>COOMEVA</v>
      </c>
      <c r="B4" s="28">
        <f>+IFERROR(IF([1]Clientes!$B4&lt;&gt;"",[1]Clientes!$B4,""),"")</f>
        <v>6</v>
      </c>
      <c r="C4" s="27"/>
      <c r="D4" s="20" t="str">
        <f>TEXT([1]Festivos!$A4,"yyyy-mm-dd")</f>
        <v>2000-01-01</v>
      </c>
      <c r="F4" t="s">
        <v>21</v>
      </c>
      <c r="G4">
        <v>67500</v>
      </c>
      <c r="H4">
        <v>14300</v>
      </c>
    </row>
    <row r="5" spans="1:8" x14ac:dyDescent="0.25">
      <c r="A5" s="26" t="str">
        <f>IFERROR(IF([1]Clientes!$A5&lt;&gt;"",[1]Clientes!$A5,""),"")</f>
        <v>DAVIVIENDA</v>
      </c>
      <c r="B5" s="28">
        <f>+IFERROR(IF([1]Clientes!$B5&lt;&gt;"",[1]Clientes!$B5,""),"")</f>
        <v>9</v>
      </c>
      <c r="C5" s="30"/>
      <c r="D5" s="20" t="str">
        <f>TEXT([1]Festivos!$A5,"yyyy-mm-dd")</f>
        <v>2000-01-01</v>
      </c>
      <c r="F5" t="s">
        <v>17</v>
      </c>
      <c r="G5">
        <v>76884</v>
      </c>
      <c r="H5">
        <v>21465.599999999999</v>
      </c>
    </row>
    <row r="6" spans="1:8" x14ac:dyDescent="0.25">
      <c r="A6" s="26" t="str">
        <f>IFERROR(IF([1]Clientes!$A6&lt;&gt;"",[1]Clientes!$A6,""),"")</f>
        <v>SERFINANZA</v>
      </c>
      <c r="B6" s="28">
        <f>+IFERROR(IF([1]Clientes!$B6&lt;&gt;"",[1]Clientes!$B6,""),"")</f>
        <v>3</v>
      </c>
      <c r="C6" s="30"/>
      <c r="D6" s="20" t="str">
        <f>TEXT([1]Festivos!$A6,"yyyy-mm-dd")</f>
        <v>2000-01-01</v>
      </c>
      <c r="F6" t="s">
        <v>26</v>
      </c>
      <c r="G6">
        <v>78995.235671999995</v>
      </c>
      <c r="H6">
        <v>21936.806452800003</v>
      </c>
    </row>
    <row r="7" spans="1:8" x14ac:dyDescent="0.25">
      <c r="A7" s="26" t="str">
        <f>IFERROR(IF([1]Clientes!$A7&lt;&gt;"",[1]Clientes!$A7,""),"")</f>
        <v>PICHINCHA</v>
      </c>
      <c r="B7" s="28">
        <f>+IFERROR(IF([1]Clientes!$B7&lt;&gt;"",[1]Clientes!$B7,""),"")</f>
        <v>2</v>
      </c>
      <c r="C7" s="27"/>
      <c r="D7" s="20" t="str">
        <f>TEXT([1]Festivos!$A7,"yyyy-mm-dd")</f>
        <v>2000-01-01</v>
      </c>
      <c r="F7" t="s">
        <v>37</v>
      </c>
      <c r="G7">
        <v>74304</v>
      </c>
      <c r="H7">
        <v>21672</v>
      </c>
    </row>
    <row r="8" spans="1:8" x14ac:dyDescent="0.25">
      <c r="A8" s="26" t="str">
        <f>IFERROR(IF([1]Clientes!$A8&lt;&gt;"",[1]Clientes!$A8,""),"")</f>
        <v>FINANDINA</v>
      </c>
      <c r="B8" s="28">
        <f>+IFERROR(IF([1]Clientes!$B8&lt;&gt;"",[1]Clientes!$B8,""),"")</f>
        <v>4</v>
      </c>
      <c r="C8" s="27"/>
      <c r="D8" s="20" t="str">
        <f>TEXT([1]Festivos!$A8,"yyyy-mm-dd")</f>
        <v>2000-01-01</v>
      </c>
      <c r="F8" t="s">
        <v>18</v>
      </c>
      <c r="G8">
        <v>85965.6</v>
      </c>
      <c r="H8">
        <v>21672</v>
      </c>
    </row>
    <row r="9" spans="1:8" x14ac:dyDescent="0.25">
      <c r="A9" s="26" t="str">
        <f>IFERROR(IF([1]Clientes!$A9&lt;&gt;"",[1]Clientes!$A9,""),"")</f>
        <v/>
      </c>
      <c r="B9" s="28" t="str">
        <f>+IFERROR(IF([1]Clientes!$B9&lt;&gt;"",[1]Clientes!$B9,""),"")</f>
        <v/>
      </c>
      <c r="C9" s="27"/>
      <c r="D9" s="20" t="str">
        <f>TEXT([1]Festivos!$A9,"yyyy-mm-dd")</f>
        <v>2000-01-01</v>
      </c>
      <c r="F9" t="s">
        <v>22</v>
      </c>
      <c r="G9">
        <v>97008</v>
      </c>
      <c r="H9">
        <v>23736</v>
      </c>
    </row>
    <row r="10" spans="1:8" x14ac:dyDescent="0.25">
      <c r="A10" s="26" t="str">
        <f>IFERROR(IF([1]Clientes!$A10&lt;&gt;"",[1]Clientes!$A10,""),"")</f>
        <v/>
      </c>
      <c r="B10" s="28" t="str">
        <f>+IFERROR(IF([1]Clientes!$B10&lt;&gt;"",[1]Clientes!$B10,""),"")</f>
        <v/>
      </c>
      <c r="C10" s="30"/>
      <c r="D10" s="20" t="str">
        <f>TEXT([1]Festivos!$A10,"yyyy-mm-dd")</f>
        <v>2000-01-01</v>
      </c>
      <c r="F10" t="s">
        <v>46</v>
      </c>
      <c r="G10">
        <v>97000</v>
      </c>
      <c r="H10">
        <v>25000</v>
      </c>
    </row>
    <row r="11" spans="1:8" x14ac:dyDescent="0.25">
      <c r="A11" s="26" t="str">
        <f>IFERROR(IF([1]Clientes!$A11&lt;&gt;"",[1]Clientes!$A11,""),"")</f>
        <v/>
      </c>
      <c r="B11" s="28" t="str">
        <f>+IFERROR(IF([1]Clientes!$B11&lt;&gt;"",[1]Clientes!$B11,""),"")</f>
        <v/>
      </c>
      <c r="C11" s="27"/>
      <c r="D11" s="20" t="str">
        <f>TEXT([1]Festivos!$A11,"yyyy-mm-dd")</f>
        <v>2000-01-01</v>
      </c>
      <c r="F11" t="s">
        <v>39</v>
      </c>
      <c r="G11">
        <v>92880</v>
      </c>
      <c r="H11">
        <v>22704</v>
      </c>
    </row>
    <row r="12" spans="1:8" x14ac:dyDescent="0.25">
      <c r="A12" s="26" t="str">
        <f>IFERROR(IF([1]Clientes!$A12&lt;&gt;"",[1]Clientes!$A12,""),"")</f>
        <v/>
      </c>
      <c r="B12" s="28" t="str">
        <f>+IFERROR(IF([1]Clientes!$B12&lt;&gt;"",[1]Clientes!$B12,""),"")</f>
        <v/>
      </c>
      <c r="C12" s="27"/>
      <c r="D12" s="20" t="str">
        <f>TEXT([1]Festivos!$A12,"yyyy-mm-dd")</f>
        <v>2000-01-01</v>
      </c>
      <c r="F12" t="s">
        <v>19</v>
      </c>
      <c r="G12">
        <v>79670.399999999994</v>
      </c>
      <c r="H12">
        <v>22807.200000000001</v>
      </c>
    </row>
    <row r="13" spans="1:8" x14ac:dyDescent="0.25">
      <c r="A13" s="26" t="str">
        <f>IFERROR(IF([1]Clientes!$A13&lt;&gt;"",[1]Clientes!$A13,""),"")</f>
        <v/>
      </c>
      <c r="B13" s="28" t="str">
        <f>+IFERROR(IF([1]Clientes!$B13&lt;&gt;"",[1]Clientes!$B13,""),"")</f>
        <v/>
      </c>
      <c r="C13" s="27"/>
      <c r="D13" s="20" t="str">
        <f>TEXT([1]Festivos!$A13,"yyyy-mm-dd")</f>
        <v>2000-01-01</v>
      </c>
      <c r="F13" t="s">
        <v>29</v>
      </c>
      <c r="G13">
        <v>155000</v>
      </c>
      <c r="H13">
        <v>155000</v>
      </c>
    </row>
    <row r="14" spans="1:8" x14ac:dyDescent="0.25">
      <c r="A14" s="26" t="str">
        <f>IFERROR(IF([1]Clientes!$A14&lt;&gt;"",[1]Clientes!$A14,""),"")</f>
        <v/>
      </c>
      <c r="B14" s="28" t="str">
        <f>+IFERROR(IF([1]Clientes!$B14&lt;&gt;"",[1]Clientes!$B14,""),"")</f>
        <v/>
      </c>
      <c r="C14" s="30"/>
      <c r="D14" s="20" t="str">
        <f>TEXT([1]Festivos!$A14,"yyyy-mm-dd")</f>
        <v>2000-01-01</v>
      </c>
      <c r="F14" t="s">
        <v>47</v>
      </c>
      <c r="G14">
        <v>80000</v>
      </c>
      <c r="H14">
        <v>22000</v>
      </c>
    </row>
    <row r="15" spans="1:8" x14ac:dyDescent="0.25">
      <c r="A15" s="26" t="str">
        <f>IFERROR(IF([1]Clientes!$A15&lt;&gt;"",[1]Clientes!$A15,""),"")</f>
        <v/>
      </c>
      <c r="B15" s="28" t="str">
        <f>+IFERROR(IF([1]Clientes!$B15&lt;&gt;"",[1]Clientes!$B15,""),"")</f>
        <v/>
      </c>
      <c r="C15" s="27"/>
      <c r="D15" s="20" t="str">
        <f>TEXT([1]Festivos!$A15,"yyyy-mm-dd")</f>
        <v>2000-01-01</v>
      </c>
      <c r="F15" t="s">
        <v>48</v>
      </c>
      <c r="G15">
        <v>107500</v>
      </c>
      <c r="H15">
        <v>21500</v>
      </c>
    </row>
    <row r="16" spans="1:8" x14ac:dyDescent="0.25">
      <c r="A16" s="26" t="str">
        <f>IFERROR(IF([1]Clientes!$A16&lt;&gt;"",[1]Clientes!$A16,""),"")</f>
        <v/>
      </c>
      <c r="B16" s="28" t="str">
        <f>+IFERROR(IF([1]Clientes!$B16&lt;&gt;"",[1]Clientes!$B16,""),"")</f>
        <v/>
      </c>
      <c r="C16" s="27"/>
      <c r="D16" s="20" t="str">
        <f>TEXT([1]Festivos!$A16,"yyyy-mm-dd")</f>
        <v>2000-01-01</v>
      </c>
      <c r="F16" t="s">
        <v>38</v>
      </c>
      <c r="G16">
        <v>93000</v>
      </c>
      <c r="H16">
        <v>23000</v>
      </c>
    </row>
    <row r="17" spans="1:8" x14ac:dyDescent="0.25">
      <c r="A17" s="26" t="str">
        <f>IFERROR(IF([1]Clientes!$A17&lt;&gt;"",[1]Clientes!$A17,""),"")</f>
        <v/>
      </c>
      <c r="B17" s="28" t="str">
        <f>+IFERROR(IF([1]Clientes!$B17&lt;&gt;"",[1]Clientes!$B17,""),"")</f>
        <v/>
      </c>
      <c r="C17" s="27"/>
      <c r="D17" s="20" t="str">
        <f>TEXT([1]Festivos!$A17,"yyyy-mm-dd")</f>
        <v>2000-01-01</v>
      </c>
      <c r="F17" t="s">
        <v>49</v>
      </c>
      <c r="G17">
        <v>80000</v>
      </c>
      <c r="H17">
        <v>22000</v>
      </c>
    </row>
    <row r="18" spans="1:8" x14ac:dyDescent="0.25">
      <c r="A18" s="26" t="str">
        <f>IFERROR(IF([1]Clientes!$A18&lt;&gt;"",[1]Clientes!$A18,""),"")</f>
        <v/>
      </c>
      <c r="B18" s="28" t="str">
        <f>+IFERROR(IF([1]Clientes!$B18&lt;&gt;"",[1]Clientes!$B18,""),"")</f>
        <v/>
      </c>
      <c r="C18" s="27"/>
      <c r="D18" s="20" t="str">
        <f>TEXT([1]Festivos!$A18,"yyyy-mm-dd")</f>
        <v>2000-01-01</v>
      </c>
      <c r="F18" t="s">
        <v>50</v>
      </c>
      <c r="G18">
        <v>180000</v>
      </c>
      <c r="H18">
        <v>180000</v>
      </c>
    </row>
    <row r="19" spans="1:8" x14ac:dyDescent="0.25">
      <c r="A19" s="26" t="str">
        <f>IFERROR(IF([1]Clientes!$A19&lt;&gt;"",[1]Clientes!$A19,""),"")</f>
        <v/>
      </c>
      <c r="B19" s="28" t="str">
        <f>+IFERROR(IF([1]Clientes!$B19&lt;&gt;"",[1]Clientes!$B19,""),"")</f>
        <v/>
      </c>
      <c r="C19" s="27"/>
      <c r="D19" s="20" t="str">
        <f>TEXT([1]Festivos!$A19,"yyyy-mm-dd")</f>
        <v>2000-01-01</v>
      </c>
      <c r="F19" t="s">
        <v>51</v>
      </c>
      <c r="G19">
        <v>150000</v>
      </c>
      <c r="H19">
        <v>150000</v>
      </c>
    </row>
    <row r="20" spans="1:8" x14ac:dyDescent="0.25">
      <c r="A20" s="26" t="str">
        <f>IFERROR(IF([1]Clientes!$A20&lt;&gt;"",[1]Clientes!$A20,""),"")</f>
        <v/>
      </c>
      <c r="B20" s="28" t="str">
        <f>+IFERROR(IF([1]Clientes!$B20&lt;&gt;"",[1]Clientes!$B20,""),"")</f>
        <v/>
      </c>
      <c r="C20" s="27"/>
      <c r="D20" s="20" t="str">
        <f>TEXT([1]Festivos!$A20,"yyyy-mm-dd")</f>
        <v>2000-01-01</v>
      </c>
      <c r="F20" t="s">
        <v>52</v>
      </c>
      <c r="G20">
        <v>185760</v>
      </c>
      <c r="H20">
        <v>185760</v>
      </c>
    </row>
    <row r="21" spans="1:8" x14ac:dyDescent="0.25">
      <c r="A21" s="26" t="str">
        <f>IFERROR(IF([1]Clientes!$A21&lt;&gt;"",[1]Clientes!$A21,""),"")</f>
        <v/>
      </c>
      <c r="B21" s="28" t="str">
        <f>+IFERROR(IF([1]Clientes!$B21&lt;&gt;"",[1]Clientes!$B21,""),"")</f>
        <v/>
      </c>
      <c r="C21" s="30"/>
      <c r="D21" s="20" t="str">
        <f>TEXT([1]Festivos!$A21,"yyyy-mm-dd")</f>
        <v>2000-01-01</v>
      </c>
      <c r="F21" t="s">
        <v>53</v>
      </c>
      <c r="G21">
        <v>165120</v>
      </c>
      <c r="H21">
        <v>165120</v>
      </c>
    </row>
    <row r="22" spans="1:8" x14ac:dyDescent="0.25">
      <c r="A22" s="26" t="str">
        <f>IFERROR(IF([1]Clientes!$A22&lt;&gt;"",[1]Clientes!$A22,""),"")</f>
        <v/>
      </c>
      <c r="B22" s="28" t="str">
        <f>+IFERROR(IF([1]Clientes!$B22&lt;&gt;"",[1]Clientes!$B22,""),"")</f>
        <v/>
      </c>
      <c r="C22" s="27"/>
      <c r="D22" s="20" t="str">
        <f>TEXT([1]Festivos!$A22,"yyyy-mm-dd")</f>
        <v>2000-01-01</v>
      </c>
      <c r="F22" t="s">
        <v>54</v>
      </c>
      <c r="G22">
        <v>144480</v>
      </c>
      <c r="H22">
        <v>144480</v>
      </c>
    </row>
    <row r="23" spans="1:8" x14ac:dyDescent="0.25">
      <c r="A23" s="26" t="str">
        <f>IFERROR(IF([1]Clientes!$A23&lt;&gt;"",[1]Clientes!$A23,""),"")</f>
        <v/>
      </c>
      <c r="B23" s="28" t="str">
        <f>+IFERROR(IF([1]Clientes!$B23&lt;&gt;"",[1]Clientes!$B23,""),"")</f>
        <v/>
      </c>
      <c r="C23" s="27"/>
      <c r="D23" s="20" t="str">
        <f>TEXT([1]Festivos!$A23,"yyyy-mm-dd")</f>
        <v>2000-01-01</v>
      </c>
      <c r="F23" t="s">
        <v>24</v>
      </c>
      <c r="G23">
        <v>61513</v>
      </c>
      <c r="H23">
        <v>16776</v>
      </c>
    </row>
    <row r="24" spans="1:8" x14ac:dyDescent="0.25">
      <c r="A24" s="26" t="str">
        <f>IFERROR(IF([1]Clientes!$A24&lt;&gt;"",[1]Clientes!$A24,""),"")</f>
        <v/>
      </c>
      <c r="B24" s="28" t="str">
        <f>+IFERROR(IF([1]Clientes!$B24&lt;&gt;"",[1]Clientes!$B24,""),"")</f>
        <v/>
      </c>
      <c r="C24" s="27"/>
      <c r="D24" s="20" t="str">
        <f>TEXT([1]Festivos!$A24,"yyyy-mm-dd")</f>
        <v>2000-01-01</v>
      </c>
      <c r="F24" t="s">
        <v>25</v>
      </c>
      <c r="G24">
        <v>75000</v>
      </c>
      <c r="H24">
        <v>20000</v>
      </c>
    </row>
    <row r="25" spans="1:8" x14ac:dyDescent="0.25">
      <c r="A25" s="26" t="str">
        <f>IFERROR(IF([1]Clientes!$A25&lt;&gt;"",[1]Clientes!$A25,""),"")</f>
        <v/>
      </c>
      <c r="B25" s="28" t="str">
        <f>+IFERROR(IF([1]Clientes!$B25&lt;&gt;"",[1]Clientes!$B25,""),"")</f>
        <v/>
      </c>
      <c r="C25" s="27"/>
      <c r="D25" s="20" t="str">
        <f>TEXT([1]Festivos!$A25,"yyyy-mm-dd")</f>
        <v>2000-01-01</v>
      </c>
      <c r="F25" t="s">
        <v>70</v>
      </c>
      <c r="G25">
        <v>185760</v>
      </c>
      <c r="H25">
        <v>185760</v>
      </c>
    </row>
    <row r="26" spans="1:8" x14ac:dyDescent="0.25">
      <c r="A26" s="26" t="str">
        <f>IFERROR(IF([1]Clientes!$A26&lt;&gt;"",[1]Clientes!$A26,""),"")</f>
        <v/>
      </c>
      <c r="B26" s="28" t="str">
        <f>+IFERROR(IF([1]Clientes!$B26&lt;&gt;"",[1]Clientes!$B26,""),"")</f>
        <v/>
      </c>
      <c r="C26" s="27"/>
      <c r="D26" s="20" t="str">
        <f>TEXT([1]Festivos!$A26,"yyyy-mm-dd")</f>
        <v>2000-01-01</v>
      </c>
      <c r="F26" t="s">
        <v>71</v>
      </c>
      <c r="G26">
        <v>165120</v>
      </c>
      <c r="H26">
        <v>165120</v>
      </c>
    </row>
    <row r="27" spans="1:8" x14ac:dyDescent="0.25">
      <c r="A27" s="26" t="str">
        <f>IFERROR(IF([1]Clientes!$A27&lt;&gt;"",[1]Clientes!$A27,""),"")</f>
        <v/>
      </c>
      <c r="B27" s="28" t="str">
        <f>+IFERROR(IF([1]Clientes!$B27&lt;&gt;"",[1]Clientes!$B27,""),"")</f>
        <v/>
      </c>
      <c r="C27" s="27"/>
      <c r="D27" s="20" t="str">
        <f>TEXT([1]Festivos!$A27,"yyyy-mm-dd")</f>
        <v>2000-01-01</v>
      </c>
      <c r="F27" t="s">
        <v>72</v>
      </c>
      <c r="G27">
        <v>144480</v>
      </c>
      <c r="H27">
        <v>144480</v>
      </c>
    </row>
    <row r="28" spans="1:8" x14ac:dyDescent="0.25">
      <c r="A28" s="26" t="str">
        <f>IFERROR(IF([1]Clientes!$A28&lt;&gt;"",[1]Clientes!$A28,""),"")</f>
        <v/>
      </c>
      <c r="B28" s="28" t="str">
        <f>+IFERROR(IF([1]Clientes!$B28&lt;&gt;"",[1]Clientes!$B28,""),"")</f>
        <v/>
      </c>
      <c r="C28" s="16"/>
      <c r="D28" s="20" t="str">
        <f>TEXT([1]Festivos!$A28,"yyyy-mm-dd")</f>
        <v>2000-01-01</v>
      </c>
      <c r="F28" s="40" t="s">
        <v>73</v>
      </c>
      <c r="G28" s="41">
        <v>61000</v>
      </c>
      <c r="H28" s="41">
        <v>21000</v>
      </c>
    </row>
    <row r="29" spans="1:8" x14ac:dyDescent="0.25">
      <c r="A29" s="26" t="str">
        <f>IFERROR(IF([1]Clientes!$A29&lt;&gt;"",[1]Clientes!$A29,""),"")</f>
        <v/>
      </c>
      <c r="B29" s="28" t="str">
        <f>+IFERROR(IF([1]Clientes!$B29&lt;&gt;"",[1]Clientes!$B29,""),"")</f>
        <v/>
      </c>
      <c r="D29" s="20" t="str">
        <f>TEXT([1]Festivos!$A29,"yyyy-mm-dd")</f>
        <v>2000-01-01</v>
      </c>
      <c r="F29" s="40" t="s">
        <v>74</v>
      </c>
      <c r="G29">
        <v>60000</v>
      </c>
      <c r="H29">
        <v>21000</v>
      </c>
    </row>
    <row r="30" spans="1:8" x14ac:dyDescent="0.25">
      <c r="A30" s="26" t="str">
        <f>IFERROR(IF([1]Clientes!$A30&lt;&gt;"",[1]Clientes!$A30,""),"")</f>
        <v/>
      </c>
      <c r="B30" s="28" t="str">
        <f>+IFERROR(IF([1]Clientes!$B30&lt;&gt;"",[1]Clientes!$B30,""),"")</f>
        <v/>
      </c>
      <c r="D30" s="20" t="str">
        <f>TEXT([1]Festivos!$A30,"yyyy-mm-dd")</f>
        <v>2000-01-01</v>
      </c>
      <c r="F30" s="40" t="s">
        <v>75</v>
      </c>
      <c r="G30">
        <v>59000</v>
      </c>
      <c r="H30">
        <v>20000</v>
      </c>
    </row>
    <row r="31" spans="1:8" x14ac:dyDescent="0.25">
      <c r="A31" s="26" t="str">
        <f>IFERROR(IF([1]Clientes!$A31&lt;&gt;"",[1]Clientes!$A31,""),"")</f>
        <v/>
      </c>
      <c r="B31" s="28" t="str">
        <f>+IFERROR(IF([1]Clientes!$B31&lt;&gt;"",[1]Clientes!$B31,""),"")</f>
        <v/>
      </c>
      <c r="D31" s="20" t="str">
        <f>TEXT([1]Festivos!$A31,"yyyy-mm-dd")</f>
        <v>2000-01-01</v>
      </c>
      <c r="F31" s="40" t="s">
        <v>76</v>
      </c>
      <c r="G31">
        <v>58000</v>
      </c>
      <c r="H31">
        <v>19500</v>
      </c>
    </row>
    <row r="32" spans="1:8" x14ac:dyDescent="0.25">
      <c r="A32" s="26" t="str">
        <f>IFERROR(IF([1]Clientes!$A32&lt;&gt;"",[1]Clientes!$A32,""),"")</f>
        <v/>
      </c>
      <c r="B32" s="28" t="str">
        <f>+IFERROR(IF([1]Clientes!$B32&lt;&gt;"",[1]Clientes!$B32,""),"")</f>
        <v/>
      </c>
      <c r="D32" s="20" t="str">
        <f>TEXT([1]Festivos!$A32,"yyyy-mm-dd")</f>
        <v>2000-01-01</v>
      </c>
      <c r="F32" s="40" t="s">
        <v>77</v>
      </c>
      <c r="G32">
        <v>57000</v>
      </c>
      <c r="H32">
        <v>19000</v>
      </c>
    </row>
    <row r="33" spans="1:8" x14ac:dyDescent="0.25">
      <c r="A33" s="26" t="str">
        <f>IFERROR(IF([1]Clientes!$A33&lt;&gt;"",[1]Clientes!$A33,""),"")</f>
        <v/>
      </c>
      <c r="B33" s="28" t="str">
        <f>+IFERROR(IF([1]Clientes!$B33&lt;&gt;"",[1]Clientes!$B33,""),"")</f>
        <v/>
      </c>
      <c r="D33" s="20" t="str">
        <f>TEXT([1]Festivos!$A33,"yyyy-mm-dd")</f>
        <v>2000-01-01</v>
      </c>
      <c r="F33" s="40" t="s">
        <v>78</v>
      </c>
      <c r="G33">
        <v>56000</v>
      </c>
      <c r="H33">
        <v>18500</v>
      </c>
    </row>
    <row r="34" spans="1:8" x14ac:dyDescent="0.25">
      <c r="A34" s="26" t="str">
        <f>IFERROR(IF([1]Clientes!$A34&lt;&gt;"",[1]Clientes!$A34,""),"")</f>
        <v/>
      </c>
      <c r="B34" s="28" t="str">
        <f>+IFERROR(IF([1]Clientes!$B34&lt;&gt;"",[1]Clientes!$B34,""),"")</f>
        <v/>
      </c>
      <c r="D34" s="20" t="str">
        <f>TEXT([1]Festivos!$A34,"yyyy-mm-dd")</f>
        <v>2000-01-01</v>
      </c>
      <c r="F34" s="40" t="s">
        <v>79</v>
      </c>
      <c r="G34">
        <v>55000</v>
      </c>
      <c r="H34">
        <v>18300</v>
      </c>
    </row>
    <row r="35" spans="1:8" x14ac:dyDescent="0.25">
      <c r="A35" s="26" t="str">
        <f>IFERROR(IF([1]Clientes!$A35&lt;&gt;"",[1]Clientes!$A35,""),"")</f>
        <v/>
      </c>
      <c r="B35" s="28" t="str">
        <f>+IFERROR(IF([1]Clientes!$B35&lt;&gt;"",[1]Clientes!$B35,""),"")</f>
        <v/>
      </c>
      <c r="D35" s="20" t="str">
        <f>TEXT([1]Festivos!$A35,"yyyy-mm-dd")</f>
        <v>2000-01-01</v>
      </c>
      <c r="F35" s="40" t="s">
        <v>80</v>
      </c>
      <c r="G35">
        <v>54000</v>
      </c>
      <c r="H35">
        <v>17500</v>
      </c>
    </row>
    <row r="36" spans="1:8" x14ac:dyDescent="0.25">
      <c r="A36" s="26" t="str">
        <f>IFERROR(IF([1]Clientes!$A36&lt;&gt;"",[1]Clientes!$A36,""),"")</f>
        <v/>
      </c>
      <c r="B36" s="28" t="str">
        <f>+IFERROR(IF([1]Clientes!$B36&lt;&gt;"",[1]Clientes!$B36,""),"")</f>
        <v/>
      </c>
      <c r="D36" s="20" t="str">
        <f>TEXT([1]Festivos!$A36,"yyyy-mm-dd")</f>
        <v>2000-01-01</v>
      </c>
      <c r="F36" t="s">
        <v>81</v>
      </c>
      <c r="G36">
        <v>80000</v>
      </c>
      <c r="H36">
        <v>22000</v>
      </c>
    </row>
    <row r="37" spans="1:8" x14ac:dyDescent="0.25">
      <c r="A37" s="26" t="str">
        <f>IFERROR(IF([1]Clientes!$A37&lt;&gt;"",[1]Clientes!$A37,""),"")</f>
        <v/>
      </c>
      <c r="B37" s="28" t="str">
        <f>+IFERROR(IF([1]Clientes!$B37&lt;&gt;"",[1]Clientes!$B37,""),"")</f>
        <v/>
      </c>
      <c r="D37" s="20" t="str">
        <f>TEXT([1]Festivos!$A37,"yyyy-mm-dd")</f>
        <v>2000-01-01</v>
      </c>
      <c r="F37" t="s">
        <v>28</v>
      </c>
      <c r="G37">
        <v>180000</v>
      </c>
      <c r="H37">
        <v>180000</v>
      </c>
    </row>
    <row r="38" spans="1:8" x14ac:dyDescent="0.25">
      <c r="A38" s="26" t="str">
        <f>IFERROR(IF([1]Clientes!$A38&lt;&gt;"",[1]Clientes!$A38,""),"")</f>
        <v/>
      </c>
      <c r="B38" s="28" t="str">
        <f>+IFERROR(IF([1]Clientes!$B38&lt;&gt;"",[1]Clientes!$B38,""),"")</f>
        <v/>
      </c>
      <c r="D38" s="20" t="str">
        <f>TEXT([1]Festivos!$A38,"yyyy-mm-dd")</f>
        <v>2000-01-01</v>
      </c>
      <c r="F38" t="s">
        <v>31</v>
      </c>
      <c r="G38">
        <v>150000</v>
      </c>
      <c r="H38">
        <v>150000</v>
      </c>
    </row>
    <row r="39" spans="1:8" x14ac:dyDescent="0.25">
      <c r="A39" s="26" t="str">
        <f>IFERROR(IF([1]Clientes!$A39&lt;&gt;"",[1]Clientes!$A39,""),"")</f>
        <v/>
      </c>
      <c r="B39" s="28" t="str">
        <f>+IFERROR(IF([1]Clientes!$B39&lt;&gt;"",[1]Clientes!$B39,""),"")</f>
        <v/>
      </c>
      <c r="D39" s="20" t="str">
        <f>TEXT([1]Festivos!$A39,"yyyy-mm-dd")</f>
        <v>2000-01-01</v>
      </c>
      <c r="F39" t="s">
        <v>32</v>
      </c>
      <c r="G39">
        <v>180000</v>
      </c>
      <c r="H39">
        <v>180000</v>
      </c>
    </row>
    <row r="40" spans="1:8" x14ac:dyDescent="0.25">
      <c r="A40" s="26" t="str">
        <f>IFERROR(IF([1]Clientes!$A40&lt;&gt;"",[1]Clientes!$A40,""),"")</f>
        <v/>
      </c>
      <c r="B40" s="28" t="str">
        <f>+IFERROR(IF([1]Clientes!$B40&lt;&gt;"",[1]Clientes!$B40,""),"")</f>
        <v/>
      </c>
      <c r="D40" s="20" t="str">
        <f>TEXT([1]Festivos!$A40,"yyyy-mm-dd")</f>
        <v>2000-01-01</v>
      </c>
      <c r="F40" s="16" t="s">
        <v>82</v>
      </c>
      <c r="G40">
        <v>155000</v>
      </c>
      <c r="H40">
        <v>155000</v>
      </c>
    </row>
    <row r="41" spans="1:8" x14ac:dyDescent="0.25">
      <c r="A41" s="26" t="str">
        <f>IFERROR(IF([1]Clientes!$A41&lt;&gt;"",[1]Clientes!$A41,""),"")</f>
        <v/>
      </c>
      <c r="B41" s="28" t="str">
        <f>+IFERROR(IF([1]Clientes!$B41&lt;&gt;"",[1]Clientes!$B41,""),"")</f>
        <v/>
      </c>
      <c r="D41" s="20" t="str">
        <f>TEXT([1]Festivos!$A41,"yyyy-mm-dd")</f>
        <v>2000-01-01</v>
      </c>
      <c r="F41" s="44" t="s">
        <v>83</v>
      </c>
      <c r="G41">
        <v>150000</v>
      </c>
      <c r="H41">
        <v>150000</v>
      </c>
    </row>
    <row r="42" spans="1:8" x14ac:dyDescent="0.25">
      <c r="A42" s="26" t="str">
        <f>IFERROR(IF([1]Clientes!$A42&lt;&gt;"",[1]Clientes!$A42,""),"")</f>
        <v/>
      </c>
      <c r="B42" s="28" t="str">
        <f>+IFERROR(IF([1]Clientes!$B42&lt;&gt;"",[1]Clientes!$B42,""),"")</f>
        <v/>
      </c>
      <c r="D42" s="20" t="str">
        <f>TEXT([1]Festivos!$A42,"yyyy-mm-dd")</f>
        <v>2000-01-01</v>
      </c>
    </row>
    <row r="43" spans="1:8" x14ac:dyDescent="0.25">
      <c r="A43" s="26" t="str">
        <f>IFERROR(IF([1]Clientes!$A43&lt;&gt;"",[1]Clientes!$A43,""),"")</f>
        <v/>
      </c>
      <c r="B43" s="28" t="str">
        <f>+IFERROR(IF([1]Clientes!$B43&lt;&gt;"",[1]Clientes!$B43,""),"")</f>
        <v/>
      </c>
      <c r="D43" s="20" t="str">
        <f>TEXT([1]Festivos!$A43,"yyyy-mm-dd")</f>
        <v>2000-01-01</v>
      </c>
    </row>
    <row r="44" spans="1:8" x14ac:dyDescent="0.25">
      <c r="A44" s="26" t="str">
        <f>IFERROR(IF([1]Clientes!$A44&lt;&gt;"",[1]Clientes!$A44,""),"")</f>
        <v/>
      </c>
      <c r="B44" s="28" t="str">
        <f>+IFERROR(IF([1]Clientes!$B44&lt;&gt;"",[1]Clientes!$B44,""),"")</f>
        <v/>
      </c>
      <c r="D44" s="20" t="str">
        <f>TEXT([1]Festivos!$A44,"yyyy-mm-dd")</f>
        <v>2000-01-01</v>
      </c>
    </row>
    <row r="45" spans="1:8" x14ac:dyDescent="0.25">
      <c r="A45" s="26" t="str">
        <f>IFERROR(IF([1]Clientes!$A45&lt;&gt;"",[1]Clientes!$A45,""),"")</f>
        <v/>
      </c>
      <c r="B45" s="28" t="str">
        <f>+IFERROR(IF([1]Clientes!$B45&lt;&gt;"",[1]Clientes!$B45,""),"")</f>
        <v/>
      </c>
      <c r="D45" s="20" t="str">
        <f>TEXT([1]Festivos!$A45,"yyyy-mm-dd")</f>
        <v>2000-01-01</v>
      </c>
    </row>
    <row r="46" spans="1:8" x14ac:dyDescent="0.25">
      <c r="A46" s="26" t="str">
        <f>IFERROR(IF([1]Clientes!$A46&lt;&gt;"",[1]Clientes!$A46,""),"")</f>
        <v/>
      </c>
      <c r="B46" s="28" t="str">
        <f>+IFERROR(IF([1]Clientes!$B46&lt;&gt;"",[1]Clientes!$B46,""),"")</f>
        <v/>
      </c>
      <c r="D46" s="20" t="str">
        <f>TEXT([1]Festivos!$A46,"yyyy-mm-dd")</f>
        <v>2000-01-01</v>
      </c>
    </row>
    <row r="47" spans="1:8" x14ac:dyDescent="0.25">
      <c r="A47" s="26" t="str">
        <f>IFERROR(IF([1]Clientes!$A47&lt;&gt;"",[1]Clientes!$A47,""),"")</f>
        <v/>
      </c>
      <c r="B47" s="28" t="str">
        <f>+IFERROR(IF([1]Clientes!$B47&lt;&gt;"",[1]Clientes!$B47,""),"")</f>
        <v/>
      </c>
      <c r="D47" s="20" t="str">
        <f>TEXT([1]Festivos!$A47,"yyyy-mm-dd")</f>
        <v>2000-01-01</v>
      </c>
    </row>
    <row r="48" spans="1:8" x14ac:dyDescent="0.25">
      <c r="A48" s="26" t="str">
        <f>IFERROR(IF([1]Clientes!$A48&lt;&gt;"",[1]Clientes!$A48,""),"")</f>
        <v/>
      </c>
      <c r="B48" s="28" t="str">
        <f>+IFERROR(IF([1]Clientes!$B48&lt;&gt;"",[1]Clientes!$B48,""),"")</f>
        <v/>
      </c>
      <c r="D48" s="20" t="str">
        <f>TEXT([1]Festivos!$A48,"yyyy-mm-dd")</f>
        <v>2000-01-01</v>
      </c>
    </row>
    <row r="49" spans="1:4" x14ac:dyDescent="0.25">
      <c r="A49" s="26" t="str">
        <f>IFERROR(IF([1]Clientes!$A49&lt;&gt;"",[1]Clientes!$A49,""),"")</f>
        <v/>
      </c>
      <c r="B49" s="28" t="str">
        <f>+IFERROR(IF([1]Clientes!$B49&lt;&gt;"",[1]Clientes!$B49,""),"")</f>
        <v/>
      </c>
      <c r="D49" s="20" t="str">
        <f>TEXT([1]Festivos!$A49,"yyyy-mm-dd")</f>
        <v>2000-01-01</v>
      </c>
    </row>
    <row r="50" spans="1:4" x14ac:dyDescent="0.25">
      <c r="A50" s="26" t="str">
        <f>IFERROR(IF([1]Clientes!$A50&lt;&gt;"",[1]Clientes!$A50,""),"")</f>
        <v/>
      </c>
      <c r="B50" s="28" t="str">
        <f>+IFERROR(IF([1]Clientes!$B50&lt;&gt;"",[1]Clientes!$B50,""),"")</f>
        <v/>
      </c>
      <c r="D50" s="20" t="str">
        <f>TEXT([1]Festivos!$A50,"yyyy-mm-dd")</f>
        <v>2000-01-01</v>
      </c>
    </row>
    <row r="51" spans="1:4" x14ac:dyDescent="0.25">
      <c r="A51" s="26" t="str">
        <f>IFERROR(IF([1]Clientes!$A51&lt;&gt;"",[1]Clientes!$A51,""),"")</f>
        <v/>
      </c>
      <c r="B51" s="28" t="str">
        <f>+IFERROR(IF([1]Clientes!$B51&lt;&gt;"",[1]Clientes!$B51,""),"")</f>
        <v/>
      </c>
      <c r="D51" s="20" t="str">
        <f>TEXT([1]Festivos!$A51,"yyyy-mm-dd")</f>
        <v>2000-01-01</v>
      </c>
    </row>
    <row r="52" spans="1:4" x14ac:dyDescent="0.25">
      <c r="A52" s="26" t="str">
        <f>IFERROR(IF([1]Clientes!$A52&lt;&gt;"",[1]Clientes!$A52,""),"")</f>
        <v/>
      </c>
      <c r="B52" s="28" t="str">
        <f>+IFERROR(IF([1]Clientes!$B52&lt;&gt;"",[1]Clientes!$B52,""),"")</f>
        <v/>
      </c>
      <c r="D52" s="20" t="str">
        <f>TEXT([1]Festivos!$A52,"yyyy-mm-dd")</f>
        <v>2000-01-01</v>
      </c>
    </row>
    <row r="53" spans="1:4" x14ac:dyDescent="0.25">
      <c r="A53" s="26" t="str">
        <f>IFERROR(IF([1]Clientes!$A53&lt;&gt;"",[1]Clientes!$A53,""),"")</f>
        <v/>
      </c>
      <c r="B53" s="28" t="str">
        <f>+IFERROR(IF([1]Clientes!$B53&lt;&gt;"",[1]Clientes!$B53,""),"")</f>
        <v/>
      </c>
      <c r="D53" s="20" t="str">
        <f>TEXT([1]Festivos!$A53,"yyyy-mm-dd")</f>
        <v>2000-01-01</v>
      </c>
    </row>
    <row r="54" spans="1:4" x14ac:dyDescent="0.25">
      <c r="A54" s="26" t="str">
        <f>IFERROR(IF([1]Clientes!$A54&lt;&gt;"",[1]Clientes!$A54,""),"")</f>
        <v/>
      </c>
      <c r="B54" s="28" t="str">
        <f>+IFERROR(IF([1]Clientes!$B54&lt;&gt;"",[1]Clientes!$B54,""),"")</f>
        <v/>
      </c>
      <c r="D54" s="20" t="str">
        <f>TEXT([1]Festivos!$A54,"yyyy-mm-dd")</f>
        <v>2000-01-01</v>
      </c>
    </row>
    <row r="55" spans="1:4" x14ac:dyDescent="0.25">
      <c r="A55" s="26" t="str">
        <f>IFERROR(IF([1]Clientes!$A55&lt;&gt;"",[1]Clientes!$A55,""),"")</f>
        <v/>
      </c>
      <c r="B55" s="28" t="str">
        <f>+IFERROR(IF([1]Clientes!$B55&lt;&gt;"",[1]Clientes!$B55,""),"")</f>
        <v/>
      </c>
      <c r="D55" s="20" t="str">
        <f>TEXT([1]Festivos!$A55,"yyyy-mm-dd")</f>
        <v>2000-01-01</v>
      </c>
    </row>
    <row r="56" spans="1:4" x14ac:dyDescent="0.25">
      <c r="A56" s="26" t="str">
        <f>IFERROR(IF([1]Clientes!$A56&lt;&gt;"",[1]Clientes!$A56,""),"")</f>
        <v/>
      </c>
      <c r="B56" s="28" t="str">
        <f>+IFERROR(IF([1]Clientes!$B56&lt;&gt;"",[1]Clientes!$B56,""),"")</f>
        <v/>
      </c>
      <c r="D56" s="20" t="str">
        <f>TEXT([1]Festivos!$A56,"yyyy-mm-dd")</f>
        <v>2000-01-01</v>
      </c>
    </row>
    <row r="57" spans="1:4" x14ac:dyDescent="0.25">
      <c r="A57" s="26" t="str">
        <f>IFERROR(IF([1]Clientes!$A57&lt;&gt;"",[1]Clientes!$A57,""),"")</f>
        <v/>
      </c>
      <c r="B57" s="28" t="str">
        <f>+IFERROR(IF([1]Clientes!$B57&lt;&gt;"",[1]Clientes!$B57,""),"")</f>
        <v/>
      </c>
      <c r="D57" s="20" t="str">
        <f>TEXT([1]Festivos!$A57,"yyyy-mm-dd")</f>
        <v>2000-01-01</v>
      </c>
    </row>
    <row r="58" spans="1:4" x14ac:dyDescent="0.25">
      <c r="A58" s="26" t="str">
        <f>IFERROR(IF([1]Clientes!$A58&lt;&gt;"",[1]Clientes!$A58,""),"")</f>
        <v/>
      </c>
      <c r="B58" s="28" t="str">
        <f>+IFERROR(IF([1]Clientes!$B58&lt;&gt;"",[1]Clientes!$B58,""),"")</f>
        <v/>
      </c>
      <c r="D58" s="20" t="str">
        <f>TEXT([1]Festivos!$A58,"yyyy-mm-dd")</f>
        <v>2000-01-01</v>
      </c>
    </row>
    <row r="59" spans="1:4" x14ac:dyDescent="0.25">
      <c r="A59" s="26" t="str">
        <f>IFERROR(IF([1]Clientes!$A59&lt;&gt;"",[1]Clientes!$A59,""),"")</f>
        <v/>
      </c>
      <c r="B59" s="28" t="str">
        <f>+IFERROR(IF([1]Clientes!$B59&lt;&gt;"",[1]Clientes!$B59,""),"")</f>
        <v/>
      </c>
      <c r="D59" s="20" t="str">
        <f>TEXT([1]Festivos!$A59,"yyyy-mm-dd")</f>
        <v>2000-01-01</v>
      </c>
    </row>
    <row r="60" spans="1:4" x14ac:dyDescent="0.25">
      <c r="A60" s="26" t="str">
        <f>IFERROR(IF([1]Clientes!$A60&lt;&gt;"",[1]Clientes!$A60,""),"")</f>
        <v/>
      </c>
      <c r="B60" s="28" t="str">
        <f>+IFERROR(IF([1]Clientes!$B60&lt;&gt;"",[1]Clientes!$B60,""),"")</f>
        <v/>
      </c>
      <c r="D60" s="20" t="str">
        <f>TEXT([1]Festivos!$A60,"yyyy-mm-dd")</f>
        <v>2000-01-01</v>
      </c>
    </row>
    <row r="61" spans="1:4" x14ac:dyDescent="0.25">
      <c r="A61" s="26" t="str">
        <f>IFERROR(IF([1]Clientes!$A61&lt;&gt;"",[1]Clientes!$A61,""),"")</f>
        <v/>
      </c>
      <c r="B61" s="28" t="str">
        <f>+IFERROR(IF([1]Clientes!$B61&lt;&gt;"",[1]Clientes!$B61,""),"")</f>
        <v/>
      </c>
      <c r="D61" s="20" t="str">
        <f>TEXT([1]Festivos!$A61,"yyyy-mm-dd")</f>
        <v>2000-01-01</v>
      </c>
    </row>
    <row r="62" spans="1:4" x14ac:dyDescent="0.25">
      <c r="A62" s="26" t="str">
        <f>IFERROR(IF([1]Clientes!$A62&lt;&gt;"",[1]Clientes!$A62,""),"")</f>
        <v/>
      </c>
      <c r="B62" s="28" t="str">
        <f>+IFERROR(IF([1]Clientes!$B62&lt;&gt;"",[1]Clientes!$B62,""),"")</f>
        <v/>
      </c>
      <c r="D62" s="20" t="str">
        <f>TEXT([1]Festivos!$A62,"yyyy-mm-dd")</f>
        <v>2000-01-01</v>
      </c>
    </row>
    <row r="63" spans="1:4" x14ac:dyDescent="0.25">
      <c r="A63" s="26" t="str">
        <f>IFERROR(IF([1]Clientes!$A63&lt;&gt;"",[1]Clientes!$A63,""),"")</f>
        <v/>
      </c>
      <c r="B63" s="28" t="str">
        <f>+IFERROR(IF([1]Clientes!$B63&lt;&gt;"",[1]Clientes!$B63,""),"")</f>
        <v/>
      </c>
      <c r="D63" s="20" t="str">
        <f>TEXT([1]Festivos!$A63,"yyyy-mm-dd")</f>
        <v>2000-01-01</v>
      </c>
    </row>
    <row r="64" spans="1:4" x14ac:dyDescent="0.25">
      <c r="A64" s="26" t="str">
        <f>IFERROR(IF([1]Clientes!$A64&lt;&gt;"",[1]Clientes!$A64,""),"")</f>
        <v/>
      </c>
      <c r="B64" s="28" t="str">
        <f>+IFERROR(IF([1]Clientes!$B64&lt;&gt;"",[1]Clientes!$B64,""),"")</f>
        <v/>
      </c>
      <c r="D64" s="20" t="str">
        <f>TEXT([1]Festivos!$A64,"yyyy-mm-dd")</f>
        <v>2000-01-01</v>
      </c>
    </row>
    <row r="65" spans="1:4" x14ac:dyDescent="0.25">
      <c r="A65" s="26" t="str">
        <f>IFERROR(IF([1]Clientes!$A65&lt;&gt;"",[1]Clientes!$A65,""),"")</f>
        <v/>
      </c>
      <c r="B65" s="28" t="str">
        <f>+IFERROR(IF([1]Clientes!$B65&lt;&gt;"",[1]Clientes!$B65,""),"")</f>
        <v/>
      </c>
      <c r="D65" s="20" t="str">
        <f>TEXT([1]Festivos!$A65,"yyyy-mm-dd")</f>
        <v>2000-01-01</v>
      </c>
    </row>
    <row r="66" spans="1:4" x14ac:dyDescent="0.25">
      <c r="A66" s="26" t="str">
        <f>IFERROR(IF([1]Clientes!$A66&lt;&gt;"",[1]Clientes!$A66,""),"")</f>
        <v/>
      </c>
      <c r="B66" s="28" t="str">
        <f>+IFERROR(IF([1]Clientes!$B66&lt;&gt;"",[1]Clientes!$B66,""),"")</f>
        <v/>
      </c>
      <c r="D66" s="20" t="str">
        <f>TEXT([1]Festivos!$A66,"yyyy-mm-dd")</f>
        <v>2000-01-01</v>
      </c>
    </row>
    <row r="67" spans="1:4" x14ac:dyDescent="0.25">
      <c r="A67" s="26" t="str">
        <f>IFERROR(IF([1]Clientes!$A67&lt;&gt;"",[1]Clientes!$A67,""),"")</f>
        <v/>
      </c>
      <c r="B67" s="28" t="str">
        <f>+IFERROR(IF([1]Clientes!$B67&lt;&gt;"",[1]Clientes!$B67,""),"")</f>
        <v/>
      </c>
      <c r="D67" s="20" t="str">
        <f>TEXT([1]Festivos!$A67,"yyyy-mm-dd")</f>
        <v>2000-01-01</v>
      </c>
    </row>
    <row r="68" spans="1:4" x14ac:dyDescent="0.25">
      <c r="A68" s="26" t="str">
        <f>IFERROR(IF([1]Clientes!$A68&lt;&gt;"",[1]Clientes!$A68,""),"")</f>
        <v/>
      </c>
      <c r="B68" s="28" t="str">
        <f>+IFERROR(IF([1]Clientes!$B68&lt;&gt;"",[1]Clientes!$B68,""),"")</f>
        <v/>
      </c>
      <c r="D68" s="20" t="str">
        <f>TEXT([1]Festivos!$A68,"yyyy-mm-dd")</f>
        <v>2000-01-01</v>
      </c>
    </row>
    <row r="69" spans="1:4" x14ac:dyDescent="0.25">
      <c r="A69" s="26" t="str">
        <f>IFERROR(IF([1]Clientes!$A69&lt;&gt;"",[1]Clientes!$A69,""),"")</f>
        <v/>
      </c>
      <c r="B69" s="28" t="str">
        <f>+IFERROR(IF([1]Clientes!$B69&lt;&gt;"",[1]Clientes!$B69,""),"")</f>
        <v/>
      </c>
      <c r="D69" s="20" t="str">
        <f>TEXT([1]Festivos!$A69,"yyyy-mm-dd")</f>
        <v>2000-01-01</v>
      </c>
    </row>
    <row r="70" spans="1:4" x14ac:dyDescent="0.25">
      <c r="A70" s="26" t="str">
        <f>IFERROR(IF([1]Clientes!$A70&lt;&gt;"",[1]Clientes!$A70,""),"")</f>
        <v/>
      </c>
      <c r="B70" s="28" t="str">
        <f>+IFERROR(IF([1]Clientes!$B70&lt;&gt;"",[1]Clientes!$B70,""),"")</f>
        <v/>
      </c>
      <c r="D70" s="20" t="str">
        <f>TEXT([1]Festivos!$A70,"yyyy-mm-dd")</f>
        <v>2000-01-01</v>
      </c>
    </row>
    <row r="71" spans="1:4" x14ac:dyDescent="0.25">
      <c r="A71" s="26" t="str">
        <f>IFERROR(IF([1]Clientes!$A71&lt;&gt;"",[1]Clientes!$A71,""),"")</f>
        <v/>
      </c>
      <c r="B71" s="28" t="str">
        <f>+IFERROR(IF([1]Clientes!$B71&lt;&gt;"",[1]Clientes!$B71,""),"")</f>
        <v/>
      </c>
      <c r="D71" s="20" t="str">
        <f>TEXT([1]Festivos!$A71,"yyyy-mm-dd")</f>
        <v>2000-01-01</v>
      </c>
    </row>
    <row r="72" spans="1:4" x14ac:dyDescent="0.25">
      <c r="A72" s="26" t="str">
        <f>IFERROR(IF([1]Clientes!$A72&lt;&gt;"",[1]Clientes!$A72,""),"")</f>
        <v/>
      </c>
      <c r="B72" s="28" t="str">
        <f>+IFERROR(IF([1]Clientes!$B72&lt;&gt;"",[1]Clientes!$B72,""),"")</f>
        <v/>
      </c>
      <c r="D72" s="20" t="str">
        <f>TEXT([1]Festivos!$A72,"yyyy-mm-dd")</f>
        <v>2000-01-01</v>
      </c>
    </row>
    <row r="73" spans="1:4" x14ac:dyDescent="0.25">
      <c r="A73" s="26" t="str">
        <f>IFERROR(IF([1]Clientes!$A73&lt;&gt;"",[1]Clientes!$A73,""),"")</f>
        <v/>
      </c>
      <c r="B73" s="28" t="str">
        <f>+IFERROR(IF([1]Clientes!$B73&lt;&gt;"",[1]Clientes!$B73,""),"")</f>
        <v/>
      </c>
      <c r="D73" s="20" t="str">
        <f>TEXT([1]Festivos!$A73,"yyyy-mm-dd")</f>
        <v>2000-01-01</v>
      </c>
    </row>
    <row r="74" spans="1:4" x14ac:dyDescent="0.25">
      <c r="A74" s="26" t="str">
        <f>IFERROR(IF([1]Clientes!$A74&lt;&gt;"",[1]Clientes!$A74,""),"")</f>
        <v/>
      </c>
      <c r="B74" s="28" t="str">
        <f>+IFERROR(IF([1]Clientes!$B74&lt;&gt;"",[1]Clientes!$B74,""),"")</f>
        <v/>
      </c>
      <c r="D74" s="20" t="str">
        <f>TEXT([1]Festivos!$A74,"yyyy-mm-dd")</f>
        <v>2000-01-01</v>
      </c>
    </row>
    <row r="75" spans="1:4" x14ac:dyDescent="0.25">
      <c r="A75" s="26" t="str">
        <f>IFERROR(IF([1]Clientes!$A75&lt;&gt;"",[1]Clientes!$A75,""),"")</f>
        <v/>
      </c>
      <c r="B75" s="28" t="str">
        <f>+IFERROR(IF([1]Clientes!$B75&lt;&gt;"",[1]Clientes!$B75,""),"")</f>
        <v/>
      </c>
      <c r="D75" s="20" t="str">
        <f>TEXT([1]Festivos!$A75,"yyyy-mm-dd")</f>
        <v>2000-01-01</v>
      </c>
    </row>
    <row r="76" spans="1:4" x14ac:dyDescent="0.25">
      <c r="A76" s="26" t="str">
        <f>IFERROR(IF([1]Clientes!$A76&lt;&gt;"",[1]Clientes!$A76,""),"")</f>
        <v/>
      </c>
      <c r="B76" s="28" t="str">
        <f>+IFERROR(IF([1]Clientes!$B76&lt;&gt;"",[1]Clientes!$B76,""),"")</f>
        <v/>
      </c>
      <c r="D76" s="20" t="str">
        <f>TEXT([1]Festivos!$A76,"yyyy-mm-dd")</f>
        <v>2000-01-01</v>
      </c>
    </row>
    <row r="77" spans="1:4" x14ac:dyDescent="0.25">
      <c r="A77" s="26" t="str">
        <f>IFERROR(IF([1]Clientes!$A77&lt;&gt;"",[1]Clientes!$A77,""),"")</f>
        <v/>
      </c>
      <c r="B77" s="28" t="str">
        <f>+IFERROR(IF([1]Clientes!$B77&lt;&gt;"",[1]Clientes!$B77,""),"")</f>
        <v/>
      </c>
      <c r="D77" s="20" t="str">
        <f>TEXT([1]Festivos!$A77,"yyyy-mm-dd")</f>
        <v>2000-01-01</v>
      </c>
    </row>
    <row r="78" spans="1:4" x14ac:dyDescent="0.25">
      <c r="A78" s="26" t="str">
        <f>IFERROR(IF([1]Clientes!$A78&lt;&gt;"",[1]Clientes!$A78,""),"")</f>
        <v/>
      </c>
      <c r="B78" s="28" t="str">
        <f>+IFERROR(IF([1]Clientes!$B78&lt;&gt;"",[1]Clientes!$B78,""),"")</f>
        <v/>
      </c>
      <c r="D78" s="20" t="str">
        <f>TEXT([1]Festivos!$A78,"yyyy-mm-dd")</f>
        <v>2000-01-01</v>
      </c>
    </row>
    <row r="79" spans="1:4" x14ac:dyDescent="0.25">
      <c r="A79" s="26" t="str">
        <f>IFERROR(IF([1]Clientes!$A79&lt;&gt;"",[1]Clientes!$A79,""),"")</f>
        <v/>
      </c>
      <c r="B79" s="28" t="str">
        <f>+IFERROR(IF([1]Clientes!$B79&lt;&gt;"",[1]Clientes!$B79,""),"")</f>
        <v/>
      </c>
      <c r="D79" s="20" t="str">
        <f>TEXT([1]Festivos!$A79,"yyyy-mm-dd")</f>
        <v>2000-01-01</v>
      </c>
    </row>
    <row r="80" spans="1:4" x14ac:dyDescent="0.25">
      <c r="A80" s="26" t="str">
        <f>IFERROR(IF([1]Clientes!$A80&lt;&gt;"",[1]Clientes!$A80,""),"")</f>
        <v/>
      </c>
      <c r="B80" s="28" t="str">
        <f>+IFERROR(IF([1]Clientes!$B80&lt;&gt;"",[1]Clientes!$B80,""),"")</f>
        <v/>
      </c>
      <c r="D80" s="20" t="str">
        <f>TEXT([1]Festivos!$A80,"yyyy-mm-dd")</f>
        <v>2000-01-01</v>
      </c>
    </row>
    <row r="81" spans="1:4" x14ac:dyDescent="0.25">
      <c r="A81" s="26" t="str">
        <f>IFERROR(IF([1]Clientes!$A81&lt;&gt;"",[1]Clientes!$A81,""),"")</f>
        <v/>
      </c>
      <c r="B81" s="28" t="str">
        <f>+IFERROR(IF([1]Clientes!$B81&lt;&gt;"",[1]Clientes!$B81,""),"")</f>
        <v/>
      </c>
      <c r="D81" s="20" t="str">
        <f>TEXT([1]Festivos!$A81,"yyyy-mm-dd")</f>
        <v>2000-01-01</v>
      </c>
    </row>
    <row r="82" spans="1:4" x14ac:dyDescent="0.25">
      <c r="A82" s="26" t="str">
        <f>IFERROR(IF([1]Clientes!$A82&lt;&gt;"",[1]Clientes!$A82,""),"")</f>
        <v/>
      </c>
      <c r="B82" s="28" t="str">
        <f>+IFERROR(IF([1]Clientes!$B82&lt;&gt;"",[1]Clientes!$B82,""),"")</f>
        <v/>
      </c>
      <c r="D82" s="20" t="str">
        <f>TEXT([1]Festivos!$A82,"yyyy-mm-dd")</f>
        <v>2000-01-01</v>
      </c>
    </row>
    <row r="83" spans="1:4" x14ac:dyDescent="0.25">
      <c r="A83" s="26" t="str">
        <f>IFERROR(IF([1]Clientes!$A83&lt;&gt;"",[1]Clientes!$A83,""),"")</f>
        <v/>
      </c>
      <c r="B83" s="28" t="str">
        <f>+IFERROR(IF([1]Clientes!$B83&lt;&gt;"",[1]Clientes!$B83,""),"")</f>
        <v/>
      </c>
      <c r="D83" s="20" t="str">
        <f>TEXT([1]Festivos!$A83,"yyyy-mm-dd")</f>
        <v>2000-01-01</v>
      </c>
    </row>
    <row r="84" spans="1:4" x14ac:dyDescent="0.25">
      <c r="A84" s="26" t="str">
        <f>IFERROR(IF([1]Clientes!$A84&lt;&gt;"",[1]Clientes!$A84,""),"")</f>
        <v/>
      </c>
      <c r="B84" s="28" t="str">
        <f>+IFERROR(IF([1]Clientes!$B84&lt;&gt;"",[1]Clientes!$B84,""),"")</f>
        <v/>
      </c>
      <c r="D84" s="20" t="str">
        <f>TEXT([1]Festivos!$A84,"yyyy-mm-dd")</f>
        <v>2000-01-01</v>
      </c>
    </row>
    <row r="85" spans="1:4" x14ac:dyDescent="0.25">
      <c r="A85" s="26" t="str">
        <f>IFERROR(IF([1]Clientes!$A85&lt;&gt;"",[1]Clientes!$A85,""),"")</f>
        <v/>
      </c>
      <c r="B85" s="28" t="str">
        <f>+IFERROR(IF([1]Clientes!$B85&lt;&gt;"",[1]Clientes!$B85,""),"")</f>
        <v/>
      </c>
      <c r="D85" s="20" t="str">
        <f>TEXT([1]Festivos!$A85,"yyyy-mm-dd")</f>
        <v>2000-01-01</v>
      </c>
    </row>
    <row r="86" spans="1:4" x14ac:dyDescent="0.25">
      <c r="A86" s="26" t="str">
        <f>IFERROR(IF([1]Clientes!$A86&lt;&gt;"",[1]Clientes!$A86,""),"")</f>
        <v/>
      </c>
      <c r="B86" s="28" t="str">
        <f>+IFERROR(IF([1]Clientes!$B86&lt;&gt;"",[1]Clientes!$B86,""),"")</f>
        <v/>
      </c>
      <c r="D86" s="20" t="str">
        <f>TEXT([1]Festivos!$A86,"yyyy-mm-dd")</f>
        <v>2000-01-01</v>
      </c>
    </row>
    <row r="87" spans="1:4" x14ac:dyDescent="0.25">
      <c r="A87" s="26" t="str">
        <f>IFERROR(IF([1]Clientes!$A87&lt;&gt;"",[1]Clientes!$A87,""),"")</f>
        <v/>
      </c>
      <c r="B87" s="28" t="str">
        <f>+IFERROR(IF([1]Clientes!$B87&lt;&gt;"",[1]Clientes!$B87,""),"")</f>
        <v/>
      </c>
      <c r="D87" s="20" t="str">
        <f>TEXT([1]Festivos!$A87,"yyyy-mm-dd")</f>
        <v>2000-01-01</v>
      </c>
    </row>
    <row r="88" spans="1:4" x14ac:dyDescent="0.25">
      <c r="A88" s="26" t="str">
        <f>IFERROR(IF([1]Clientes!$A88&lt;&gt;"",[1]Clientes!$A88,""),"")</f>
        <v/>
      </c>
      <c r="B88" s="28" t="str">
        <f>+IFERROR(IF([1]Clientes!$B88&lt;&gt;"",[1]Clientes!$B88,""),"")</f>
        <v/>
      </c>
      <c r="D88" s="20" t="str">
        <f>TEXT([1]Festivos!$A88,"yyyy-mm-dd")</f>
        <v>2000-01-01</v>
      </c>
    </row>
    <row r="89" spans="1:4" x14ac:dyDescent="0.25">
      <c r="A89" s="26" t="str">
        <f>IFERROR(IF([1]Clientes!$A89&lt;&gt;"",[1]Clientes!$A89,""),"")</f>
        <v/>
      </c>
      <c r="B89" s="28" t="str">
        <f>+IFERROR(IF([1]Clientes!$B89&lt;&gt;"",[1]Clientes!$B89,""),"")</f>
        <v/>
      </c>
      <c r="D89" s="20" t="str">
        <f>TEXT([1]Festivos!$A89,"yyyy-mm-dd")</f>
        <v>2000-01-01</v>
      </c>
    </row>
    <row r="90" spans="1:4" x14ac:dyDescent="0.25">
      <c r="A90" s="26" t="str">
        <f>IFERROR(IF([1]Clientes!$A90&lt;&gt;"",[1]Clientes!$A90,""),"")</f>
        <v/>
      </c>
      <c r="B90" s="28" t="str">
        <f>+IFERROR(IF([1]Clientes!$B90&lt;&gt;"",[1]Clientes!$B90,""),"")</f>
        <v/>
      </c>
      <c r="D90" s="20" t="str">
        <f>TEXT([1]Festivos!$A90,"yyyy-mm-dd")</f>
        <v>2000-01-01</v>
      </c>
    </row>
    <row r="91" spans="1:4" x14ac:dyDescent="0.25">
      <c r="A91" s="26" t="str">
        <f>IFERROR(IF([1]Clientes!$A91&lt;&gt;"",[1]Clientes!$A91,""),"")</f>
        <v/>
      </c>
      <c r="B91" s="28" t="str">
        <f>+IFERROR(IF([1]Clientes!$B91&lt;&gt;"",[1]Clientes!$B91,""),"")</f>
        <v/>
      </c>
      <c r="D91" s="20" t="str">
        <f>TEXT([1]Festivos!$A91,"yyyy-mm-dd")</f>
        <v>2000-01-01</v>
      </c>
    </row>
    <row r="92" spans="1:4" x14ac:dyDescent="0.25">
      <c r="A92" s="26" t="str">
        <f>IFERROR(IF([1]Clientes!$A92&lt;&gt;"",[1]Clientes!$A92,""),"")</f>
        <v/>
      </c>
      <c r="B92" s="28" t="str">
        <f>+IFERROR(IF([1]Clientes!$B92&lt;&gt;"",[1]Clientes!$B92,""),"")</f>
        <v/>
      </c>
      <c r="D92" s="20" t="str">
        <f>TEXT([1]Festivos!$A92,"yyyy-mm-dd")</f>
        <v>2000-01-01</v>
      </c>
    </row>
    <row r="93" spans="1:4" x14ac:dyDescent="0.25">
      <c r="A93" s="26" t="str">
        <f>IFERROR(IF([1]Clientes!$A93&lt;&gt;"",[1]Clientes!$A93,""),"")</f>
        <v/>
      </c>
      <c r="B93" s="28" t="str">
        <f>+IFERROR(IF([1]Clientes!$B93&lt;&gt;"",[1]Clientes!$B93,""),"")</f>
        <v/>
      </c>
      <c r="D93" s="20" t="str">
        <f>TEXT([1]Festivos!$A93,"yyyy-mm-dd")</f>
        <v>2000-01-01</v>
      </c>
    </row>
    <row r="94" spans="1:4" x14ac:dyDescent="0.25">
      <c r="A94" s="26" t="str">
        <f>IFERROR(IF([1]Clientes!$A94&lt;&gt;"",[1]Clientes!$A94,""),"")</f>
        <v/>
      </c>
      <c r="B94" s="28" t="str">
        <f>+IFERROR(IF([1]Clientes!$B94&lt;&gt;"",[1]Clientes!$B94,""),"")</f>
        <v/>
      </c>
      <c r="D94" s="20" t="str">
        <f>TEXT([1]Festivos!$A94,"yyyy-mm-dd")</f>
        <v>2000-01-01</v>
      </c>
    </row>
    <row r="95" spans="1:4" x14ac:dyDescent="0.25">
      <c r="A95" s="26" t="str">
        <f>IFERROR(IF([1]Clientes!$A95&lt;&gt;"",[1]Clientes!$A95,""),"")</f>
        <v/>
      </c>
      <c r="B95" s="28" t="str">
        <f>+IFERROR(IF([1]Clientes!$B95&lt;&gt;"",[1]Clientes!$B95,""),"")</f>
        <v/>
      </c>
      <c r="D95" s="20" t="str">
        <f>TEXT([1]Festivos!$A95,"yyyy-mm-dd")</f>
        <v>2000-01-01</v>
      </c>
    </row>
    <row r="96" spans="1:4" x14ac:dyDescent="0.25">
      <c r="A96" s="26" t="str">
        <f>IFERROR(IF([1]Clientes!$A96&lt;&gt;"",[1]Clientes!$A96,""),"")</f>
        <v/>
      </c>
      <c r="B96" s="28" t="str">
        <f>+IFERROR(IF([1]Clientes!$B96&lt;&gt;"",[1]Clientes!$B96,""),"")</f>
        <v/>
      </c>
      <c r="D96" s="20" t="str">
        <f>TEXT([1]Festivos!$A96,"yyyy-mm-dd")</f>
        <v>2000-01-01</v>
      </c>
    </row>
    <row r="97" spans="1:4" x14ac:dyDescent="0.25">
      <c r="A97" s="26" t="str">
        <f>IFERROR(IF([1]Clientes!$A97&lt;&gt;"",[1]Clientes!$A97,""),"")</f>
        <v/>
      </c>
      <c r="B97" s="28" t="str">
        <f>+IFERROR(IF([1]Clientes!$B97&lt;&gt;"",[1]Clientes!$B97,""),"")</f>
        <v/>
      </c>
      <c r="D97" s="20" t="str">
        <f>TEXT([1]Festivos!$A97,"yyyy-mm-dd")</f>
        <v>2000-01-01</v>
      </c>
    </row>
    <row r="98" spans="1:4" x14ac:dyDescent="0.25">
      <c r="A98" s="26" t="str">
        <f>IFERROR(IF([1]Clientes!$A98&lt;&gt;"",[1]Clientes!$A98,""),"")</f>
        <v/>
      </c>
      <c r="B98" s="28" t="str">
        <f>+IFERROR(IF([1]Clientes!$B98&lt;&gt;"",[1]Clientes!$B98,""),"")</f>
        <v/>
      </c>
      <c r="D98" s="20" t="str">
        <f>TEXT([1]Festivos!$A98,"yyyy-mm-dd")</f>
        <v>2000-01-01</v>
      </c>
    </row>
    <row r="99" spans="1:4" x14ac:dyDescent="0.25">
      <c r="A99" s="26" t="str">
        <f>IFERROR(IF([1]Clientes!$A99&lt;&gt;"",[1]Clientes!$A99,""),"")</f>
        <v/>
      </c>
      <c r="B99" s="28" t="str">
        <f>+IFERROR(IF([1]Clientes!$B99&lt;&gt;"",[1]Clientes!$B99,""),"")</f>
        <v/>
      </c>
      <c r="D99" s="20" t="str">
        <f>TEXT([1]Festivos!$A99,"yyyy-mm-dd")</f>
        <v>2000-01-01</v>
      </c>
    </row>
    <row r="100" spans="1:4" x14ac:dyDescent="0.25">
      <c r="A100" s="26" t="str">
        <f>IFERROR(IF([1]Clientes!$A100&lt;&gt;"",[1]Clientes!$A100,""),"")</f>
        <v/>
      </c>
      <c r="B100" s="28" t="str">
        <f>+IFERROR(IF([1]Clientes!$B100&lt;&gt;"",[1]Clientes!$B100,""),"")</f>
        <v/>
      </c>
      <c r="D100" s="20" t="str">
        <f>TEXT([1]Festivos!$A100,"yyyy-mm-dd")</f>
        <v>2000-01-01</v>
      </c>
    </row>
    <row r="101" spans="1:4" x14ac:dyDescent="0.25">
      <c r="A101" s="26" t="str">
        <f>IFERROR(IF([1]Clientes!$A101&lt;&gt;"",[1]Clientes!$A101,""),"")</f>
        <v/>
      </c>
      <c r="B101" s="28" t="str">
        <f>+IFERROR(IF([1]Clientes!$B101&lt;&gt;"",[1]Clientes!$B101,""),"")</f>
        <v/>
      </c>
      <c r="D101" s="20" t="str">
        <f>TEXT([1]Festivos!$A101,"yyyy-mm-dd")</f>
        <v>2000-01-01</v>
      </c>
    </row>
    <row r="102" spans="1:4" x14ac:dyDescent="0.25">
      <c r="A102" s="26" t="str">
        <f>IFERROR(IF([1]Clientes!$A102&lt;&gt;"",[1]Clientes!$A102,""),"")</f>
        <v/>
      </c>
      <c r="B102" s="28" t="str">
        <f>+IFERROR(IF([1]Clientes!$B102&lt;&gt;"",[1]Clientes!$B102,""),"")</f>
        <v/>
      </c>
      <c r="D102" s="20" t="str">
        <f>TEXT([1]Festivos!$A102,"yyyy-mm-dd")</f>
        <v>2000-01-01</v>
      </c>
    </row>
    <row r="103" spans="1:4" x14ac:dyDescent="0.25">
      <c r="A103" s="26" t="str">
        <f>IFERROR(IF([1]Clientes!$A103&lt;&gt;"",[1]Clientes!$A103,""),"")</f>
        <v/>
      </c>
      <c r="B103" s="28" t="str">
        <f>+IFERROR(IF([1]Clientes!$B103&lt;&gt;"",[1]Clientes!$B103,""),"")</f>
        <v/>
      </c>
      <c r="D103" s="20" t="str">
        <f>TEXT([1]Festivos!$A103,"yyyy-mm-dd")</f>
        <v>2000-01-01</v>
      </c>
    </row>
    <row r="104" spans="1:4" x14ac:dyDescent="0.25">
      <c r="A104" s="26" t="str">
        <f>IFERROR(IF([1]Clientes!$A104&lt;&gt;"",[1]Clientes!$A104,""),"")</f>
        <v/>
      </c>
      <c r="B104" s="28" t="str">
        <f>+IFERROR(IF([1]Clientes!$B104&lt;&gt;"",[1]Clientes!$B104,""),"")</f>
        <v/>
      </c>
      <c r="D104" s="20" t="str">
        <f>TEXT([1]Festivos!$A104,"yyyy-mm-dd")</f>
        <v>2000-01-01</v>
      </c>
    </row>
    <row r="105" spans="1:4" x14ac:dyDescent="0.25">
      <c r="A105" s="26" t="str">
        <f>IFERROR(IF([1]Clientes!$A105&lt;&gt;"",[1]Clientes!$A105,""),"")</f>
        <v/>
      </c>
      <c r="B105" s="28" t="str">
        <f>+IFERROR(IF([1]Clientes!$B105&lt;&gt;"",[1]Clientes!$B105,""),"")</f>
        <v/>
      </c>
      <c r="D105" s="20" t="str">
        <f>TEXT([1]Festivos!$A105,"yyyy-mm-dd")</f>
        <v>2000-01-01</v>
      </c>
    </row>
    <row r="106" spans="1:4" x14ac:dyDescent="0.25">
      <c r="A106" s="26" t="str">
        <f>IFERROR(IF([1]Clientes!$A106&lt;&gt;"",[1]Clientes!$A106,""),"")</f>
        <v/>
      </c>
      <c r="B106" s="28" t="str">
        <f>+IFERROR(IF([1]Clientes!$B106&lt;&gt;"",[1]Clientes!$B106,""),"")</f>
        <v/>
      </c>
      <c r="D106" s="20" t="str">
        <f>TEXT([1]Festivos!$A106,"yyyy-mm-dd")</f>
        <v>2000-01-01</v>
      </c>
    </row>
    <row r="107" spans="1:4" x14ac:dyDescent="0.25">
      <c r="A107" s="26" t="str">
        <f>IFERROR(IF([1]Clientes!$A107&lt;&gt;"",[1]Clientes!$A107,""),"")</f>
        <v/>
      </c>
      <c r="B107" s="28" t="str">
        <f>+IFERROR(IF([1]Clientes!$B107&lt;&gt;"",[1]Clientes!$B107,""),"")</f>
        <v/>
      </c>
      <c r="D107" s="20" t="str">
        <f>TEXT([1]Festivos!$A107,"yyyy-mm-dd")</f>
        <v>2000-01-01</v>
      </c>
    </row>
    <row r="108" spans="1:4" x14ac:dyDescent="0.25">
      <c r="A108" s="26" t="str">
        <f>IFERROR(IF([1]Clientes!$A108&lt;&gt;"",[1]Clientes!$A108,""),"")</f>
        <v/>
      </c>
      <c r="B108" s="28" t="str">
        <f>+IFERROR(IF([1]Clientes!$B108&lt;&gt;"",[1]Clientes!$B108,""),"")</f>
        <v/>
      </c>
      <c r="D108" s="20" t="str">
        <f>TEXT([1]Festivos!$A108,"yyyy-mm-dd")</f>
        <v>2000-01-01</v>
      </c>
    </row>
    <row r="109" spans="1:4" x14ac:dyDescent="0.25">
      <c r="A109" s="26" t="str">
        <f>IFERROR(IF([1]Clientes!$A109&lt;&gt;"",[1]Clientes!$A109,""),"")</f>
        <v/>
      </c>
      <c r="B109" s="28" t="str">
        <f>+IFERROR(IF([1]Clientes!$B109&lt;&gt;"",[1]Clientes!$B109,""),"")</f>
        <v/>
      </c>
      <c r="D109" s="20" t="str">
        <f>TEXT([1]Festivos!$A109,"yyyy-mm-dd")</f>
        <v>2000-01-01</v>
      </c>
    </row>
    <row r="110" spans="1:4" x14ac:dyDescent="0.25">
      <c r="A110" s="26" t="str">
        <f>IFERROR(IF([1]Clientes!$A110&lt;&gt;"",[1]Clientes!$A110,""),"")</f>
        <v/>
      </c>
      <c r="B110" s="28" t="str">
        <f>+IFERROR(IF([1]Clientes!$B110&lt;&gt;"",[1]Clientes!$B110,""),"")</f>
        <v/>
      </c>
      <c r="D110" s="20" t="str">
        <f>TEXT([1]Festivos!$A110,"yyyy-mm-dd")</f>
        <v>2000-01-01</v>
      </c>
    </row>
    <row r="111" spans="1:4" x14ac:dyDescent="0.25">
      <c r="A111" s="26" t="str">
        <f>IFERROR(IF([1]Clientes!$A111&lt;&gt;"",[1]Clientes!$A111,""),"")</f>
        <v/>
      </c>
      <c r="B111" s="28" t="str">
        <f>+IFERROR(IF([1]Clientes!$B111&lt;&gt;"",[1]Clientes!$B111,""),"")</f>
        <v/>
      </c>
      <c r="D111" s="20" t="str">
        <f>TEXT([1]Festivos!$A111,"yyyy-mm-dd")</f>
        <v>2000-01-01</v>
      </c>
    </row>
    <row r="112" spans="1:4" x14ac:dyDescent="0.25">
      <c r="A112" s="26" t="str">
        <f>IFERROR(IF([1]Clientes!$A112&lt;&gt;"",[1]Clientes!$A112,""),"")</f>
        <v/>
      </c>
      <c r="B112" s="28" t="str">
        <f>+IFERROR(IF([1]Clientes!$B112&lt;&gt;"",[1]Clientes!$B112,""),"")</f>
        <v/>
      </c>
      <c r="D112" s="20" t="str">
        <f>TEXT([1]Festivos!$A112,"yyyy-mm-dd")</f>
        <v>2000-01-01</v>
      </c>
    </row>
    <row r="113" spans="1:4" x14ac:dyDescent="0.25">
      <c r="A113" s="26" t="str">
        <f>IFERROR(IF([1]Clientes!$A113&lt;&gt;"",[1]Clientes!$A113,""),"")</f>
        <v/>
      </c>
      <c r="B113" s="28" t="str">
        <f>+IFERROR(IF([1]Clientes!$B113&lt;&gt;"",[1]Clientes!$B113,""),"")</f>
        <v/>
      </c>
      <c r="D113" s="20" t="str">
        <f>TEXT([1]Festivos!$A113,"yyyy-mm-dd")</f>
        <v>2000-01-01</v>
      </c>
    </row>
    <row r="114" spans="1:4" x14ac:dyDescent="0.25">
      <c r="A114" s="26" t="str">
        <f>IFERROR(IF([1]Clientes!$A114&lt;&gt;"",[1]Clientes!$A114,""),"")</f>
        <v/>
      </c>
      <c r="B114" s="28" t="str">
        <f>+IFERROR(IF([1]Clientes!$B114&lt;&gt;"",[1]Clientes!$B114,""),"")</f>
        <v/>
      </c>
      <c r="D114" s="20" t="str">
        <f>TEXT([1]Festivos!$A114,"yyyy-mm-dd")</f>
        <v>2000-01-01</v>
      </c>
    </row>
    <row r="115" spans="1:4" x14ac:dyDescent="0.25">
      <c r="A115" s="26" t="str">
        <f>IFERROR(IF([1]Clientes!$A115&lt;&gt;"",[1]Clientes!$A115,""),"")</f>
        <v/>
      </c>
      <c r="B115" s="28" t="str">
        <f>+IFERROR(IF([1]Clientes!$B115&lt;&gt;"",[1]Clientes!$B115,""),"")</f>
        <v/>
      </c>
      <c r="D115" s="20" t="str">
        <f>TEXT([1]Festivos!$A115,"yyyy-mm-dd")</f>
        <v>2000-01-01</v>
      </c>
    </row>
    <row r="116" spans="1:4" x14ac:dyDescent="0.25">
      <c r="A116" s="26" t="str">
        <f>IFERROR(IF([1]Clientes!$A116&lt;&gt;"",[1]Clientes!$A116,""),"")</f>
        <v/>
      </c>
      <c r="B116" s="28" t="str">
        <f>+IFERROR(IF([1]Clientes!$B116&lt;&gt;"",[1]Clientes!$B116,""),"")</f>
        <v/>
      </c>
      <c r="D116" s="20" t="str">
        <f>TEXT([1]Festivos!$A116,"yyyy-mm-dd")</f>
        <v>2000-01-01</v>
      </c>
    </row>
    <row r="117" spans="1:4" x14ac:dyDescent="0.25">
      <c r="A117" s="26" t="str">
        <f>IFERROR(IF([1]Clientes!$A117&lt;&gt;"",[1]Clientes!$A117,""),"")</f>
        <v/>
      </c>
      <c r="B117" s="28" t="str">
        <f>+IFERROR(IF([1]Clientes!$B117&lt;&gt;"",[1]Clientes!$B117,""),"")</f>
        <v/>
      </c>
      <c r="D117" s="20" t="str">
        <f>TEXT([1]Festivos!$A117,"yyyy-mm-dd")</f>
        <v>2000-01-01</v>
      </c>
    </row>
    <row r="118" spans="1:4" x14ac:dyDescent="0.25">
      <c r="A118" s="26" t="str">
        <f>IFERROR(IF([1]Clientes!$A118&lt;&gt;"",[1]Clientes!$A118,""),"")</f>
        <v/>
      </c>
      <c r="B118" s="28" t="str">
        <f>+IFERROR(IF([1]Clientes!$B118&lt;&gt;"",[1]Clientes!$B118,""),"")</f>
        <v/>
      </c>
      <c r="D118" s="20" t="str">
        <f>TEXT([1]Festivos!$A118,"yyyy-mm-dd")</f>
        <v>2000-01-01</v>
      </c>
    </row>
    <row r="119" spans="1:4" x14ac:dyDescent="0.25">
      <c r="A119" s="26" t="str">
        <f>IFERROR(IF([1]Clientes!$A119&lt;&gt;"",[1]Clientes!$A119,""),"")</f>
        <v/>
      </c>
      <c r="B119" s="28" t="str">
        <f>+IFERROR(IF([1]Clientes!$B119&lt;&gt;"",[1]Clientes!$B119,""),"")</f>
        <v/>
      </c>
      <c r="D119" s="20" t="str">
        <f>TEXT([1]Festivos!$A119,"yyyy-mm-dd")</f>
        <v>2000-01-01</v>
      </c>
    </row>
    <row r="120" spans="1:4" x14ac:dyDescent="0.25">
      <c r="A120" s="26" t="str">
        <f>IFERROR(IF([1]Clientes!$A120&lt;&gt;"",[1]Clientes!$A120,""),"")</f>
        <v/>
      </c>
      <c r="B120" s="28" t="str">
        <f>+IFERROR(IF([1]Clientes!$B120&lt;&gt;"",[1]Clientes!$B120,""),"")</f>
        <v/>
      </c>
      <c r="D120" s="20" t="str">
        <f>TEXT([1]Festivos!$A120,"yyyy-mm-dd")</f>
        <v>2000-01-01</v>
      </c>
    </row>
    <row r="121" spans="1:4" x14ac:dyDescent="0.25">
      <c r="A121" s="26" t="str">
        <f>IFERROR(IF([1]Clientes!$A121&lt;&gt;"",[1]Clientes!$A121,""),"")</f>
        <v/>
      </c>
      <c r="B121" s="28" t="str">
        <f>+IFERROR(IF([1]Clientes!$B121&lt;&gt;"",[1]Clientes!$B121,""),"")</f>
        <v/>
      </c>
      <c r="D121" s="20" t="str">
        <f>TEXT([1]Festivos!$A121,"yyyy-mm-dd")</f>
        <v>2000-01-01</v>
      </c>
    </row>
    <row r="122" spans="1:4" x14ac:dyDescent="0.25">
      <c r="A122" s="26" t="str">
        <f>IFERROR(IF([1]Clientes!$A122&lt;&gt;"",[1]Clientes!$A122,""),"")</f>
        <v/>
      </c>
      <c r="B122" s="28" t="str">
        <f>+IFERROR(IF([1]Clientes!$B122&lt;&gt;"",[1]Clientes!$B122,""),"")</f>
        <v/>
      </c>
      <c r="D122" s="20" t="str">
        <f>TEXT([1]Festivos!$A122,"yyyy-mm-dd")</f>
        <v>2000-01-01</v>
      </c>
    </row>
    <row r="123" spans="1:4" x14ac:dyDescent="0.25">
      <c r="A123" s="26" t="str">
        <f>IFERROR(IF([1]Clientes!$A123&lt;&gt;"",[1]Clientes!$A123,""),"")</f>
        <v/>
      </c>
      <c r="B123" s="28" t="str">
        <f>+IFERROR(IF([1]Clientes!$B123&lt;&gt;"",[1]Clientes!$B123,""),"")</f>
        <v/>
      </c>
      <c r="D123" s="20" t="str">
        <f>TEXT([1]Festivos!$A123,"yyyy-mm-dd")</f>
        <v>2000-01-01</v>
      </c>
    </row>
    <row r="124" spans="1:4" x14ac:dyDescent="0.25">
      <c r="A124" s="26" t="str">
        <f>IFERROR(IF([1]Clientes!$A124&lt;&gt;"",[1]Clientes!$A124,""),"")</f>
        <v/>
      </c>
      <c r="B124" s="28" t="str">
        <f>+IFERROR(IF([1]Clientes!$B124&lt;&gt;"",[1]Clientes!$B124,""),"")</f>
        <v/>
      </c>
      <c r="D124" s="20" t="str">
        <f>TEXT([1]Festivos!$A124,"yyyy-mm-dd")</f>
        <v>2000-01-01</v>
      </c>
    </row>
    <row r="125" spans="1:4" x14ac:dyDescent="0.25">
      <c r="A125" s="26" t="str">
        <f>IFERROR(IF([1]Clientes!$A125&lt;&gt;"",[1]Clientes!$A125,""),"")</f>
        <v/>
      </c>
      <c r="B125" s="28" t="str">
        <f>+IFERROR(IF([1]Clientes!$B125&lt;&gt;"",[1]Clientes!$B125,""),"")</f>
        <v/>
      </c>
      <c r="D125" s="20" t="str">
        <f>TEXT([1]Festivos!$A125,"yyyy-mm-dd")</f>
        <v>2000-01-01</v>
      </c>
    </row>
    <row r="126" spans="1:4" x14ac:dyDescent="0.25">
      <c r="A126" s="26" t="str">
        <f>IFERROR(IF([1]Clientes!$A126&lt;&gt;"",[1]Clientes!$A126,""),"")</f>
        <v/>
      </c>
      <c r="B126" s="28" t="str">
        <f>+IFERROR(IF([1]Clientes!$B126&lt;&gt;"",[1]Clientes!$B126,""),"")</f>
        <v/>
      </c>
      <c r="D126" s="20" t="str">
        <f>TEXT([1]Festivos!$A126,"yyyy-mm-dd")</f>
        <v>2000-01-01</v>
      </c>
    </row>
    <row r="127" spans="1:4" x14ac:dyDescent="0.25">
      <c r="A127" s="26" t="str">
        <f>IFERROR(IF([1]Clientes!$A127&lt;&gt;"",[1]Clientes!$A127,""),"")</f>
        <v/>
      </c>
      <c r="B127" s="28" t="str">
        <f>+IFERROR(IF([1]Clientes!$B127&lt;&gt;"",[1]Clientes!$B127,""),"")</f>
        <v/>
      </c>
      <c r="D127" s="20" t="str">
        <f>TEXT([1]Festivos!$A127,"yyyy-mm-dd")</f>
        <v>2000-01-01</v>
      </c>
    </row>
    <row r="128" spans="1:4" x14ac:dyDescent="0.25">
      <c r="A128" s="26" t="str">
        <f>IFERROR(IF([1]Clientes!$A128&lt;&gt;"",[1]Clientes!$A128,""),"")</f>
        <v/>
      </c>
      <c r="B128" s="28" t="str">
        <f>+IFERROR(IF([1]Clientes!$B128&lt;&gt;"",[1]Clientes!$B128,""),"")</f>
        <v/>
      </c>
      <c r="D128" s="20" t="str">
        <f>TEXT([1]Festivos!$A128,"yyyy-mm-dd")</f>
        <v>2000-01-01</v>
      </c>
    </row>
    <row r="129" spans="1:4" x14ac:dyDescent="0.25">
      <c r="A129" s="26" t="str">
        <f>IFERROR(IF([1]Clientes!$A129&lt;&gt;"",[1]Clientes!$A129,""),"")</f>
        <v/>
      </c>
      <c r="B129" s="28" t="str">
        <f>+IFERROR(IF([1]Clientes!$B129&lt;&gt;"",[1]Clientes!$B129,""),"")</f>
        <v/>
      </c>
      <c r="D129" s="20" t="str">
        <f>TEXT([1]Festivos!$A129,"yyyy-mm-dd")</f>
        <v>2000-01-01</v>
      </c>
    </row>
    <row r="130" spans="1:4" x14ac:dyDescent="0.25">
      <c r="A130" s="26" t="str">
        <f>IFERROR(IF([1]Clientes!$A130&lt;&gt;"",[1]Clientes!$A130,""),"")</f>
        <v/>
      </c>
      <c r="B130" s="28" t="str">
        <f>+IFERROR(IF([1]Clientes!$B130&lt;&gt;"",[1]Clientes!$B130,""),"")</f>
        <v/>
      </c>
      <c r="D130" s="20" t="str">
        <f>TEXT([1]Festivos!$A130,"yyyy-mm-dd")</f>
        <v>2000-01-01</v>
      </c>
    </row>
    <row r="131" spans="1:4" x14ac:dyDescent="0.25">
      <c r="A131" s="26" t="str">
        <f>IFERROR(IF([1]Clientes!$A131&lt;&gt;"",[1]Clientes!$A131,""),"")</f>
        <v/>
      </c>
      <c r="B131" s="28" t="str">
        <f>+IFERROR(IF([1]Clientes!$B131&lt;&gt;"",[1]Clientes!$B131,""),"")</f>
        <v/>
      </c>
      <c r="D131" s="20" t="str">
        <f>TEXT([1]Festivos!$A131,"yyyy-mm-dd")</f>
        <v>2000-01-01</v>
      </c>
    </row>
    <row r="132" spans="1:4" x14ac:dyDescent="0.25">
      <c r="A132" s="26" t="str">
        <f>IFERROR(IF([1]Clientes!$A132&lt;&gt;"",[1]Clientes!$A132,""),"")</f>
        <v/>
      </c>
      <c r="B132" s="28" t="str">
        <f>+IFERROR(IF([1]Clientes!$B132&lt;&gt;"",[1]Clientes!$B132,""),"")</f>
        <v/>
      </c>
      <c r="D132" s="20" t="str">
        <f>TEXT([1]Festivos!$A132,"yyyy-mm-dd")</f>
        <v>2000-01-01</v>
      </c>
    </row>
    <row r="133" spans="1:4" x14ac:dyDescent="0.25">
      <c r="A133" s="26" t="str">
        <f>IFERROR(IF([1]Clientes!$A133&lt;&gt;"",[1]Clientes!$A133,""),"")</f>
        <v/>
      </c>
      <c r="B133" s="28" t="str">
        <f>+IFERROR(IF([1]Clientes!$B133&lt;&gt;"",[1]Clientes!$B133,""),"")</f>
        <v/>
      </c>
      <c r="D133" s="20" t="str">
        <f>TEXT([1]Festivos!$A133,"yyyy-mm-dd")</f>
        <v>2000-01-01</v>
      </c>
    </row>
    <row r="134" spans="1:4" x14ac:dyDescent="0.25">
      <c r="A134" s="26" t="str">
        <f>IFERROR(IF([1]Clientes!$A134&lt;&gt;"",[1]Clientes!$A134,""),"")</f>
        <v/>
      </c>
      <c r="B134" s="28" t="str">
        <f>+IFERROR(IF([1]Clientes!$B134&lt;&gt;"",[1]Clientes!$B134,""),"")</f>
        <v/>
      </c>
      <c r="D134" s="20" t="str">
        <f>TEXT([1]Festivos!$A134,"yyyy-mm-dd")</f>
        <v>2000-01-01</v>
      </c>
    </row>
    <row r="135" spans="1:4" x14ac:dyDescent="0.25">
      <c r="A135" s="26" t="str">
        <f>IFERROR(IF([1]Clientes!$A135&lt;&gt;"",[1]Clientes!$A135,""),"")</f>
        <v/>
      </c>
      <c r="B135" s="28" t="str">
        <f>+IFERROR(IF([1]Clientes!$B135&lt;&gt;"",[1]Clientes!$B135,""),"")</f>
        <v/>
      </c>
      <c r="D135" s="20" t="str">
        <f>TEXT([1]Festivos!$A135,"yyyy-mm-dd")</f>
        <v>2000-01-01</v>
      </c>
    </row>
    <row r="136" spans="1:4" x14ac:dyDescent="0.25">
      <c r="A136" s="26" t="str">
        <f>IFERROR(IF([1]Clientes!$A136&lt;&gt;"",[1]Clientes!$A136,""),"")</f>
        <v/>
      </c>
      <c r="B136" s="28" t="str">
        <f>+IFERROR(IF([1]Clientes!$B136&lt;&gt;"",[1]Clientes!$B136,""),"")</f>
        <v/>
      </c>
      <c r="D136" s="20" t="str">
        <f>TEXT([1]Festivos!$A136,"yyyy-mm-dd")</f>
        <v>2000-01-01</v>
      </c>
    </row>
    <row r="137" spans="1:4" x14ac:dyDescent="0.25">
      <c r="A137" s="26" t="str">
        <f>IFERROR(IF([1]Clientes!$A137&lt;&gt;"",[1]Clientes!$A137,""),"")</f>
        <v/>
      </c>
      <c r="B137" s="28" t="str">
        <f>+IFERROR(IF([1]Clientes!$B137&lt;&gt;"",[1]Clientes!$B137,""),"")</f>
        <v/>
      </c>
      <c r="D137" s="20" t="str">
        <f>TEXT([1]Festivos!$A137,"yyyy-mm-dd")</f>
        <v>2000-01-01</v>
      </c>
    </row>
    <row r="138" spans="1:4" x14ac:dyDescent="0.25">
      <c r="A138" s="26" t="str">
        <f>IFERROR(IF([1]Clientes!$A138&lt;&gt;"",[1]Clientes!$A138,""),"")</f>
        <v/>
      </c>
      <c r="B138" s="28" t="str">
        <f>+IFERROR(IF([1]Clientes!$B138&lt;&gt;"",[1]Clientes!$B138,""),"")</f>
        <v/>
      </c>
      <c r="D138" s="20" t="str">
        <f>TEXT([1]Festivos!$A138,"yyyy-mm-dd")</f>
        <v>2000-01-01</v>
      </c>
    </row>
    <row r="139" spans="1:4" x14ac:dyDescent="0.25">
      <c r="A139" s="26" t="str">
        <f>IFERROR(IF([1]Clientes!$A139&lt;&gt;"",[1]Clientes!$A139,""),"")</f>
        <v/>
      </c>
      <c r="B139" s="28" t="str">
        <f>+IFERROR(IF([1]Clientes!$B139&lt;&gt;"",[1]Clientes!$B139,""),"")</f>
        <v/>
      </c>
      <c r="D139" s="20" t="str">
        <f>TEXT([1]Festivos!$A139,"yyyy-mm-dd")</f>
        <v>2000-01-01</v>
      </c>
    </row>
    <row r="140" spans="1:4" x14ac:dyDescent="0.25">
      <c r="A140" s="26" t="str">
        <f>IFERROR(IF([1]Clientes!$A140&lt;&gt;"",[1]Clientes!$A140,""),"")</f>
        <v/>
      </c>
      <c r="B140" s="28" t="str">
        <f>+IFERROR(IF([1]Clientes!$B140&lt;&gt;"",[1]Clientes!$B140,""),"")</f>
        <v/>
      </c>
      <c r="D140" s="20" t="str">
        <f>TEXT([1]Festivos!$A140,"yyyy-mm-dd")</f>
        <v>2000-01-01</v>
      </c>
    </row>
    <row r="141" spans="1:4" x14ac:dyDescent="0.25">
      <c r="A141" s="26" t="str">
        <f>IFERROR(IF([1]Clientes!$A141&lt;&gt;"",[1]Clientes!$A141,""),"")</f>
        <v/>
      </c>
      <c r="B141" s="28" t="str">
        <f>+IFERROR(IF([1]Clientes!$B141&lt;&gt;"",[1]Clientes!$B141,""),"")</f>
        <v/>
      </c>
      <c r="D141" s="20" t="str">
        <f>TEXT([1]Festivos!$A141,"yyyy-mm-dd")</f>
        <v>2000-01-01</v>
      </c>
    </row>
    <row r="142" spans="1:4" x14ac:dyDescent="0.25">
      <c r="A142" s="26" t="str">
        <f>IFERROR(IF([1]Clientes!$A142&lt;&gt;"",[1]Clientes!$A142,""),"")</f>
        <v/>
      </c>
      <c r="B142" s="28" t="str">
        <f>+IFERROR(IF([1]Clientes!$B142&lt;&gt;"",[1]Clientes!$B142,""),"")</f>
        <v/>
      </c>
      <c r="D142" s="20" t="str">
        <f>TEXT([1]Festivos!$A142,"yyyy-mm-dd")</f>
        <v>2000-01-01</v>
      </c>
    </row>
    <row r="143" spans="1:4" x14ac:dyDescent="0.25">
      <c r="A143" s="26" t="str">
        <f>IFERROR(IF([1]Clientes!$A143&lt;&gt;"",[1]Clientes!$A143,""),"")</f>
        <v/>
      </c>
      <c r="B143" s="28" t="str">
        <f>+IFERROR(IF([1]Clientes!$B143&lt;&gt;"",[1]Clientes!$B143,""),"")</f>
        <v/>
      </c>
      <c r="D143" s="20" t="str">
        <f>TEXT([1]Festivos!$A143,"yyyy-mm-dd")</f>
        <v>2000-01-01</v>
      </c>
    </row>
    <row r="144" spans="1:4" x14ac:dyDescent="0.25">
      <c r="A144" s="26" t="str">
        <f>IFERROR(IF([1]Clientes!$A144&lt;&gt;"",[1]Clientes!$A144,""),"")</f>
        <v/>
      </c>
      <c r="B144" s="28" t="str">
        <f>+IFERROR(IF([1]Clientes!$B144&lt;&gt;"",[1]Clientes!$B144,""),"")</f>
        <v/>
      </c>
      <c r="D144" s="20" t="str">
        <f>TEXT([1]Festivos!$A144,"yyyy-mm-dd")</f>
        <v>2000-01-01</v>
      </c>
    </row>
    <row r="145" spans="1:4" x14ac:dyDescent="0.25">
      <c r="A145" s="26" t="str">
        <f>IFERROR(IF([1]Clientes!$A145&lt;&gt;"",[1]Clientes!$A145,""),"")</f>
        <v/>
      </c>
      <c r="B145" s="28" t="str">
        <f>+IFERROR(IF([1]Clientes!$B145&lt;&gt;"",[1]Clientes!$B145,""),"")</f>
        <v/>
      </c>
      <c r="D145" s="20" t="str">
        <f>TEXT([1]Festivos!$A145,"yyyy-mm-dd")</f>
        <v>2000-01-01</v>
      </c>
    </row>
    <row r="146" spans="1:4" x14ac:dyDescent="0.25">
      <c r="A146" s="26" t="str">
        <f>IFERROR(IF([1]Clientes!$A146&lt;&gt;"",[1]Clientes!$A146,""),"")</f>
        <v/>
      </c>
      <c r="B146" s="28" t="str">
        <f>+IFERROR(IF([1]Clientes!$B146&lt;&gt;"",[1]Clientes!$B146,""),"")</f>
        <v/>
      </c>
      <c r="D146" s="20" t="str">
        <f>TEXT([1]Festivos!$A146,"yyyy-mm-dd")</f>
        <v>2000-01-01</v>
      </c>
    </row>
    <row r="147" spans="1:4" x14ac:dyDescent="0.25">
      <c r="A147" s="26" t="str">
        <f>IFERROR(IF([1]Clientes!$A147&lt;&gt;"",[1]Clientes!$A147,""),"")</f>
        <v/>
      </c>
      <c r="B147" s="28" t="str">
        <f>+IFERROR(IF([1]Clientes!$B147&lt;&gt;"",[1]Clientes!$B147,""),"")</f>
        <v/>
      </c>
      <c r="D147" s="20" t="str">
        <f>TEXT([1]Festivos!$A147,"yyyy-mm-dd")</f>
        <v>2000-01-01</v>
      </c>
    </row>
    <row r="148" spans="1:4" x14ac:dyDescent="0.25">
      <c r="A148" s="26" t="str">
        <f>IFERROR(IF([1]Clientes!$A148&lt;&gt;"",[1]Clientes!$A148,""),"")</f>
        <v/>
      </c>
      <c r="B148" s="28" t="str">
        <f>+IFERROR(IF([1]Clientes!$B148&lt;&gt;"",[1]Clientes!$B148,""),"")</f>
        <v/>
      </c>
      <c r="D148" s="20" t="str">
        <f>TEXT([1]Festivos!$A148,"yyyy-mm-dd")</f>
        <v>2000-01-01</v>
      </c>
    </row>
    <row r="149" spans="1:4" x14ac:dyDescent="0.25">
      <c r="A149" s="26" t="str">
        <f>IFERROR(IF([1]Clientes!$A149&lt;&gt;"",[1]Clientes!$A149,""),"")</f>
        <v/>
      </c>
      <c r="B149" s="28" t="str">
        <f>+IFERROR(IF([1]Clientes!$B149&lt;&gt;"",[1]Clientes!$B149,""),"")</f>
        <v/>
      </c>
      <c r="D149" s="20" t="str">
        <f>TEXT([1]Festivos!$A149,"yyyy-mm-dd")</f>
        <v>2000-01-01</v>
      </c>
    </row>
    <row r="150" spans="1:4" x14ac:dyDescent="0.25">
      <c r="A150" s="26" t="str">
        <f>IFERROR(IF([1]Clientes!$A150&lt;&gt;"",[1]Clientes!$A150,""),"")</f>
        <v/>
      </c>
      <c r="B150" s="28" t="str">
        <f>+IFERROR(IF([1]Clientes!$B150&lt;&gt;"",[1]Clientes!$B150,""),"")</f>
        <v/>
      </c>
      <c r="D150" s="20" t="str">
        <f>TEXT([1]Festivos!$A150,"yyyy-mm-dd")</f>
        <v>2000-01-01</v>
      </c>
    </row>
    <row r="151" spans="1:4" x14ac:dyDescent="0.25">
      <c r="A151" s="26" t="str">
        <f>IFERROR(IF([1]Clientes!$A151&lt;&gt;"",[1]Clientes!$A151,""),"")</f>
        <v/>
      </c>
      <c r="B151" s="28" t="str">
        <f>+IFERROR(IF([1]Clientes!$B151&lt;&gt;"",[1]Clientes!$B151,""),"")</f>
        <v/>
      </c>
      <c r="D151" s="20" t="str">
        <f>TEXT([1]Festivos!$A151,"yyyy-mm-dd")</f>
        <v>2000-01-01</v>
      </c>
    </row>
    <row r="152" spans="1:4" x14ac:dyDescent="0.25">
      <c r="A152" s="26" t="str">
        <f>IFERROR(IF([1]Clientes!$A152&lt;&gt;"",[1]Clientes!$A152,""),"")</f>
        <v/>
      </c>
      <c r="B152" s="28" t="str">
        <f>+IFERROR(IF([1]Clientes!$B152&lt;&gt;"",[1]Clientes!$B152,""),"")</f>
        <v/>
      </c>
      <c r="D152" s="20" t="str">
        <f>TEXT([1]Festivos!$A152,"yyyy-mm-dd")</f>
        <v>2000-01-01</v>
      </c>
    </row>
    <row r="153" spans="1:4" x14ac:dyDescent="0.25">
      <c r="A153" s="26" t="str">
        <f>IFERROR(IF([1]Clientes!$A153&lt;&gt;"",[1]Clientes!$A153,""),"")</f>
        <v/>
      </c>
      <c r="B153" s="28" t="str">
        <f>+IFERROR(IF([1]Clientes!$B153&lt;&gt;"",[1]Clientes!$B153,""),"")</f>
        <v/>
      </c>
      <c r="D153" s="20" t="str">
        <f>TEXT([1]Festivos!$A153,"yyyy-mm-dd")</f>
        <v>2000-01-01</v>
      </c>
    </row>
    <row r="154" spans="1:4" x14ac:dyDescent="0.25">
      <c r="A154" s="26" t="str">
        <f>IFERROR(IF([1]Clientes!$A154&lt;&gt;"",[1]Clientes!$A154,""),"")</f>
        <v/>
      </c>
      <c r="B154" s="28" t="str">
        <f>+IFERROR(IF([1]Clientes!$B154&lt;&gt;"",[1]Clientes!$B154,""),"")</f>
        <v/>
      </c>
      <c r="D154" s="20" t="str">
        <f>TEXT([1]Festivos!$A154,"yyyy-mm-dd")</f>
        <v>2000-01-01</v>
      </c>
    </row>
    <row r="155" spans="1:4" x14ac:dyDescent="0.25">
      <c r="A155" s="26" t="str">
        <f>IFERROR(IF([1]Clientes!$A155&lt;&gt;"",[1]Clientes!$A155,""),"")</f>
        <v/>
      </c>
      <c r="B155" s="28" t="str">
        <f>+IFERROR(IF([1]Clientes!$B155&lt;&gt;"",[1]Clientes!$B155,""),"")</f>
        <v/>
      </c>
      <c r="D155" s="20" t="str">
        <f>TEXT([1]Festivos!$A155,"yyyy-mm-dd")</f>
        <v>2000-01-01</v>
      </c>
    </row>
    <row r="156" spans="1:4" x14ac:dyDescent="0.25">
      <c r="A156" s="26" t="str">
        <f>IFERROR(IF([1]Clientes!$A156&lt;&gt;"",[1]Clientes!$A156,""),"")</f>
        <v/>
      </c>
      <c r="B156" s="28" t="str">
        <f>+IFERROR(IF([1]Clientes!$B156&lt;&gt;"",[1]Clientes!$B156,""),"")</f>
        <v/>
      </c>
      <c r="D156" s="20" t="str">
        <f>TEXT([1]Festivos!$A156,"yyyy-mm-dd")</f>
        <v>2000-01-01</v>
      </c>
    </row>
    <row r="157" spans="1:4" x14ac:dyDescent="0.25">
      <c r="A157" s="26" t="str">
        <f>IFERROR(IF([1]Clientes!$A157&lt;&gt;"",[1]Clientes!$A157,""),"")</f>
        <v/>
      </c>
      <c r="B157" s="28" t="str">
        <f>+IFERROR(IF([1]Clientes!$B157&lt;&gt;"",[1]Clientes!$B157,""),"")</f>
        <v/>
      </c>
      <c r="D157" s="20" t="str">
        <f>TEXT([1]Festivos!$A157,"yyyy-mm-dd")</f>
        <v>2000-01-01</v>
      </c>
    </row>
    <row r="158" spans="1:4" x14ac:dyDescent="0.25">
      <c r="A158" s="26" t="str">
        <f>IFERROR(IF([1]Clientes!$A158&lt;&gt;"",[1]Clientes!$A158,""),"")</f>
        <v/>
      </c>
      <c r="B158" s="28" t="str">
        <f>+IFERROR(IF([1]Clientes!$B158&lt;&gt;"",[1]Clientes!$B158,""),"")</f>
        <v/>
      </c>
      <c r="D158" s="20" t="str">
        <f>TEXT([1]Festivos!$A158,"yyyy-mm-dd")</f>
        <v>2000-01-01</v>
      </c>
    </row>
    <row r="159" spans="1:4" x14ac:dyDescent="0.25">
      <c r="A159" s="26" t="str">
        <f>IFERROR(IF([1]Clientes!$A159&lt;&gt;"",[1]Clientes!$A159,""),"")</f>
        <v/>
      </c>
      <c r="B159" s="28" t="str">
        <f>+IFERROR(IF([1]Clientes!$B159&lt;&gt;"",[1]Clientes!$B159,""),"")</f>
        <v/>
      </c>
      <c r="D159" s="20" t="str">
        <f>TEXT([1]Festivos!$A159,"yyyy-mm-dd")</f>
        <v>2000-01-01</v>
      </c>
    </row>
    <row r="160" spans="1:4" x14ac:dyDescent="0.25">
      <c r="A160" s="26" t="str">
        <f>IFERROR(IF([1]Clientes!$A160&lt;&gt;"",[1]Clientes!$A160,""),"")</f>
        <v/>
      </c>
      <c r="B160" s="28" t="str">
        <f>+IFERROR(IF([1]Clientes!$B160&lt;&gt;"",[1]Clientes!$B160,""),"")</f>
        <v/>
      </c>
      <c r="D160" s="20" t="str">
        <f>TEXT([1]Festivos!$A160,"yyyy-mm-dd")</f>
        <v>2000-01-01</v>
      </c>
    </row>
    <row r="161" spans="1:4" x14ac:dyDescent="0.25">
      <c r="A161" s="26" t="str">
        <f>IFERROR(IF([1]Clientes!$A161&lt;&gt;"",[1]Clientes!$A161,""),"")</f>
        <v/>
      </c>
      <c r="B161" s="28" t="str">
        <f>+IFERROR(IF([1]Clientes!$B161&lt;&gt;"",[1]Clientes!$B161,""),"")</f>
        <v/>
      </c>
      <c r="D161" s="20" t="str">
        <f>TEXT([1]Festivos!$A161,"yyyy-mm-dd")</f>
        <v>2000-01-01</v>
      </c>
    </row>
    <row r="162" spans="1:4" x14ac:dyDescent="0.25">
      <c r="A162" s="26" t="str">
        <f>IFERROR(IF([1]Clientes!$A162&lt;&gt;"",[1]Clientes!$A162,""),"")</f>
        <v/>
      </c>
      <c r="B162" s="28" t="str">
        <f>+IFERROR(IF([1]Clientes!$B162&lt;&gt;"",[1]Clientes!$B162,""),"")</f>
        <v/>
      </c>
      <c r="D162" s="20" t="str">
        <f>TEXT([1]Festivos!$A162,"yyyy-mm-dd")</f>
        <v>2000-01-01</v>
      </c>
    </row>
    <row r="163" spans="1:4" x14ac:dyDescent="0.25">
      <c r="A163" s="26" t="str">
        <f>IFERROR(IF([1]Clientes!$A163&lt;&gt;"",[1]Clientes!$A163,""),"")</f>
        <v/>
      </c>
      <c r="B163" s="28" t="str">
        <f>+IFERROR(IF([1]Clientes!$B163&lt;&gt;"",[1]Clientes!$B163,""),"")</f>
        <v/>
      </c>
      <c r="D163" s="20" t="str">
        <f>TEXT([1]Festivos!$A163,"yyyy-mm-dd")</f>
        <v>2000-01-01</v>
      </c>
    </row>
    <row r="164" spans="1:4" x14ac:dyDescent="0.25">
      <c r="A164" s="26" t="str">
        <f>IFERROR(IF([1]Clientes!$A164&lt;&gt;"",[1]Clientes!$A164,""),"")</f>
        <v/>
      </c>
      <c r="B164" s="28" t="str">
        <f>+IFERROR(IF([1]Clientes!$B164&lt;&gt;"",[1]Clientes!$B164,""),"")</f>
        <v/>
      </c>
      <c r="D164" s="20" t="str">
        <f>TEXT([1]Festivos!$A164,"yyyy-mm-dd")</f>
        <v>2000-01-01</v>
      </c>
    </row>
    <row r="165" spans="1:4" x14ac:dyDescent="0.25">
      <c r="A165" s="26" t="str">
        <f>IFERROR(IF([1]Clientes!$A165&lt;&gt;"",[1]Clientes!$A165,""),"")</f>
        <v/>
      </c>
      <c r="B165" s="28" t="str">
        <f>+IFERROR(IF([1]Clientes!$B165&lt;&gt;"",[1]Clientes!$B165,""),"")</f>
        <v/>
      </c>
      <c r="D165" s="20" t="str">
        <f>TEXT([1]Festivos!$A165,"yyyy-mm-dd")</f>
        <v>2000-01-01</v>
      </c>
    </row>
    <row r="166" spans="1:4" x14ac:dyDescent="0.25">
      <c r="A166" s="26" t="str">
        <f>IFERROR(IF([1]Clientes!$A166&lt;&gt;"",[1]Clientes!$A166,""),"")</f>
        <v/>
      </c>
      <c r="B166" s="28" t="str">
        <f>+IFERROR(IF([1]Clientes!$B166&lt;&gt;"",[1]Clientes!$B166,""),"")</f>
        <v/>
      </c>
      <c r="D166" s="20" t="str">
        <f>TEXT([1]Festivos!$A166,"yyyy-mm-dd")</f>
        <v>2000-01-01</v>
      </c>
    </row>
    <row r="167" spans="1:4" x14ac:dyDescent="0.25">
      <c r="A167" s="26" t="str">
        <f>IFERROR(IF([1]Clientes!$A167&lt;&gt;"",[1]Clientes!$A167,""),"")</f>
        <v/>
      </c>
      <c r="B167" s="28" t="str">
        <f>+IFERROR(IF([1]Clientes!$B167&lt;&gt;"",[1]Clientes!$B167,""),"")</f>
        <v/>
      </c>
      <c r="D167" s="20" t="str">
        <f>TEXT([1]Festivos!$A167,"yyyy-mm-dd")</f>
        <v>2000-01-01</v>
      </c>
    </row>
    <row r="168" spans="1:4" x14ac:dyDescent="0.25">
      <c r="A168" s="26" t="str">
        <f>IFERROR(IF([1]Clientes!$A168&lt;&gt;"",[1]Clientes!$A168,""),"")</f>
        <v/>
      </c>
      <c r="B168" s="28" t="str">
        <f>+IFERROR(IF([1]Clientes!$B168&lt;&gt;"",[1]Clientes!$B168,""),"")</f>
        <v/>
      </c>
      <c r="D168" s="20" t="str">
        <f>TEXT([1]Festivos!$A168,"yyyy-mm-dd")</f>
        <v>2000-01-01</v>
      </c>
    </row>
    <row r="169" spans="1:4" x14ac:dyDescent="0.25">
      <c r="A169" s="26" t="str">
        <f>IFERROR(IF([1]Clientes!$A169&lt;&gt;"",[1]Clientes!$A169,""),"")</f>
        <v/>
      </c>
      <c r="B169" s="28" t="str">
        <f>+IFERROR(IF([1]Clientes!$B169&lt;&gt;"",[1]Clientes!$B169,""),"")</f>
        <v/>
      </c>
      <c r="D169" s="20" t="str">
        <f>TEXT([1]Festivos!$A169,"yyyy-mm-dd")</f>
        <v>2000-01-01</v>
      </c>
    </row>
    <row r="170" spans="1:4" x14ac:dyDescent="0.25">
      <c r="A170" s="26" t="str">
        <f>IFERROR(IF([1]Clientes!$A170&lt;&gt;"",[1]Clientes!$A170,""),"")</f>
        <v/>
      </c>
      <c r="B170" s="28" t="str">
        <f>+IFERROR(IF([1]Clientes!$B170&lt;&gt;"",[1]Clientes!$B170,""),"")</f>
        <v/>
      </c>
      <c r="D170" s="20" t="str">
        <f>TEXT([1]Festivos!$A170,"yyyy-mm-dd")</f>
        <v>2000-01-01</v>
      </c>
    </row>
    <row r="171" spans="1:4" x14ac:dyDescent="0.25">
      <c r="A171" s="26" t="str">
        <f>IFERROR(IF([1]Clientes!$A171&lt;&gt;"",[1]Clientes!$A171,""),"")</f>
        <v/>
      </c>
      <c r="B171" s="28" t="str">
        <f>+IFERROR(IF([1]Clientes!$B171&lt;&gt;"",[1]Clientes!$B171,""),"")</f>
        <v/>
      </c>
      <c r="D171" s="20" t="str">
        <f>TEXT([1]Festivos!$A171,"yyyy-mm-dd")</f>
        <v>2000-01-01</v>
      </c>
    </row>
    <row r="172" spans="1:4" x14ac:dyDescent="0.25">
      <c r="A172" s="26" t="str">
        <f>IFERROR(IF([1]Clientes!$A172&lt;&gt;"",[1]Clientes!$A172,""),"")</f>
        <v/>
      </c>
      <c r="B172" s="28" t="str">
        <f>+IFERROR(IF([1]Clientes!$B172&lt;&gt;"",[1]Clientes!$B172,""),"")</f>
        <v/>
      </c>
      <c r="D172" s="20" t="str">
        <f>TEXT([1]Festivos!$A172,"yyyy-mm-dd")</f>
        <v>2000-01-01</v>
      </c>
    </row>
    <row r="173" spans="1:4" x14ac:dyDescent="0.25">
      <c r="A173" s="26" t="str">
        <f>IFERROR(IF([1]Clientes!$A173&lt;&gt;"",[1]Clientes!$A173,""),"")</f>
        <v/>
      </c>
      <c r="B173" s="28" t="str">
        <f>+IFERROR(IF([1]Clientes!$B173&lt;&gt;"",[1]Clientes!$B173,""),"")</f>
        <v/>
      </c>
      <c r="D173" s="20" t="str">
        <f>TEXT([1]Festivos!$A173,"yyyy-mm-dd")</f>
        <v>2000-01-01</v>
      </c>
    </row>
    <row r="174" spans="1:4" x14ac:dyDescent="0.25">
      <c r="A174" s="26" t="str">
        <f>IFERROR(IF([1]Clientes!$A174&lt;&gt;"",[1]Clientes!$A174,""),"")</f>
        <v/>
      </c>
      <c r="B174" s="28" t="str">
        <f>+IFERROR(IF([1]Clientes!$B174&lt;&gt;"",[1]Clientes!$B174,""),"")</f>
        <v/>
      </c>
      <c r="D174" s="20" t="str">
        <f>TEXT([1]Festivos!$A174,"yyyy-mm-dd")</f>
        <v>2000-01-01</v>
      </c>
    </row>
    <row r="175" spans="1:4" x14ac:dyDescent="0.25">
      <c r="A175" s="26" t="str">
        <f>IFERROR(IF([1]Clientes!$A175&lt;&gt;"",[1]Clientes!$A175,""),"")</f>
        <v/>
      </c>
      <c r="B175" s="28" t="str">
        <f>+IFERROR(IF([1]Clientes!$B175&lt;&gt;"",[1]Clientes!$B175,""),"")</f>
        <v/>
      </c>
      <c r="D175" s="20" t="str">
        <f>TEXT([1]Festivos!$A175,"yyyy-mm-dd")</f>
        <v>2000-01-01</v>
      </c>
    </row>
    <row r="176" spans="1:4" x14ac:dyDescent="0.25">
      <c r="A176" s="26" t="str">
        <f>IFERROR(IF([1]Clientes!$A176&lt;&gt;"",[1]Clientes!$A176,""),"")</f>
        <v/>
      </c>
      <c r="B176" s="28" t="str">
        <f>+IFERROR(IF([1]Clientes!$B176&lt;&gt;"",[1]Clientes!$B176,""),"")</f>
        <v/>
      </c>
      <c r="D176" s="20" t="str">
        <f>TEXT([1]Festivos!$A176,"yyyy-mm-dd")</f>
        <v>2000-01-01</v>
      </c>
    </row>
    <row r="177" spans="1:4" x14ac:dyDescent="0.25">
      <c r="A177" s="26" t="str">
        <f>IFERROR(IF([1]Clientes!$A177&lt;&gt;"",[1]Clientes!$A177,""),"")</f>
        <v/>
      </c>
      <c r="B177" s="28" t="str">
        <f>+IFERROR(IF([1]Clientes!$B177&lt;&gt;"",[1]Clientes!$B177,""),"")</f>
        <v/>
      </c>
      <c r="D177" s="20" t="str">
        <f>TEXT([1]Festivos!$A177,"yyyy-mm-dd")</f>
        <v>2000-01-01</v>
      </c>
    </row>
    <row r="178" spans="1:4" x14ac:dyDescent="0.25">
      <c r="A178" s="26" t="str">
        <f>IFERROR(IF([1]Clientes!$A178&lt;&gt;"",[1]Clientes!$A178,""),"")</f>
        <v/>
      </c>
      <c r="B178" s="28" t="str">
        <f>+IFERROR(IF([1]Clientes!$B178&lt;&gt;"",[1]Clientes!$B178,""),"")</f>
        <v/>
      </c>
      <c r="D178" s="20" t="str">
        <f>TEXT([1]Festivos!$A178,"yyyy-mm-dd")</f>
        <v>2000-01-01</v>
      </c>
    </row>
    <row r="179" spans="1:4" x14ac:dyDescent="0.25">
      <c r="A179" s="26" t="str">
        <f>IFERROR(IF([1]Clientes!$A179&lt;&gt;"",[1]Clientes!$A179,""),"")</f>
        <v/>
      </c>
      <c r="B179" s="28" t="str">
        <f>+IFERROR(IF([1]Clientes!$B179&lt;&gt;"",[1]Clientes!$B179,""),"")</f>
        <v/>
      </c>
      <c r="D179" s="20" t="str">
        <f>TEXT([1]Festivos!$A179,"yyyy-mm-dd")</f>
        <v>2000-01-01</v>
      </c>
    </row>
    <row r="180" spans="1:4" x14ac:dyDescent="0.25">
      <c r="A180" s="26" t="str">
        <f>IFERROR(IF([1]Clientes!$A180&lt;&gt;"",[1]Clientes!$A180,""),"")</f>
        <v/>
      </c>
      <c r="B180" s="28" t="str">
        <f>+IFERROR(IF([1]Clientes!$B180&lt;&gt;"",[1]Clientes!$B180,""),"")</f>
        <v/>
      </c>
      <c r="D180" s="20" t="str">
        <f>TEXT([1]Festivos!$A180,"yyyy-mm-dd")</f>
        <v>2000-01-01</v>
      </c>
    </row>
    <row r="181" spans="1:4" x14ac:dyDescent="0.25">
      <c r="A181" s="26" t="str">
        <f>IFERROR(IF([1]Clientes!$A181&lt;&gt;"",[1]Clientes!$A181,""),"")</f>
        <v/>
      </c>
      <c r="B181" s="28" t="str">
        <f>+IFERROR(IF([1]Clientes!$B181&lt;&gt;"",[1]Clientes!$B181,""),"")</f>
        <v/>
      </c>
      <c r="D181" s="20" t="str">
        <f>TEXT([1]Festivos!$A181,"yyyy-mm-dd")</f>
        <v>2000-01-01</v>
      </c>
    </row>
    <row r="182" spans="1:4" x14ac:dyDescent="0.25">
      <c r="A182" s="26" t="str">
        <f>IFERROR(IF([1]Clientes!$A182&lt;&gt;"",[1]Clientes!$A182,""),"")</f>
        <v/>
      </c>
      <c r="B182" s="28" t="str">
        <f>+IFERROR(IF([1]Clientes!$B182&lt;&gt;"",[1]Clientes!$B182,""),"")</f>
        <v/>
      </c>
      <c r="D182" s="20" t="str">
        <f>TEXT([1]Festivos!$A182,"yyyy-mm-dd")</f>
        <v>2000-01-01</v>
      </c>
    </row>
    <row r="183" spans="1:4" x14ac:dyDescent="0.25">
      <c r="A183" s="26" t="str">
        <f>IFERROR(IF([1]Clientes!$A183&lt;&gt;"",[1]Clientes!$A183,""),"")</f>
        <v/>
      </c>
      <c r="B183" s="28" t="str">
        <f>+IFERROR(IF([1]Clientes!$B183&lt;&gt;"",[1]Clientes!$B183,""),"")</f>
        <v/>
      </c>
      <c r="D183" s="20" t="str">
        <f>TEXT([1]Festivos!$A183,"yyyy-mm-dd")</f>
        <v>2000-01-01</v>
      </c>
    </row>
    <row r="184" spans="1:4" x14ac:dyDescent="0.25">
      <c r="A184" s="26" t="str">
        <f>IFERROR(IF([1]Clientes!$A184&lt;&gt;"",[1]Clientes!$A184,""),"")</f>
        <v/>
      </c>
      <c r="B184" s="28" t="str">
        <f>+IFERROR(IF([1]Clientes!$B184&lt;&gt;"",[1]Clientes!$B184,""),"")</f>
        <v/>
      </c>
      <c r="D184" s="20" t="str">
        <f>TEXT([1]Festivos!$A184,"yyyy-mm-dd")</f>
        <v>2000-01-01</v>
      </c>
    </row>
    <row r="185" spans="1:4" x14ac:dyDescent="0.25">
      <c r="A185" s="26" t="str">
        <f>IFERROR(IF([1]Clientes!$A185&lt;&gt;"",[1]Clientes!$A185,""),"")</f>
        <v/>
      </c>
      <c r="B185" s="28" t="str">
        <f>+IFERROR(IF([1]Clientes!$B185&lt;&gt;"",[1]Clientes!$B185,""),"")</f>
        <v/>
      </c>
      <c r="D185" s="20" t="str">
        <f>TEXT([1]Festivos!$A185,"yyyy-mm-dd")</f>
        <v>2000-01-01</v>
      </c>
    </row>
    <row r="186" spans="1:4" x14ac:dyDescent="0.25">
      <c r="A186" s="26" t="str">
        <f>IFERROR(IF([1]Clientes!$A186&lt;&gt;"",[1]Clientes!$A186,""),"")</f>
        <v/>
      </c>
      <c r="B186" s="28" t="str">
        <f>+IFERROR(IF([1]Clientes!$B186&lt;&gt;"",[1]Clientes!$B186,""),"")</f>
        <v/>
      </c>
      <c r="D186" s="20" t="str">
        <f>TEXT([1]Festivos!$A186,"yyyy-mm-dd")</f>
        <v>2000-01-01</v>
      </c>
    </row>
    <row r="187" spans="1:4" x14ac:dyDescent="0.25">
      <c r="A187" s="26" t="str">
        <f>IFERROR(IF([1]Clientes!$A187&lt;&gt;"",[1]Clientes!$A187,""),"")</f>
        <v/>
      </c>
      <c r="B187" s="28" t="str">
        <f>+IFERROR(IF([1]Clientes!$B187&lt;&gt;"",[1]Clientes!$B187,""),"")</f>
        <v/>
      </c>
      <c r="D187" s="20" t="str">
        <f>TEXT([1]Festivos!$A187,"yyyy-mm-dd")</f>
        <v>2000-01-01</v>
      </c>
    </row>
    <row r="188" spans="1:4" x14ac:dyDescent="0.25">
      <c r="A188" s="26" t="str">
        <f>IFERROR(IF([1]Clientes!$A188&lt;&gt;"",[1]Clientes!$A188,""),"")</f>
        <v/>
      </c>
      <c r="B188" s="28" t="str">
        <f>+IFERROR(IF([1]Clientes!$B188&lt;&gt;"",[1]Clientes!$B188,""),"")</f>
        <v/>
      </c>
      <c r="D188" s="20" t="str">
        <f>TEXT([1]Festivos!$A188,"yyyy-mm-dd")</f>
        <v>2000-01-01</v>
      </c>
    </row>
    <row r="189" spans="1:4" x14ac:dyDescent="0.25">
      <c r="A189" s="26" t="str">
        <f>IFERROR(IF([1]Clientes!$A189&lt;&gt;"",[1]Clientes!$A189,""),"")</f>
        <v/>
      </c>
      <c r="B189" s="28" t="str">
        <f>+IFERROR(IF([1]Clientes!$B189&lt;&gt;"",[1]Clientes!$B189,""),"")</f>
        <v/>
      </c>
      <c r="D189" s="20" t="str">
        <f>TEXT([1]Festivos!$A189,"yyyy-mm-dd")</f>
        <v>2000-01-01</v>
      </c>
    </row>
    <row r="190" spans="1:4" x14ac:dyDescent="0.25">
      <c r="A190" s="26" t="str">
        <f>IFERROR(IF([1]Clientes!$A190&lt;&gt;"",[1]Clientes!$A190,""),"")</f>
        <v/>
      </c>
      <c r="B190" s="28" t="str">
        <f>+IFERROR(IF([1]Clientes!$B190&lt;&gt;"",[1]Clientes!$B190,""),"")</f>
        <v/>
      </c>
      <c r="D190" s="20" t="str">
        <f>TEXT([1]Festivos!$A190,"yyyy-mm-dd")</f>
        <v>2000-01-01</v>
      </c>
    </row>
    <row r="191" spans="1:4" x14ac:dyDescent="0.25">
      <c r="A191" s="26" t="str">
        <f>IFERROR(IF([1]Clientes!$A191&lt;&gt;"",[1]Clientes!$A191,""),"")</f>
        <v/>
      </c>
      <c r="B191" s="28" t="str">
        <f>+IFERROR(IF([1]Clientes!$B191&lt;&gt;"",[1]Clientes!$B191,""),"")</f>
        <v/>
      </c>
      <c r="D191" s="20" t="str">
        <f>TEXT([1]Festivos!$A191,"yyyy-mm-dd")</f>
        <v>2000-01-01</v>
      </c>
    </row>
    <row r="192" spans="1:4" x14ac:dyDescent="0.25">
      <c r="A192" s="26" t="str">
        <f>IFERROR(IF([1]Clientes!$A192&lt;&gt;"",[1]Clientes!$A192,""),"")</f>
        <v/>
      </c>
      <c r="B192" s="28" t="str">
        <f>+IFERROR(IF([1]Clientes!$B192&lt;&gt;"",[1]Clientes!$B192,""),"")</f>
        <v/>
      </c>
      <c r="D192" s="20" t="str">
        <f>TEXT([1]Festivos!$A192,"yyyy-mm-dd")</f>
        <v>2000-01-01</v>
      </c>
    </row>
    <row r="193" spans="1:4" x14ac:dyDescent="0.25">
      <c r="A193" s="26" t="str">
        <f>IFERROR(IF([1]Clientes!$A193&lt;&gt;"",[1]Clientes!$A193,""),"")</f>
        <v/>
      </c>
      <c r="B193" s="28" t="str">
        <f>+IFERROR(IF([1]Clientes!$B193&lt;&gt;"",[1]Clientes!$B193,""),"")</f>
        <v/>
      </c>
      <c r="D193" s="20" t="str">
        <f>TEXT([1]Festivos!$A193,"yyyy-mm-dd")</f>
        <v>2000-01-01</v>
      </c>
    </row>
    <row r="194" spans="1:4" x14ac:dyDescent="0.25">
      <c r="A194" s="26" t="str">
        <f>IFERROR(IF([1]Clientes!$A194&lt;&gt;"",[1]Clientes!$A194,""),"")</f>
        <v/>
      </c>
      <c r="B194" s="28" t="str">
        <f>+IFERROR(IF([1]Clientes!$B194&lt;&gt;"",[1]Clientes!$B194,""),"")</f>
        <v/>
      </c>
      <c r="D194" s="20" t="str">
        <f>TEXT([1]Festivos!$A194,"yyyy-mm-dd")</f>
        <v>2000-01-01</v>
      </c>
    </row>
    <row r="195" spans="1:4" x14ac:dyDescent="0.25">
      <c r="A195" s="26" t="str">
        <f>IFERROR(IF([1]Clientes!$A195&lt;&gt;"",[1]Clientes!$A195,""),"")</f>
        <v/>
      </c>
      <c r="B195" s="28" t="str">
        <f>+IFERROR(IF([1]Clientes!$B195&lt;&gt;"",[1]Clientes!$B195,""),"")</f>
        <v/>
      </c>
      <c r="D195" s="20" t="str">
        <f>TEXT([1]Festivos!$A195,"yyyy-mm-dd")</f>
        <v>2000-01-01</v>
      </c>
    </row>
    <row r="196" spans="1:4" x14ac:dyDescent="0.25">
      <c r="A196" s="26" t="str">
        <f>IFERROR(IF([1]Clientes!$A196&lt;&gt;"",[1]Clientes!$A196,""),"")</f>
        <v/>
      </c>
      <c r="B196" s="28" t="str">
        <f>+IFERROR(IF([1]Clientes!$B196&lt;&gt;"",[1]Clientes!$B196,""),"")</f>
        <v/>
      </c>
      <c r="D196" s="20" t="str">
        <f>TEXT([1]Festivos!$A196,"yyyy-mm-dd")</f>
        <v>2000-01-01</v>
      </c>
    </row>
    <row r="197" spans="1:4" x14ac:dyDescent="0.25">
      <c r="A197" s="26" t="str">
        <f>IFERROR(IF([1]Clientes!$A197&lt;&gt;"",[1]Clientes!$A197,""),"")</f>
        <v/>
      </c>
      <c r="B197" s="28" t="str">
        <f>+IFERROR(IF([1]Clientes!$B197&lt;&gt;"",[1]Clientes!$B197,""),"")</f>
        <v/>
      </c>
      <c r="D197" s="20" t="str">
        <f>TEXT([1]Festivos!$A197,"yyyy-mm-dd")</f>
        <v>2000-01-01</v>
      </c>
    </row>
    <row r="198" spans="1:4" x14ac:dyDescent="0.25">
      <c r="A198" s="26" t="str">
        <f>IFERROR(IF([1]Clientes!$A198&lt;&gt;"",[1]Clientes!$A198,""),"")</f>
        <v/>
      </c>
      <c r="B198" s="28" t="str">
        <f>+IFERROR(IF([1]Clientes!$B198&lt;&gt;"",[1]Clientes!$B198,""),"")</f>
        <v/>
      </c>
      <c r="D198" s="20" t="str">
        <f>TEXT([1]Festivos!$A198,"yyyy-mm-dd")</f>
        <v>2000-01-01</v>
      </c>
    </row>
    <row r="199" spans="1:4" x14ac:dyDescent="0.25">
      <c r="A199" s="26" t="str">
        <f>IFERROR(IF([1]Clientes!$A199&lt;&gt;"",[1]Clientes!$A199,""),"")</f>
        <v/>
      </c>
      <c r="B199" s="28" t="str">
        <f>+IFERROR(IF([1]Clientes!$B199&lt;&gt;"",[1]Clientes!$B199,""),"")</f>
        <v/>
      </c>
      <c r="D199" s="20" t="str">
        <f>TEXT([1]Festivos!$A199,"yyyy-mm-dd")</f>
        <v>2000-01-01</v>
      </c>
    </row>
    <row r="200" spans="1:4" x14ac:dyDescent="0.25">
      <c r="A200" s="26" t="str">
        <f>IFERROR(IF([1]Clientes!$A200&lt;&gt;"",[1]Clientes!$A200,""),"")</f>
        <v/>
      </c>
      <c r="B200" s="28" t="str">
        <f>+IFERROR(IF([1]Clientes!$B200&lt;&gt;"",[1]Clientes!$B200,""),"")</f>
        <v/>
      </c>
      <c r="D200" s="20" t="str">
        <f>TEXT([1]Festivos!$A200,"yyyy-mm-dd")</f>
        <v>2000-01-01</v>
      </c>
    </row>
    <row r="201" spans="1:4" x14ac:dyDescent="0.25">
      <c r="A201" s="26" t="str">
        <f>IFERROR(IF([1]Clientes!$A201&lt;&gt;"",[1]Clientes!$A201,""),"")</f>
        <v/>
      </c>
      <c r="B201" s="28" t="str">
        <f>+IFERROR(IF([1]Clientes!$B201&lt;&gt;"",[1]Clientes!$B201,""),"")</f>
        <v/>
      </c>
      <c r="D201" s="20" t="str">
        <f>TEXT([1]Festivos!$A201,"yyyy-mm-dd")</f>
        <v>2000-01-01</v>
      </c>
    </row>
    <row r="202" spans="1:4" x14ac:dyDescent="0.25">
      <c r="A202" s="26" t="str">
        <f>IFERROR(IF([1]Clientes!$A202&lt;&gt;"",[1]Clientes!$A202,""),"")</f>
        <v/>
      </c>
      <c r="B202" s="28" t="str">
        <f>+IFERROR(IF([1]Clientes!$B202&lt;&gt;"",[1]Clientes!$B202,""),"")</f>
        <v/>
      </c>
      <c r="D202" s="20" t="str">
        <f>TEXT([1]Festivos!$A202,"yyyy-mm-dd")</f>
        <v>2000-01-01</v>
      </c>
    </row>
    <row r="203" spans="1:4" x14ac:dyDescent="0.25">
      <c r="A203" s="26" t="str">
        <f>IFERROR(IF([1]Clientes!$A203&lt;&gt;"",[1]Clientes!$A203,""),"")</f>
        <v/>
      </c>
      <c r="B203" s="28" t="str">
        <f>+IFERROR(IF([1]Clientes!$B203&lt;&gt;"",[1]Clientes!$B203,""),"")</f>
        <v/>
      </c>
      <c r="D203" s="20" t="str">
        <f>TEXT([1]Festivos!$A203,"yyyy-mm-dd")</f>
        <v>2000-01-01</v>
      </c>
    </row>
    <row r="204" spans="1:4" x14ac:dyDescent="0.25">
      <c r="A204" s="26" t="str">
        <f>IFERROR(IF([1]Clientes!$A204&lt;&gt;"",[1]Clientes!$A204,""),"")</f>
        <v/>
      </c>
      <c r="B204" s="28" t="str">
        <f>+IFERROR(IF([1]Clientes!$B204&lt;&gt;"",[1]Clientes!$B204,""),"")</f>
        <v/>
      </c>
      <c r="D204" s="20" t="str">
        <f>TEXT([1]Festivos!$A204,"yyyy-mm-dd")</f>
        <v>2000-01-01</v>
      </c>
    </row>
    <row r="205" spans="1:4" x14ac:dyDescent="0.25">
      <c r="A205" s="26" t="str">
        <f>IFERROR(IF([1]Clientes!$A205&lt;&gt;"",[1]Clientes!$A205,""),"")</f>
        <v/>
      </c>
      <c r="B205" s="28" t="str">
        <f>+IFERROR(IF([1]Clientes!$B205&lt;&gt;"",[1]Clientes!$B205,""),"")</f>
        <v/>
      </c>
      <c r="D205" s="20" t="str">
        <f>TEXT([1]Festivos!$A205,"yyyy-mm-dd")</f>
        <v>2000-01-01</v>
      </c>
    </row>
    <row r="206" spans="1:4" x14ac:dyDescent="0.25">
      <c r="A206" s="26" t="str">
        <f>IFERROR(IF([1]Clientes!$A206&lt;&gt;"",[1]Clientes!$A206,""),"")</f>
        <v/>
      </c>
      <c r="B206" s="28" t="str">
        <f>+IFERROR(IF([1]Clientes!$B206&lt;&gt;"",[1]Clientes!$B206,""),"")</f>
        <v/>
      </c>
      <c r="D206" s="20" t="str">
        <f>TEXT([1]Festivos!$A206,"yyyy-mm-dd")</f>
        <v>2000-01-01</v>
      </c>
    </row>
    <row r="207" spans="1:4" x14ac:dyDescent="0.25">
      <c r="A207" s="26" t="str">
        <f>IFERROR(IF([1]Clientes!$A207&lt;&gt;"",[1]Clientes!$A207,""),"")</f>
        <v/>
      </c>
      <c r="B207" s="28" t="str">
        <f>+IFERROR(IF([1]Clientes!$B207&lt;&gt;"",[1]Clientes!$B207,""),"")</f>
        <v/>
      </c>
      <c r="D207" s="20" t="str">
        <f>TEXT([1]Festivos!$A207,"yyyy-mm-dd")</f>
        <v>2000-01-01</v>
      </c>
    </row>
    <row r="208" spans="1:4" x14ac:dyDescent="0.25">
      <c r="A208" s="26" t="str">
        <f>IFERROR(IF([1]Clientes!$A208&lt;&gt;"",[1]Clientes!$A208,""),"")</f>
        <v/>
      </c>
      <c r="B208" s="28" t="str">
        <f>+IFERROR(IF([1]Clientes!$B208&lt;&gt;"",[1]Clientes!$B208,""),"")</f>
        <v/>
      </c>
      <c r="D208" s="20" t="str">
        <f>TEXT([1]Festivos!$A208,"yyyy-mm-dd")</f>
        <v>2000-01-01</v>
      </c>
    </row>
    <row r="209" spans="1:4" x14ac:dyDescent="0.25">
      <c r="A209" s="26" t="str">
        <f>IFERROR(IF([1]Clientes!$A209&lt;&gt;"",[1]Clientes!$A209,""),"")</f>
        <v/>
      </c>
      <c r="B209" s="28" t="str">
        <f>+IFERROR(IF([1]Clientes!$B209&lt;&gt;"",[1]Clientes!$B209,""),"")</f>
        <v/>
      </c>
      <c r="D209" s="20" t="str">
        <f>TEXT([1]Festivos!$A209,"yyyy-mm-dd")</f>
        <v>2000-01-01</v>
      </c>
    </row>
    <row r="210" spans="1:4" x14ac:dyDescent="0.25">
      <c r="A210" s="26" t="str">
        <f>IFERROR(IF([1]Clientes!$A210&lt;&gt;"",[1]Clientes!$A210,""),"")</f>
        <v/>
      </c>
      <c r="B210" s="28" t="str">
        <f>+IFERROR(IF([1]Clientes!$B210&lt;&gt;"",[1]Clientes!$B210,""),"")</f>
        <v/>
      </c>
      <c r="D210" s="20" t="str">
        <f>TEXT([1]Festivos!$A210,"yyyy-mm-dd")</f>
        <v>2000-01-01</v>
      </c>
    </row>
    <row r="211" spans="1:4" x14ac:dyDescent="0.25">
      <c r="A211" s="26" t="str">
        <f>IFERROR(IF([1]Clientes!$A211&lt;&gt;"",[1]Clientes!$A211,""),"")</f>
        <v/>
      </c>
      <c r="B211" s="28" t="str">
        <f>+IFERROR(IF([1]Clientes!$B211&lt;&gt;"",[1]Clientes!$B211,""),"")</f>
        <v/>
      </c>
      <c r="D211" s="20" t="str">
        <f>TEXT([1]Festivos!$A211,"yyyy-mm-dd")</f>
        <v>2000-01-01</v>
      </c>
    </row>
    <row r="212" spans="1:4" x14ac:dyDescent="0.25">
      <c r="A212" s="26" t="str">
        <f>IFERROR(IF([1]Clientes!$A212&lt;&gt;"",[1]Clientes!$A212,""),"")</f>
        <v/>
      </c>
      <c r="B212" s="28" t="str">
        <f>+IFERROR(IF([1]Clientes!$B212&lt;&gt;"",[1]Clientes!$B212,""),"")</f>
        <v/>
      </c>
      <c r="D212" s="20" t="str">
        <f>TEXT([1]Festivos!$A212,"yyyy-mm-dd")</f>
        <v>2000-01-01</v>
      </c>
    </row>
    <row r="213" spans="1:4" x14ac:dyDescent="0.25">
      <c r="A213" s="26" t="str">
        <f>IFERROR(IF([1]Clientes!$A213&lt;&gt;"",[1]Clientes!$A213,""),"")</f>
        <v/>
      </c>
      <c r="B213" s="28" t="str">
        <f>+IFERROR(IF([1]Clientes!$B213&lt;&gt;"",[1]Clientes!$B213,""),"")</f>
        <v/>
      </c>
      <c r="D213" s="20" t="str">
        <f>TEXT([1]Festivos!$A213,"yyyy-mm-dd")</f>
        <v>2000-01-01</v>
      </c>
    </row>
    <row r="214" spans="1:4" x14ac:dyDescent="0.25">
      <c r="A214" s="26" t="str">
        <f>IFERROR(IF([1]Clientes!$A214&lt;&gt;"",[1]Clientes!$A214,""),"")</f>
        <v/>
      </c>
      <c r="B214" s="28" t="str">
        <f>+IFERROR(IF([1]Clientes!$B214&lt;&gt;"",[1]Clientes!$B214,""),"")</f>
        <v/>
      </c>
      <c r="D214" s="20" t="str">
        <f>TEXT([1]Festivos!$A214,"yyyy-mm-dd")</f>
        <v>2000-01-01</v>
      </c>
    </row>
    <row r="215" spans="1:4" x14ac:dyDescent="0.25">
      <c r="A215" s="26" t="str">
        <f>IFERROR(IF([1]Clientes!$A215&lt;&gt;"",[1]Clientes!$A215,""),"")</f>
        <v/>
      </c>
      <c r="B215" s="28" t="str">
        <f>+IFERROR(IF([1]Clientes!$B215&lt;&gt;"",[1]Clientes!$B215,""),"")</f>
        <v/>
      </c>
      <c r="D215" s="20" t="str">
        <f>TEXT([1]Festivos!$A215,"yyyy-mm-dd")</f>
        <v>2000-01-01</v>
      </c>
    </row>
    <row r="216" spans="1:4" x14ac:dyDescent="0.25">
      <c r="A216" s="26" t="str">
        <f>IFERROR(IF([1]Clientes!$A216&lt;&gt;"",[1]Clientes!$A216,""),"")</f>
        <v/>
      </c>
      <c r="B216" s="28" t="str">
        <f>+IFERROR(IF([1]Clientes!$B216&lt;&gt;"",[1]Clientes!$B216,""),"")</f>
        <v/>
      </c>
      <c r="D216" s="20" t="str">
        <f>TEXT([1]Festivos!$A216,"yyyy-mm-dd")</f>
        <v>2000-01-01</v>
      </c>
    </row>
    <row r="217" spans="1:4" x14ac:dyDescent="0.25">
      <c r="A217" s="26" t="str">
        <f>IFERROR(IF([1]Clientes!$A217&lt;&gt;"",[1]Clientes!$A217,""),"")</f>
        <v/>
      </c>
      <c r="B217" s="28" t="str">
        <f>+IFERROR(IF([1]Clientes!$B217&lt;&gt;"",[1]Clientes!$B217,""),"")</f>
        <v/>
      </c>
      <c r="D217" s="20" t="str">
        <f>TEXT([1]Festivos!$A217,"yyyy-mm-dd")</f>
        <v>2000-01-01</v>
      </c>
    </row>
    <row r="218" spans="1:4" x14ac:dyDescent="0.25">
      <c r="A218" s="26" t="str">
        <f>IFERROR(IF([1]Clientes!$A218&lt;&gt;"",[1]Clientes!$A218,""),"")</f>
        <v/>
      </c>
      <c r="B218" s="28" t="str">
        <f>+IFERROR(IF([1]Clientes!$B218&lt;&gt;"",[1]Clientes!$B218,""),"")</f>
        <v/>
      </c>
      <c r="D218" s="20" t="str">
        <f>TEXT([1]Festivos!$A218,"yyyy-mm-dd")</f>
        <v>2000-01-01</v>
      </c>
    </row>
    <row r="219" spans="1:4" x14ac:dyDescent="0.25">
      <c r="A219" s="26" t="str">
        <f>IFERROR(IF([1]Clientes!$A219&lt;&gt;"",[1]Clientes!$A219,""),"")</f>
        <v/>
      </c>
      <c r="B219" s="28" t="str">
        <f>+IFERROR(IF([1]Clientes!$B219&lt;&gt;"",[1]Clientes!$B219,""),"")</f>
        <v/>
      </c>
      <c r="D219" s="20" t="str">
        <f>TEXT([1]Festivos!$A219,"yyyy-mm-dd")</f>
        <v>2000-01-01</v>
      </c>
    </row>
    <row r="220" spans="1:4" x14ac:dyDescent="0.25">
      <c r="A220" s="26" t="str">
        <f>IFERROR(IF([1]Clientes!$A220&lt;&gt;"",[1]Clientes!$A220,""),"")</f>
        <v/>
      </c>
      <c r="B220" s="28" t="str">
        <f>+IFERROR(IF([1]Clientes!$B220&lt;&gt;"",[1]Clientes!$B220,""),"")</f>
        <v/>
      </c>
      <c r="D220" s="20" t="str">
        <f>TEXT([1]Festivos!$A220,"yyyy-mm-dd")</f>
        <v>2000-01-01</v>
      </c>
    </row>
    <row r="221" spans="1:4" x14ac:dyDescent="0.25">
      <c r="A221" s="26" t="str">
        <f>IFERROR(IF([1]Clientes!$A221&lt;&gt;"",[1]Clientes!$A221,""),"")</f>
        <v/>
      </c>
      <c r="B221" s="28" t="str">
        <f>+IFERROR(IF([1]Clientes!$B221&lt;&gt;"",[1]Clientes!$B221,""),"")</f>
        <v/>
      </c>
      <c r="D221" s="20" t="str">
        <f>TEXT([1]Festivos!$A221,"yyyy-mm-dd")</f>
        <v>2000-01-01</v>
      </c>
    </row>
    <row r="222" spans="1:4" x14ac:dyDescent="0.25">
      <c r="A222" s="26" t="str">
        <f>IFERROR(IF([1]Clientes!$A222&lt;&gt;"",[1]Clientes!$A222,""),"")</f>
        <v/>
      </c>
      <c r="B222" s="28" t="str">
        <f>+IFERROR(IF([1]Clientes!$B222&lt;&gt;"",[1]Clientes!$B222,""),"")</f>
        <v/>
      </c>
      <c r="D222" s="20" t="str">
        <f>TEXT([1]Festivos!$A222,"yyyy-mm-dd")</f>
        <v>2000-01-01</v>
      </c>
    </row>
    <row r="223" spans="1:4" x14ac:dyDescent="0.25">
      <c r="A223" s="26" t="str">
        <f>IFERROR(IF([1]Clientes!$A223&lt;&gt;"",[1]Clientes!$A223,""),"")</f>
        <v/>
      </c>
      <c r="B223" s="28" t="str">
        <f>+IFERROR(IF([1]Clientes!$B223&lt;&gt;"",[1]Clientes!$B223,""),"")</f>
        <v/>
      </c>
      <c r="D223" s="20" t="str">
        <f>TEXT([1]Festivos!$A223,"yyyy-mm-dd")</f>
        <v>2000-01-01</v>
      </c>
    </row>
    <row r="224" spans="1:4" x14ac:dyDescent="0.25">
      <c r="A224" s="26" t="str">
        <f>IFERROR(IF([1]Clientes!$A224&lt;&gt;"",[1]Clientes!$A224,""),"")</f>
        <v/>
      </c>
      <c r="B224" s="28" t="str">
        <f>+IFERROR(IF([1]Clientes!$B224&lt;&gt;"",[1]Clientes!$B224,""),"")</f>
        <v/>
      </c>
      <c r="D224" s="20" t="str">
        <f>TEXT([1]Festivos!$A224,"yyyy-mm-dd")</f>
        <v>2000-01-01</v>
      </c>
    </row>
    <row r="225" spans="1:4" x14ac:dyDescent="0.25">
      <c r="A225" s="26" t="str">
        <f>IFERROR(IF([1]Clientes!$A225&lt;&gt;"",[1]Clientes!$A225,""),"")</f>
        <v/>
      </c>
      <c r="B225" s="28" t="str">
        <f>+IFERROR(IF([1]Clientes!$B225&lt;&gt;"",[1]Clientes!$B225,""),"")</f>
        <v/>
      </c>
      <c r="D225" s="20" t="str">
        <f>TEXT([1]Festivos!$A225,"yyyy-mm-dd")</f>
        <v>2000-01-01</v>
      </c>
    </row>
    <row r="226" spans="1:4" x14ac:dyDescent="0.25">
      <c r="A226" s="26" t="str">
        <f>IFERROR(IF([1]Clientes!$A226&lt;&gt;"",[1]Clientes!$A226,""),"")</f>
        <v/>
      </c>
      <c r="B226" s="28" t="str">
        <f>+IFERROR(IF([1]Clientes!$B226&lt;&gt;"",[1]Clientes!$B226,""),"")</f>
        <v/>
      </c>
      <c r="D226" s="20" t="str">
        <f>TEXT([1]Festivos!$A226,"yyyy-mm-dd")</f>
        <v>2000-01-01</v>
      </c>
    </row>
    <row r="227" spans="1:4" x14ac:dyDescent="0.25">
      <c r="A227" s="26" t="str">
        <f>IFERROR(IF([1]Clientes!$A227&lt;&gt;"",[1]Clientes!$A227,""),"")</f>
        <v/>
      </c>
      <c r="B227" s="28" t="str">
        <f>+IFERROR(IF([1]Clientes!$B227&lt;&gt;"",[1]Clientes!$B227,""),"")</f>
        <v/>
      </c>
      <c r="D227" s="20" t="str">
        <f>TEXT([1]Festivos!$A227,"yyyy-mm-dd")</f>
        <v>2000-01-01</v>
      </c>
    </row>
    <row r="228" spans="1:4" x14ac:dyDescent="0.25">
      <c r="A228" s="26" t="str">
        <f>IFERROR(IF([1]Clientes!$A228&lt;&gt;"",[1]Clientes!$A228,""),"")</f>
        <v/>
      </c>
      <c r="B228" s="28" t="str">
        <f>+IFERROR(IF([1]Clientes!$B228&lt;&gt;"",[1]Clientes!$B228,""),"")</f>
        <v/>
      </c>
      <c r="D228" s="20" t="str">
        <f>TEXT([1]Festivos!$A228,"yyyy-mm-dd")</f>
        <v>2000-01-01</v>
      </c>
    </row>
    <row r="229" spans="1:4" x14ac:dyDescent="0.25">
      <c r="A229" s="26" t="str">
        <f>IFERROR(IF([1]Clientes!$A229&lt;&gt;"",[1]Clientes!$A229,""),"")</f>
        <v/>
      </c>
      <c r="B229" s="28" t="str">
        <f>+IFERROR(IF([1]Clientes!$B229&lt;&gt;"",[1]Clientes!$B229,""),"")</f>
        <v/>
      </c>
      <c r="D229" s="20" t="str">
        <f>TEXT([1]Festivos!$A229,"yyyy-mm-dd")</f>
        <v>2000-01-01</v>
      </c>
    </row>
    <row r="230" spans="1:4" x14ac:dyDescent="0.25">
      <c r="A230" s="26" t="str">
        <f>IFERROR(IF([1]Clientes!$A230&lt;&gt;"",[1]Clientes!$A230,""),"")</f>
        <v/>
      </c>
      <c r="B230" s="28" t="str">
        <f>+IFERROR(IF([1]Clientes!$B230&lt;&gt;"",[1]Clientes!$B230,""),"")</f>
        <v/>
      </c>
      <c r="D230" s="20" t="str">
        <f>TEXT([1]Festivos!$A230,"yyyy-mm-dd")</f>
        <v>2000-01-01</v>
      </c>
    </row>
    <row r="231" spans="1:4" x14ac:dyDescent="0.25">
      <c r="A231" s="26" t="str">
        <f>IFERROR(IF([1]Clientes!$A231&lt;&gt;"",[1]Clientes!$A231,""),"")</f>
        <v/>
      </c>
      <c r="B231" s="28" t="str">
        <f>+IFERROR(IF([1]Clientes!$B231&lt;&gt;"",[1]Clientes!$B231,""),"")</f>
        <v/>
      </c>
      <c r="D231" s="20" t="str">
        <f>TEXT([1]Festivos!$A231,"yyyy-mm-dd")</f>
        <v>2000-01-01</v>
      </c>
    </row>
    <row r="232" spans="1:4" x14ac:dyDescent="0.25">
      <c r="A232" s="26" t="str">
        <f>IFERROR(IF([1]Clientes!$A232&lt;&gt;"",[1]Clientes!$A232,""),"")</f>
        <v/>
      </c>
      <c r="B232" s="28" t="str">
        <f>+IFERROR(IF([1]Clientes!$B232&lt;&gt;"",[1]Clientes!$B232,""),"")</f>
        <v/>
      </c>
      <c r="D232" s="20" t="str">
        <f>TEXT([1]Festivos!$A232,"yyyy-mm-dd")</f>
        <v>2000-01-01</v>
      </c>
    </row>
    <row r="233" spans="1:4" x14ac:dyDescent="0.25">
      <c r="A233" s="26" t="str">
        <f>IFERROR(IF([1]Clientes!$A233&lt;&gt;"",[1]Clientes!$A233,""),"")</f>
        <v/>
      </c>
      <c r="B233" s="28" t="str">
        <f>+IFERROR(IF([1]Clientes!$B233&lt;&gt;"",[1]Clientes!$B233,""),"")</f>
        <v/>
      </c>
      <c r="D233" s="20" t="str">
        <f>TEXT([1]Festivos!$A233,"yyyy-mm-dd")</f>
        <v>2000-01-01</v>
      </c>
    </row>
    <row r="234" spans="1:4" x14ac:dyDescent="0.25">
      <c r="A234" s="26" t="str">
        <f>IFERROR(IF([1]Clientes!$A234&lt;&gt;"",[1]Clientes!$A234,""),"")</f>
        <v/>
      </c>
      <c r="B234" s="28" t="str">
        <f>+IFERROR(IF([1]Clientes!$B234&lt;&gt;"",[1]Clientes!$B234,""),"")</f>
        <v/>
      </c>
      <c r="D234" s="20" t="str">
        <f>TEXT([1]Festivos!$A234,"yyyy-mm-dd")</f>
        <v>2000-01-01</v>
      </c>
    </row>
    <row r="235" spans="1:4" x14ac:dyDescent="0.25">
      <c r="A235" s="26" t="str">
        <f>IFERROR(IF([1]Clientes!$A235&lt;&gt;"",[1]Clientes!$A235,""),"")</f>
        <v/>
      </c>
      <c r="B235" s="28" t="str">
        <f>+IFERROR(IF([1]Clientes!$B235&lt;&gt;"",[1]Clientes!$B235,""),"")</f>
        <v/>
      </c>
      <c r="D235" s="20" t="str">
        <f>TEXT([1]Festivos!$A235,"yyyy-mm-dd")</f>
        <v>2000-01-01</v>
      </c>
    </row>
    <row r="236" spans="1:4" x14ac:dyDescent="0.25">
      <c r="A236" s="26" t="str">
        <f>IFERROR(IF([1]Clientes!$A236&lt;&gt;"",[1]Clientes!$A236,""),"")</f>
        <v/>
      </c>
      <c r="B236" s="28" t="str">
        <f>+IFERROR(IF([1]Clientes!$B236&lt;&gt;"",[1]Clientes!$B236,""),"")</f>
        <v/>
      </c>
      <c r="D236" s="20" t="str">
        <f>TEXT([1]Festivos!$A236,"yyyy-mm-dd")</f>
        <v>2000-01-01</v>
      </c>
    </row>
    <row r="237" spans="1:4" x14ac:dyDescent="0.25">
      <c r="A237" s="26" t="str">
        <f>IFERROR(IF([1]Clientes!$A237&lt;&gt;"",[1]Clientes!$A237,""),"")</f>
        <v/>
      </c>
      <c r="B237" s="28" t="str">
        <f>+IFERROR(IF([1]Clientes!$B237&lt;&gt;"",[1]Clientes!$B237,""),"")</f>
        <v/>
      </c>
      <c r="D237" s="20" t="str">
        <f>TEXT([1]Festivos!$A237,"yyyy-mm-dd")</f>
        <v>2000-01-01</v>
      </c>
    </row>
    <row r="238" spans="1:4" x14ac:dyDescent="0.25">
      <c r="A238" s="26" t="str">
        <f>IFERROR(IF([1]Clientes!$A238&lt;&gt;"",[1]Clientes!$A238,""),"")</f>
        <v/>
      </c>
      <c r="B238" s="28" t="str">
        <f>+IFERROR(IF([1]Clientes!$B238&lt;&gt;"",[1]Clientes!$B238,""),"")</f>
        <v/>
      </c>
      <c r="D238" s="20" t="str">
        <f>TEXT([1]Festivos!$A238,"yyyy-mm-dd")</f>
        <v>2000-01-01</v>
      </c>
    </row>
    <row r="239" spans="1:4" x14ac:dyDescent="0.25">
      <c r="A239" s="26" t="str">
        <f>IFERROR(IF([1]Clientes!$A239&lt;&gt;"",[1]Clientes!$A239,""),"")</f>
        <v/>
      </c>
      <c r="B239" s="28" t="str">
        <f>+IFERROR(IF([1]Clientes!$B239&lt;&gt;"",[1]Clientes!$B239,""),"")</f>
        <v/>
      </c>
      <c r="D239" s="20" t="str">
        <f>TEXT([1]Festivos!$A239,"yyyy-mm-dd")</f>
        <v>2000-01-01</v>
      </c>
    </row>
    <row r="240" spans="1:4" x14ac:dyDescent="0.25">
      <c r="A240" s="26" t="str">
        <f>IFERROR(IF([1]Clientes!$A240&lt;&gt;"",[1]Clientes!$A240,""),"")</f>
        <v/>
      </c>
      <c r="B240" s="28" t="str">
        <f>+IFERROR(IF([1]Clientes!$B240&lt;&gt;"",[1]Clientes!$B240,""),"")</f>
        <v/>
      </c>
      <c r="D240" s="20" t="str">
        <f>TEXT([1]Festivos!$A240,"yyyy-mm-dd")</f>
        <v>2000-01-01</v>
      </c>
    </row>
    <row r="241" spans="1:4" x14ac:dyDescent="0.25">
      <c r="A241" s="26" t="str">
        <f>IFERROR(IF([1]Clientes!$A241&lt;&gt;"",[1]Clientes!$A241,""),"")</f>
        <v/>
      </c>
      <c r="B241" s="28" t="str">
        <f>+IFERROR(IF([1]Clientes!$B241&lt;&gt;"",[1]Clientes!$B241,""),"")</f>
        <v/>
      </c>
      <c r="D241" s="20" t="str">
        <f>TEXT([1]Festivos!$A241,"yyyy-mm-dd")</f>
        <v>2000-01-01</v>
      </c>
    </row>
    <row r="242" spans="1:4" x14ac:dyDescent="0.25">
      <c r="A242" s="26" t="str">
        <f>IFERROR(IF([1]Clientes!$A242&lt;&gt;"",[1]Clientes!$A242,""),"")</f>
        <v/>
      </c>
      <c r="B242" s="28" t="str">
        <f>+IFERROR(IF([1]Clientes!$B242&lt;&gt;"",[1]Clientes!$B242,""),"")</f>
        <v/>
      </c>
      <c r="D242" s="20" t="str">
        <f>TEXT([1]Festivos!$A242,"yyyy-mm-dd")</f>
        <v>2000-01-01</v>
      </c>
    </row>
    <row r="243" spans="1:4" x14ac:dyDescent="0.25">
      <c r="A243" s="26" t="str">
        <f>IFERROR(IF([1]Clientes!$A243&lt;&gt;"",[1]Clientes!$A243,""),"")</f>
        <v/>
      </c>
      <c r="B243" s="28" t="str">
        <f>+IFERROR(IF([1]Clientes!$B243&lt;&gt;"",[1]Clientes!$B243,""),"")</f>
        <v/>
      </c>
      <c r="D243" s="20" t="str">
        <f>TEXT([1]Festivos!$A243,"yyyy-mm-dd")</f>
        <v>2000-01-01</v>
      </c>
    </row>
    <row r="244" spans="1:4" x14ac:dyDescent="0.25">
      <c r="A244" s="26" t="str">
        <f>IFERROR(IF([1]Clientes!$A244&lt;&gt;"",[1]Clientes!$A244,""),"")</f>
        <v/>
      </c>
      <c r="B244" s="28" t="str">
        <f>+IFERROR(IF([1]Clientes!$B244&lt;&gt;"",[1]Clientes!$B244,""),"")</f>
        <v/>
      </c>
      <c r="D244" s="20" t="str">
        <f>TEXT([1]Festivos!$A244,"yyyy-mm-dd")</f>
        <v>2000-01-01</v>
      </c>
    </row>
    <row r="245" spans="1:4" x14ac:dyDescent="0.25">
      <c r="A245" s="26" t="str">
        <f>IFERROR(IF([1]Clientes!$A245&lt;&gt;"",[1]Clientes!$A245,""),"")</f>
        <v/>
      </c>
      <c r="B245" s="28" t="str">
        <f>+IFERROR(IF([1]Clientes!$B245&lt;&gt;"",[1]Clientes!$B245,""),"")</f>
        <v/>
      </c>
      <c r="D245" s="20" t="str">
        <f>TEXT([1]Festivos!$A245,"yyyy-mm-dd")</f>
        <v>2000-01-01</v>
      </c>
    </row>
    <row r="246" spans="1:4" x14ac:dyDescent="0.25">
      <c r="A246" s="26" t="str">
        <f>IFERROR(IF([1]Clientes!$A246&lt;&gt;"",[1]Clientes!$A246,""),"")</f>
        <v/>
      </c>
      <c r="B246" s="28" t="str">
        <f>+IFERROR(IF([1]Clientes!$B246&lt;&gt;"",[1]Clientes!$B246,""),"")</f>
        <v/>
      </c>
      <c r="D246" s="20" t="str">
        <f>TEXT([1]Festivos!$A246,"yyyy-mm-dd")</f>
        <v>2000-01-01</v>
      </c>
    </row>
    <row r="247" spans="1:4" x14ac:dyDescent="0.25">
      <c r="A247" s="26" t="str">
        <f>IFERROR(IF([1]Clientes!$A247&lt;&gt;"",[1]Clientes!$A247,""),"")</f>
        <v/>
      </c>
      <c r="B247" s="28" t="str">
        <f>+IFERROR(IF([1]Clientes!$B247&lt;&gt;"",[1]Clientes!$B247,""),"")</f>
        <v/>
      </c>
      <c r="D247" s="20" t="str">
        <f>TEXT([1]Festivos!$A247,"yyyy-mm-dd")</f>
        <v>2000-01-01</v>
      </c>
    </row>
    <row r="248" spans="1:4" x14ac:dyDescent="0.25">
      <c r="A248" s="26" t="str">
        <f>IFERROR(IF([1]Clientes!$A248&lt;&gt;"",[1]Clientes!$A248,""),"")</f>
        <v/>
      </c>
      <c r="B248" s="28" t="str">
        <f>+IFERROR(IF([1]Clientes!$B248&lt;&gt;"",[1]Clientes!$B248,""),"")</f>
        <v/>
      </c>
      <c r="D248" s="20" t="str">
        <f>TEXT([1]Festivos!$A248,"yyyy-mm-dd")</f>
        <v>2000-01-01</v>
      </c>
    </row>
    <row r="249" spans="1:4" x14ac:dyDescent="0.25">
      <c r="A249" s="26" t="str">
        <f>IFERROR(IF([1]Clientes!$A249&lt;&gt;"",[1]Clientes!$A249,""),"")</f>
        <v/>
      </c>
      <c r="B249" s="28" t="str">
        <f>+IFERROR(IF([1]Clientes!$B249&lt;&gt;"",[1]Clientes!$B249,""),"")</f>
        <v/>
      </c>
      <c r="D249" s="20" t="str">
        <f>TEXT([1]Festivos!$A249,"yyyy-mm-dd")</f>
        <v>2000-01-01</v>
      </c>
    </row>
    <row r="250" spans="1:4" x14ac:dyDescent="0.25">
      <c r="A250" s="26" t="str">
        <f>IFERROR(IF([1]Clientes!$A250&lt;&gt;"",[1]Clientes!$A250,""),"")</f>
        <v/>
      </c>
      <c r="B250" s="28" t="str">
        <f>+IFERROR(IF([1]Clientes!$B250&lt;&gt;"",[1]Clientes!$B250,""),"")</f>
        <v/>
      </c>
      <c r="D250" s="20" t="str">
        <f>TEXT([1]Festivos!$A250,"yyyy-mm-dd")</f>
        <v>2000-01-01</v>
      </c>
    </row>
    <row r="251" spans="1:4" x14ac:dyDescent="0.25">
      <c r="A251" s="26" t="str">
        <f>IFERROR(IF([1]Clientes!$A251&lt;&gt;"",[1]Clientes!$A251,""),"")</f>
        <v/>
      </c>
      <c r="B251" s="28" t="str">
        <f>+IFERROR(IF([1]Clientes!$B251&lt;&gt;"",[1]Clientes!$B251,""),"")</f>
        <v/>
      </c>
      <c r="D251" s="20" t="str">
        <f>TEXT([1]Festivos!$A251,"yyyy-mm-dd")</f>
        <v>2000-01-01</v>
      </c>
    </row>
    <row r="252" spans="1:4" x14ac:dyDescent="0.25">
      <c r="A252" s="26" t="str">
        <f>IFERROR(IF([1]Clientes!$A252&lt;&gt;"",[1]Clientes!$A252,""),"")</f>
        <v/>
      </c>
      <c r="B252" s="28" t="str">
        <f>+IFERROR(IF([1]Clientes!$B252&lt;&gt;"",[1]Clientes!$B252,""),"")</f>
        <v/>
      </c>
      <c r="D252" s="20" t="str">
        <f>TEXT([1]Festivos!$A252,"yyyy-mm-dd")</f>
        <v>2000-01-01</v>
      </c>
    </row>
    <row r="253" spans="1:4" x14ac:dyDescent="0.25">
      <c r="A253" s="26" t="str">
        <f>IFERROR(IF([1]Clientes!$A253&lt;&gt;"",[1]Clientes!$A253,""),"")</f>
        <v/>
      </c>
      <c r="B253" s="28" t="str">
        <f>+IFERROR(IF([1]Clientes!$B253&lt;&gt;"",[1]Clientes!$B253,""),"")</f>
        <v/>
      </c>
      <c r="D253" s="20" t="str">
        <f>TEXT([1]Festivos!$A253,"yyyy-mm-dd")</f>
        <v>2000-01-01</v>
      </c>
    </row>
    <row r="254" spans="1:4" x14ac:dyDescent="0.25">
      <c r="A254" s="26" t="str">
        <f>IFERROR(IF([1]Clientes!$A254&lt;&gt;"",[1]Clientes!$A254,""),"")</f>
        <v/>
      </c>
      <c r="B254" s="28" t="str">
        <f>+IFERROR(IF([1]Clientes!$B254&lt;&gt;"",[1]Clientes!$B254,""),"")</f>
        <v/>
      </c>
      <c r="D254" s="20" t="str">
        <f>TEXT([1]Festivos!$A254,"yyyy-mm-dd")</f>
        <v>2000-01-01</v>
      </c>
    </row>
    <row r="255" spans="1:4" x14ac:dyDescent="0.25">
      <c r="A255" s="26" t="str">
        <f>IFERROR(IF([1]Clientes!$A255&lt;&gt;"",[1]Clientes!$A255,""),"")</f>
        <v/>
      </c>
      <c r="B255" s="28" t="str">
        <f>+IFERROR(IF([1]Clientes!$B255&lt;&gt;"",[1]Clientes!$B255,""),"")</f>
        <v/>
      </c>
      <c r="D255" s="20" t="str">
        <f>TEXT([1]Festivos!$A255,"yyyy-mm-dd")</f>
        <v>2000-01-01</v>
      </c>
    </row>
    <row r="256" spans="1:4" x14ac:dyDescent="0.25">
      <c r="A256" s="26" t="str">
        <f>IFERROR(IF([1]Clientes!$A256&lt;&gt;"",[1]Clientes!$A256,""),"")</f>
        <v/>
      </c>
      <c r="B256" s="28" t="str">
        <f>+IFERROR(IF([1]Clientes!$B256&lt;&gt;"",[1]Clientes!$B256,""),"")</f>
        <v/>
      </c>
      <c r="D256" s="20" t="str">
        <f>TEXT([1]Festivos!$A256,"yyyy-mm-dd")</f>
        <v>2000-01-01</v>
      </c>
    </row>
    <row r="257" spans="1:4" x14ac:dyDescent="0.25">
      <c r="A257" s="26" t="str">
        <f>IFERROR(IF([1]Clientes!$A257&lt;&gt;"",[1]Clientes!$A257,""),"")</f>
        <v/>
      </c>
      <c r="B257" s="28" t="str">
        <f>+IFERROR(IF([1]Clientes!$B257&lt;&gt;"",[1]Clientes!$B257,""),"")</f>
        <v/>
      </c>
      <c r="D257" s="20" t="str">
        <f>TEXT([1]Festivos!$A257,"yyyy-mm-dd")</f>
        <v>2000-01-01</v>
      </c>
    </row>
    <row r="258" spans="1:4" x14ac:dyDescent="0.25">
      <c r="A258" s="26" t="str">
        <f>IFERROR(IF([1]Clientes!$A258&lt;&gt;"",[1]Clientes!$A258,""),"")</f>
        <v/>
      </c>
      <c r="B258" s="28" t="str">
        <f>+IFERROR(IF([1]Clientes!$B258&lt;&gt;"",[1]Clientes!$B258,""),"")</f>
        <v/>
      </c>
      <c r="D258" s="20" t="str">
        <f>TEXT([1]Festivos!$A258,"yyyy-mm-dd")</f>
        <v>2000-01-01</v>
      </c>
    </row>
    <row r="259" spans="1:4" x14ac:dyDescent="0.25">
      <c r="A259" s="26" t="str">
        <f>IFERROR(IF([1]Clientes!$A259&lt;&gt;"",[1]Clientes!$A259,""),"")</f>
        <v/>
      </c>
      <c r="B259" s="28" t="str">
        <f>+IFERROR(IF([1]Clientes!$B259&lt;&gt;"",[1]Clientes!$B259,""),"")</f>
        <v/>
      </c>
      <c r="D259" s="20" t="str">
        <f>TEXT([1]Festivos!$A259,"yyyy-mm-dd")</f>
        <v>2000-01-01</v>
      </c>
    </row>
    <row r="260" spans="1:4" x14ac:dyDescent="0.25">
      <c r="A260" s="26" t="str">
        <f>IFERROR(IF([1]Clientes!$A260&lt;&gt;"",[1]Clientes!$A260,""),"")</f>
        <v/>
      </c>
      <c r="B260" s="28" t="str">
        <f>+IFERROR(IF([1]Clientes!$B260&lt;&gt;"",[1]Clientes!$B260,""),"")</f>
        <v/>
      </c>
      <c r="D260" s="20" t="str">
        <f>TEXT([1]Festivos!$A260,"yyyy-mm-dd")</f>
        <v>2000-01-01</v>
      </c>
    </row>
    <row r="261" spans="1:4" x14ac:dyDescent="0.25">
      <c r="A261" s="26" t="str">
        <f>IFERROR(IF([1]Clientes!$A261&lt;&gt;"",[1]Clientes!$A261,""),"")</f>
        <v/>
      </c>
      <c r="B261" s="28" t="str">
        <f>+IFERROR(IF([1]Clientes!$B261&lt;&gt;"",[1]Clientes!$B261,""),"")</f>
        <v/>
      </c>
      <c r="D261" s="20" t="str">
        <f>TEXT([1]Festivos!$A261,"yyyy-mm-dd")</f>
        <v>2000-01-01</v>
      </c>
    </row>
    <row r="262" spans="1:4" x14ac:dyDescent="0.25">
      <c r="A262" s="26" t="str">
        <f>IFERROR(IF([1]Clientes!$A262&lt;&gt;"",[1]Clientes!$A262,""),"")</f>
        <v/>
      </c>
      <c r="B262" s="28" t="str">
        <f>+IFERROR(IF([1]Clientes!$B262&lt;&gt;"",[1]Clientes!$B262,""),"")</f>
        <v/>
      </c>
      <c r="D262" s="20" t="str">
        <f>TEXT([1]Festivos!$A262,"yyyy-mm-dd")</f>
        <v>2000-01-01</v>
      </c>
    </row>
    <row r="263" spans="1:4" x14ac:dyDescent="0.25">
      <c r="A263" s="26" t="str">
        <f>IFERROR(IF([1]Clientes!$A263&lt;&gt;"",[1]Clientes!$A263,""),"")</f>
        <v/>
      </c>
      <c r="B263" s="28" t="str">
        <f>+IFERROR(IF([1]Clientes!$B263&lt;&gt;"",[1]Clientes!$B263,""),"")</f>
        <v/>
      </c>
      <c r="D263" s="20" t="str">
        <f>TEXT([1]Festivos!$A263,"yyyy-mm-dd")</f>
        <v>2000-01-01</v>
      </c>
    </row>
    <row r="264" spans="1:4" x14ac:dyDescent="0.25">
      <c r="A264" s="26" t="str">
        <f>IFERROR(IF([1]Clientes!$A264&lt;&gt;"",[1]Clientes!$A264,""),"")</f>
        <v/>
      </c>
      <c r="B264" s="28" t="str">
        <f>+IFERROR(IF([1]Clientes!$B264&lt;&gt;"",[1]Clientes!$B264,""),"")</f>
        <v/>
      </c>
      <c r="D264" s="20" t="str">
        <f>TEXT([1]Festivos!$A264,"yyyy-mm-dd")</f>
        <v>2000-01-01</v>
      </c>
    </row>
    <row r="265" spans="1:4" x14ac:dyDescent="0.25">
      <c r="A265" s="26" t="str">
        <f>IFERROR(IF([1]Clientes!$A265&lt;&gt;"",[1]Clientes!$A265,""),"")</f>
        <v/>
      </c>
      <c r="B265" s="28" t="str">
        <f>+IFERROR(IF([1]Clientes!$B265&lt;&gt;"",[1]Clientes!$B265,""),"")</f>
        <v/>
      </c>
      <c r="D265" s="20" t="str">
        <f>TEXT([1]Festivos!$A265,"yyyy-mm-dd")</f>
        <v>2000-01-01</v>
      </c>
    </row>
    <row r="266" spans="1:4" x14ac:dyDescent="0.25">
      <c r="A266" s="26" t="str">
        <f>IFERROR(IF([1]Clientes!$A266&lt;&gt;"",[1]Clientes!$A266,""),"")</f>
        <v/>
      </c>
      <c r="B266" s="28" t="str">
        <f>+IFERROR(IF([1]Clientes!$B266&lt;&gt;"",[1]Clientes!$B266,""),"")</f>
        <v/>
      </c>
      <c r="D266" s="20" t="str">
        <f>TEXT([1]Festivos!$A266,"yyyy-mm-dd")</f>
        <v>2000-01-01</v>
      </c>
    </row>
    <row r="267" spans="1:4" x14ac:dyDescent="0.25">
      <c r="A267" s="26" t="str">
        <f>IFERROR(IF([1]Clientes!$A267&lt;&gt;"",[1]Clientes!$A267,""),"")</f>
        <v/>
      </c>
      <c r="B267" s="28" t="str">
        <f>+IFERROR(IF([1]Clientes!$B267&lt;&gt;"",[1]Clientes!$B267,""),"")</f>
        <v/>
      </c>
      <c r="D267" s="20" t="str">
        <f>TEXT([1]Festivos!$A267,"yyyy-mm-dd")</f>
        <v>2000-01-01</v>
      </c>
    </row>
    <row r="268" spans="1:4" x14ac:dyDescent="0.25">
      <c r="A268" s="26" t="str">
        <f>IFERROR(IF([1]Clientes!$A268&lt;&gt;"",[1]Clientes!$A268,""),"")</f>
        <v/>
      </c>
      <c r="B268" s="28" t="str">
        <f>+IFERROR(IF([1]Clientes!$B268&lt;&gt;"",[1]Clientes!$B268,""),"")</f>
        <v/>
      </c>
      <c r="D268" s="20" t="str">
        <f>TEXT([1]Festivos!$A268,"yyyy-mm-dd")</f>
        <v>2000-01-01</v>
      </c>
    </row>
    <row r="269" spans="1:4" x14ac:dyDescent="0.25">
      <c r="A269" s="26" t="str">
        <f>IFERROR(IF([1]Clientes!$A269&lt;&gt;"",[1]Clientes!$A269,""),"")</f>
        <v/>
      </c>
      <c r="B269" s="28" t="str">
        <f>+IFERROR(IF([1]Clientes!$B269&lt;&gt;"",[1]Clientes!$B269,""),"")</f>
        <v/>
      </c>
      <c r="D269" s="20" t="str">
        <f>TEXT([1]Festivos!$A269,"yyyy-mm-dd")</f>
        <v>2000-01-01</v>
      </c>
    </row>
    <row r="270" spans="1:4" x14ac:dyDescent="0.25">
      <c r="A270" s="26" t="str">
        <f>IFERROR(IF([1]Clientes!$A270&lt;&gt;"",[1]Clientes!$A270,""),"")</f>
        <v/>
      </c>
      <c r="B270" s="28" t="str">
        <f>+IFERROR(IF([1]Clientes!$B270&lt;&gt;"",[1]Clientes!$B270,""),"")</f>
        <v/>
      </c>
      <c r="D270" s="20" t="str">
        <f>TEXT([1]Festivos!$A270,"yyyy-mm-dd")</f>
        <v>2000-01-01</v>
      </c>
    </row>
    <row r="271" spans="1:4" x14ac:dyDescent="0.25">
      <c r="A271" s="26" t="str">
        <f>IFERROR(IF([1]Clientes!$A271&lt;&gt;"",[1]Clientes!$A271,""),"")</f>
        <v/>
      </c>
      <c r="B271" s="28" t="str">
        <f>+IFERROR(IF([1]Clientes!$B271&lt;&gt;"",[1]Clientes!$B271,""),"")</f>
        <v/>
      </c>
      <c r="D271" s="20" t="str">
        <f>TEXT([1]Festivos!$A271,"yyyy-mm-dd")</f>
        <v>2000-01-01</v>
      </c>
    </row>
    <row r="272" spans="1:4" x14ac:dyDescent="0.25">
      <c r="A272" s="26" t="str">
        <f>IFERROR(IF([1]Clientes!$A272&lt;&gt;"",[1]Clientes!$A272,""),"")</f>
        <v/>
      </c>
      <c r="B272" s="28" t="str">
        <f>+IFERROR(IF([1]Clientes!$B272&lt;&gt;"",[1]Clientes!$B272,""),"")</f>
        <v/>
      </c>
      <c r="D272" s="20" t="str">
        <f>TEXT([1]Festivos!$A272,"yyyy-mm-dd")</f>
        <v>2000-01-01</v>
      </c>
    </row>
    <row r="273" spans="1:4" x14ac:dyDescent="0.25">
      <c r="A273" s="26" t="str">
        <f>IFERROR(IF([1]Clientes!$A273&lt;&gt;"",[1]Clientes!$A273,""),"")</f>
        <v/>
      </c>
      <c r="B273" s="28" t="str">
        <f>+IFERROR(IF([1]Clientes!$B273&lt;&gt;"",[1]Clientes!$B273,""),"")</f>
        <v/>
      </c>
      <c r="D273" s="20" t="str">
        <f>TEXT([1]Festivos!$A273,"yyyy-mm-dd")</f>
        <v>2000-01-01</v>
      </c>
    </row>
    <row r="274" spans="1:4" x14ac:dyDescent="0.25">
      <c r="A274" s="26" t="str">
        <f>IFERROR(IF([1]Clientes!$A274&lt;&gt;"",[1]Clientes!$A274,""),"")</f>
        <v/>
      </c>
      <c r="B274" s="28" t="str">
        <f>+IFERROR(IF([1]Clientes!$B274&lt;&gt;"",[1]Clientes!$B274,""),"")</f>
        <v/>
      </c>
      <c r="D274" s="20" t="str">
        <f>TEXT([1]Festivos!$A274,"yyyy-mm-dd")</f>
        <v>2000-01-01</v>
      </c>
    </row>
    <row r="275" spans="1:4" x14ac:dyDescent="0.25">
      <c r="A275" s="26" t="str">
        <f>IFERROR(IF([1]Clientes!$A275&lt;&gt;"",[1]Clientes!$A275,""),"")</f>
        <v/>
      </c>
      <c r="B275" s="28" t="str">
        <f>+IFERROR(IF([1]Clientes!$B275&lt;&gt;"",[1]Clientes!$B275,""),"")</f>
        <v/>
      </c>
      <c r="D275" s="20" t="str">
        <f>TEXT([1]Festivos!$A275,"yyyy-mm-dd")</f>
        <v>2000-01-01</v>
      </c>
    </row>
    <row r="276" spans="1:4" x14ac:dyDescent="0.25">
      <c r="A276" s="26" t="str">
        <f>IFERROR(IF([1]Clientes!$A276&lt;&gt;"",[1]Clientes!$A276,""),"")</f>
        <v/>
      </c>
      <c r="B276" s="28" t="str">
        <f>+IFERROR(IF([1]Clientes!$B276&lt;&gt;"",[1]Clientes!$B276,""),"")</f>
        <v/>
      </c>
      <c r="D276" s="20" t="str">
        <f>TEXT([1]Festivos!$A276,"yyyy-mm-dd")</f>
        <v>2000-01-01</v>
      </c>
    </row>
    <row r="277" spans="1:4" x14ac:dyDescent="0.25">
      <c r="A277" s="26" t="str">
        <f>IFERROR(IF([1]Clientes!$A277&lt;&gt;"",[1]Clientes!$A277,""),"")</f>
        <v/>
      </c>
      <c r="B277" s="28" t="str">
        <f>+IFERROR(IF([1]Clientes!$B277&lt;&gt;"",[1]Clientes!$B277,""),"")</f>
        <v/>
      </c>
      <c r="D277" s="20" t="str">
        <f>TEXT([1]Festivos!$A277,"yyyy-mm-dd")</f>
        <v>2000-01-01</v>
      </c>
    </row>
    <row r="278" spans="1:4" x14ac:dyDescent="0.25">
      <c r="A278" s="26" t="str">
        <f>IFERROR(IF([1]Clientes!$A278&lt;&gt;"",[1]Clientes!$A278,""),"")</f>
        <v/>
      </c>
      <c r="B278" s="28" t="str">
        <f>+IFERROR(IF([1]Clientes!$B278&lt;&gt;"",[1]Clientes!$B278,""),"")</f>
        <v/>
      </c>
      <c r="D278" s="20" t="str">
        <f>TEXT([1]Festivos!$A278,"yyyy-mm-dd")</f>
        <v>2000-01-01</v>
      </c>
    </row>
    <row r="279" spans="1:4" x14ac:dyDescent="0.25">
      <c r="A279" s="26" t="str">
        <f>IFERROR(IF([1]Clientes!$A279&lt;&gt;"",[1]Clientes!$A279,""),"")</f>
        <v/>
      </c>
      <c r="B279" s="28" t="str">
        <f>+IFERROR(IF([1]Clientes!$B279&lt;&gt;"",[1]Clientes!$B279,""),"")</f>
        <v/>
      </c>
      <c r="D279" s="20" t="str">
        <f>TEXT([1]Festivos!$A279,"yyyy-mm-dd")</f>
        <v>2000-01-01</v>
      </c>
    </row>
    <row r="280" spans="1:4" x14ac:dyDescent="0.25">
      <c r="A280" s="26" t="str">
        <f>IFERROR(IF([1]Clientes!$A280&lt;&gt;"",[1]Clientes!$A280,""),"")</f>
        <v/>
      </c>
      <c r="B280" s="28" t="str">
        <f>+IFERROR(IF([1]Clientes!$B280&lt;&gt;"",[1]Clientes!$B280,""),"")</f>
        <v/>
      </c>
      <c r="D280" s="20" t="str">
        <f>TEXT([1]Festivos!$A280,"yyyy-mm-dd")</f>
        <v>2000-01-01</v>
      </c>
    </row>
    <row r="281" spans="1:4" x14ac:dyDescent="0.25">
      <c r="A281" s="26" t="str">
        <f>IFERROR(IF([1]Clientes!$A281&lt;&gt;"",[1]Clientes!$A281,""),"")</f>
        <v/>
      </c>
      <c r="B281" s="28" t="str">
        <f>+IFERROR(IF([1]Clientes!$B281&lt;&gt;"",[1]Clientes!$B281,""),"")</f>
        <v/>
      </c>
      <c r="D281" s="20" t="str">
        <f>TEXT([1]Festivos!$A281,"yyyy-mm-dd")</f>
        <v>2000-01-01</v>
      </c>
    </row>
    <row r="282" spans="1:4" x14ac:dyDescent="0.25">
      <c r="A282" s="26" t="str">
        <f>IFERROR(IF([1]Clientes!$A282&lt;&gt;"",[1]Clientes!$A282,""),"")</f>
        <v/>
      </c>
      <c r="B282" s="28" t="str">
        <f>+IFERROR(IF([1]Clientes!$B282&lt;&gt;"",[1]Clientes!$B282,""),"")</f>
        <v/>
      </c>
      <c r="D282" s="20" t="str">
        <f>TEXT([1]Festivos!$A282,"yyyy-mm-dd")</f>
        <v>2000-01-01</v>
      </c>
    </row>
    <row r="283" spans="1:4" x14ac:dyDescent="0.25">
      <c r="A283" s="26" t="str">
        <f>IFERROR(IF([1]Clientes!$A283&lt;&gt;"",[1]Clientes!$A283,""),"")</f>
        <v/>
      </c>
      <c r="B283" s="28" t="str">
        <f>+IFERROR(IF([1]Clientes!$B283&lt;&gt;"",[1]Clientes!$B283,""),"")</f>
        <v/>
      </c>
      <c r="D283" s="20" t="str">
        <f>TEXT([1]Festivos!$A283,"yyyy-mm-dd")</f>
        <v>2000-01-01</v>
      </c>
    </row>
    <row r="284" spans="1:4" x14ac:dyDescent="0.25">
      <c r="A284" s="26" t="str">
        <f>IFERROR(IF([1]Clientes!$A284&lt;&gt;"",[1]Clientes!$A284,""),"")</f>
        <v/>
      </c>
      <c r="B284" s="28" t="str">
        <f>+IFERROR(IF([1]Clientes!$B284&lt;&gt;"",[1]Clientes!$B284,""),"")</f>
        <v/>
      </c>
      <c r="D284" s="20" t="str">
        <f>TEXT([1]Festivos!$A284,"yyyy-mm-dd")</f>
        <v>2000-01-01</v>
      </c>
    </row>
    <row r="285" spans="1:4" x14ac:dyDescent="0.25">
      <c r="A285" s="26" t="str">
        <f>IFERROR(IF([1]Clientes!$A285&lt;&gt;"",[1]Clientes!$A285,""),"")</f>
        <v/>
      </c>
      <c r="B285" s="28" t="str">
        <f>+IFERROR(IF([1]Clientes!$B285&lt;&gt;"",[1]Clientes!$B285,""),"")</f>
        <v/>
      </c>
      <c r="D285" s="20" t="str">
        <f>TEXT([1]Festivos!$A285,"yyyy-mm-dd")</f>
        <v>2000-01-01</v>
      </c>
    </row>
    <row r="286" spans="1:4" x14ac:dyDescent="0.25">
      <c r="A286" s="26" t="str">
        <f>IFERROR(IF([1]Clientes!$A286&lt;&gt;"",[1]Clientes!$A286,""),"")</f>
        <v/>
      </c>
      <c r="B286" s="28" t="str">
        <f>+IFERROR(IF([1]Clientes!$B286&lt;&gt;"",[1]Clientes!$B286,""),"")</f>
        <v/>
      </c>
      <c r="D286" s="20" t="str">
        <f>TEXT([1]Festivos!$A286,"yyyy-mm-dd")</f>
        <v>2000-01-01</v>
      </c>
    </row>
    <row r="287" spans="1:4" x14ac:dyDescent="0.25">
      <c r="A287" s="26" t="str">
        <f>IFERROR(IF([1]Clientes!$A287&lt;&gt;"",[1]Clientes!$A287,""),"")</f>
        <v/>
      </c>
      <c r="B287" s="28" t="str">
        <f>+IFERROR(IF([1]Clientes!$B287&lt;&gt;"",[1]Clientes!$B287,""),"")</f>
        <v/>
      </c>
      <c r="D287" s="20" t="str">
        <f>TEXT([1]Festivos!$A287,"yyyy-mm-dd")</f>
        <v>2000-01-01</v>
      </c>
    </row>
    <row r="288" spans="1:4" x14ac:dyDescent="0.25">
      <c r="A288" s="26" t="str">
        <f>IFERROR(IF([1]Clientes!$A288&lt;&gt;"",[1]Clientes!$A288,""),"")</f>
        <v/>
      </c>
      <c r="B288" s="28" t="str">
        <f>+IFERROR(IF([1]Clientes!$B288&lt;&gt;"",[1]Clientes!$B288,""),"")</f>
        <v/>
      </c>
      <c r="D288" s="20" t="str">
        <f>TEXT([1]Festivos!$A288,"yyyy-mm-dd")</f>
        <v>2000-01-01</v>
      </c>
    </row>
    <row r="289" spans="1:4" x14ac:dyDescent="0.25">
      <c r="A289" s="26" t="str">
        <f>IFERROR(IF([1]Clientes!$A289&lt;&gt;"",[1]Clientes!$A289,""),"")</f>
        <v/>
      </c>
      <c r="B289" s="28" t="str">
        <f>+IFERROR(IF([1]Clientes!$B289&lt;&gt;"",[1]Clientes!$B289,""),"")</f>
        <v/>
      </c>
      <c r="D289" s="20" t="str">
        <f>TEXT([1]Festivos!$A289,"yyyy-mm-dd")</f>
        <v>2000-01-01</v>
      </c>
    </row>
    <row r="290" spans="1:4" x14ac:dyDescent="0.25">
      <c r="A290" s="26" t="str">
        <f>IFERROR(IF([1]Clientes!$A290&lt;&gt;"",[1]Clientes!$A290,""),"")</f>
        <v/>
      </c>
      <c r="B290" s="28" t="str">
        <f>+IFERROR(IF([1]Clientes!$B290&lt;&gt;"",[1]Clientes!$B290,""),"")</f>
        <v/>
      </c>
      <c r="D290" s="20" t="str">
        <f>TEXT([1]Festivos!$A290,"yyyy-mm-dd")</f>
        <v>2000-01-01</v>
      </c>
    </row>
    <row r="291" spans="1:4" x14ac:dyDescent="0.25">
      <c r="A291" s="26" t="str">
        <f>IFERROR(IF([1]Clientes!$A291&lt;&gt;"",[1]Clientes!$A291,""),"")</f>
        <v/>
      </c>
      <c r="B291" s="28" t="str">
        <f>+IFERROR(IF([1]Clientes!$B291&lt;&gt;"",[1]Clientes!$B291,""),"")</f>
        <v/>
      </c>
      <c r="D291" s="20" t="str">
        <f>TEXT([1]Festivos!$A291,"yyyy-mm-dd")</f>
        <v>2000-01-01</v>
      </c>
    </row>
    <row r="292" spans="1:4" x14ac:dyDescent="0.25">
      <c r="A292" s="26" t="str">
        <f>IFERROR(IF([1]Clientes!$A292&lt;&gt;"",[1]Clientes!$A292,""),"")</f>
        <v/>
      </c>
      <c r="B292" s="28" t="str">
        <f>+IFERROR(IF([1]Clientes!$B292&lt;&gt;"",[1]Clientes!$B292,""),"")</f>
        <v/>
      </c>
      <c r="D292" s="20" t="str">
        <f>TEXT([1]Festivos!$A292,"yyyy-mm-dd")</f>
        <v>2000-01-01</v>
      </c>
    </row>
    <row r="293" spans="1:4" x14ac:dyDescent="0.25">
      <c r="A293" s="26" t="str">
        <f>IFERROR(IF([1]Clientes!$A293&lt;&gt;"",[1]Clientes!$A293,""),"")</f>
        <v/>
      </c>
      <c r="B293" s="28" t="str">
        <f>+IFERROR(IF([1]Clientes!$B293&lt;&gt;"",[1]Clientes!$B293,""),"")</f>
        <v/>
      </c>
      <c r="D293" s="20" t="str">
        <f>TEXT([1]Festivos!$A293,"yyyy-mm-dd")</f>
        <v>2000-01-01</v>
      </c>
    </row>
    <row r="294" spans="1:4" x14ac:dyDescent="0.25">
      <c r="A294" s="26" t="str">
        <f>IFERROR(IF([1]Clientes!$A294&lt;&gt;"",[1]Clientes!$A294,""),"")</f>
        <v/>
      </c>
      <c r="B294" s="28" t="str">
        <f>+IFERROR(IF([1]Clientes!$B294&lt;&gt;"",[1]Clientes!$B294,""),"")</f>
        <v/>
      </c>
      <c r="D294" s="20" t="str">
        <f>TEXT([1]Festivos!$A294,"yyyy-mm-dd")</f>
        <v>2000-01-01</v>
      </c>
    </row>
    <row r="295" spans="1:4" x14ac:dyDescent="0.25">
      <c r="A295" s="26" t="str">
        <f>IFERROR(IF([1]Clientes!$A295&lt;&gt;"",[1]Clientes!$A295,""),"")</f>
        <v/>
      </c>
      <c r="B295" s="28" t="str">
        <f>+IFERROR(IF([1]Clientes!$B295&lt;&gt;"",[1]Clientes!$B295,""),"")</f>
        <v/>
      </c>
      <c r="D295" s="20" t="str">
        <f>TEXT([1]Festivos!$A295,"yyyy-mm-dd")</f>
        <v>2000-01-01</v>
      </c>
    </row>
    <row r="296" spans="1:4" x14ac:dyDescent="0.25">
      <c r="A296" s="26" t="str">
        <f>IFERROR(IF([1]Clientes!$A296&lt;&gt;"",[1]Clientes!$A296,""),"")</f>
        <v/>
      </c>
      <c r="B296" s="28" t="str">
        <f>+IFERROR(IF([1]Clientes!$B296&lt;&gt;"",[1]Clientes!$B296,""),"")</f>
        <v/>
      </c>
      <c r="D296" s="20" t="str">
        <f>TEXT([1]Festivos!$A296,"yyyy-mm-dd")</f>
        <v>2000-01-01</v>
      </c>
    </row>
    <row r="297" spans="1:4" x14ac:dyDescent="0.25">
      <c r="A297" s="26" t="str">
        <f>IFERROR(IF([1]Clientes!$A297&lt;&gt;"",[1]Clientes!$A297,""),"")</f>
        <v/>
      </c>
      <c r="B297" s="28" t="str">
        <f>+IFERROR(IF([1]Clientes!$B297&lt;&gt;"",[1]Clientes!$B297,""),"")</f>
        <v/>
      </c>
      <c r="D297" s="20" t="str">
        <f>TEXT([1]Festivos!$A297,"yyyy-mm-dd")</f>
        <v>2000-01-01</v>
      </c>
    </row>
    <row r="298" spans="1:4" x14ac:dyDescent="0.25">
      <c r="A298" s="26" t="str">
        <f>IFERROR(IF([1]Clientes!$A298&lt;&gt;"",[1]Clientes!$A298,""),"")</f>
        <v/>
      </c>
      <c r="B298" s="28" t="str">
        <f>+IFERROR(IF([1]Clientes!$B298&lt;&gt;"",[1]Clientes!$B298,""),"")</f>
        <v/>
      </c>
      <c r="D298" s="20" t="str">
        <f>TEXT([1]Festivos!$A298,"yyyy-mm-dd")</f>
        <v>2000-01-01</v>
      </c>
    </row>
    <row r="299" spans="1:4" x14ac:dyDescent="0.25">
      <c r="A299" s="26" t="str">
        <f>IFERROR(IF([1]Clientes!$A299&lt;&gt;"",[1]Clientes!$A299,""),"")</f>
        <v/>
      </c>
      <c r="B299" s="28" t="str">
        <f>+IFERROR(IF([1]Clientes!$B299&lt;&gt;"",[1]Clientes!$B299,""),"")</f>
        <v/>
      </c>
      <c r="D299" s="20" t="str">
        <f>TEXT([1]Festivos!$A299,"yyyy-mm-dd")</f>
        <v>2000-01-01</v>
      </c>
    </row>
    <row r="300" spans="1:4" x14ac:dyDescent="0.25">
      <c r="A300" s="26" t="str">
        <f>IFERROR(IF([1]Clientes!$A300&lt;&gt;"",[1]Clientes!$A300,""),"")</f>
        <v/>
      </c>
      <c r="B300" s="28" t="str">
        <f>+IFERROR(IF([1]Clientes!$B300&lt;&gt;"",[1]Clientes!$B300,""),"")</f>
        <v/>
      </c>
      <c r="D300" s="20" t="str">
        <f>TEXT([1]Festivos!$A300,"yyyy-mm-dd")</f>
        <v>2000-01-01</v>
      </c>
    </row>
    <row r="301" spans="1:4" x14ac:dyDescent="0.25">
      <c r="A301" s="26" t="str">
        <f>IFERROR(IF([1]Clientes!$A301&lt;&gt;"",[1]Clientes!$A301,""),"")</f>
        <v/>
      </c>
      <c r="B301" s="28" t="str">
        <f>+IFERROR(IF([1]Clientes!$B301&lt;&gt;"",[1]Clientes!$B301,""),"")</f>
        <v/>
      </c>
      <c r="D301" s="20" t="str">
        <f>TEXT([1]Festivos!$A301,"yyyy-mm-dd")</f>
        <v>2000-01-01</v>
      </c>
    </row>
    <row r="302" spans="1:4" x14ac:dyDescent="0.25">
      <c r="A302" s="26" t="str">
        <f>IFERROR(IF([1]Clientes!$A302&lt;&gt;"",[1]Clientes!$A302,""),"")</f>
        <v/>
      </c>
      <c r="B302" s="28" t="str">
        <f>+IFERROR(IF([1]Clientes!$B302&lt;&gt;"",[1]Clientes!$B302,""),"")</f>
        <v/>
      </c>
      <c r="D302" s="20" t="str">
        <f>TEXT([1]Festivos!$A302,"yyyy-mm-dd")</f>
        <v>2000-01-01</v>
      </c>
    </row>
    <row r="303" spans="1:4" x14ac:dyDescent="0.25">
      <c r="A303" s="26" t="str">
        <f>IFERROR(IF([1]Clientes!$A303&lt;&gt;"",[1]Clientes!$A303,""),"")</f>
        <v/>
      </c>
      <c r="B303" s="28" t="str">
        <f>+IFERROR(IF([1]Clientes!$B303&lt;&gt;"",[1]Clientes!$B303,""),"")</f>
        <v/>
      </c>
      <c r="D303" s="20" t="str">
        <f>TEXT([1]Festivos!$A303,"yyyy-mm-dd")</f>
        <v>2000-01-01</v>
      </c>
    </row>
    <row r="304" spans="1:4" x14ac:dyDescent="0.25">
      <c r="A304" s="26" t="str">
        <f>IFERROR(IF([1]Clientes!$A304&lt;&gt;"",[1]Clientes!$A304,""),"")</f>
        <v/>
      </c>
      <c r="B304" s="28" t="str">
        <f>+IFERROR(IF([1]Clientes!$B304&lt;&gt;"",[1]Clientes!$B304,""),"")</f>
        <v/>
      </c>
      <c r="D304" s="20" t="str">
        <f>TEXT([1]Festivos!$A304,"yyyy-mm-dd")</f>
        <v>2000-01-01</v>
      </c>
    </row>
    <row r="305" spans="1:4" x14ac:dyDescent="0.25">
      <c r="A305" s="26" t="str">
        <f>IFERROR(IF([1]Clientes!$A305&lt;&gt;"",[1]Clientes!$A305,""),"")</f>
        <v/>
      </c>
      <c r="B305" s="28" t="str">
        <f>+IFERROR(IF([1]Clientes!$B305&lt;&gt;"",[1]Clientes!$B305,""),"")</f>
        <v/>
      </c>
      <c r="D305" s="20" t="str">
        <f>TEXT([1]Festivos!$A305,"yyyy-mm-dd")</f>
        <v>2000-01-01</v>
      </c>
    </row>
    <row r="306" spans="1:4" x14ac:dyDescent="0.25">
      <c r="A306" s="26" t="str">
        <f>IFERROR(IF([1]Clientes!$A306&lt;&gt;"",[1]Clientes!$A306,""),"")</f>
        <v/>
      </c>
      <c r="B306" s="28" t="str">
        <f>+IFERROR(IF([1]Clientes!$B306&lt;&gt;"",[1]Clientes!$B306,""),"")</f>
        <v/>
      </c>
      <c r="D306" s="20" t="str">
        <f>TEXT([1]Festivos!$A306,"yyyy-mm-dd")</f>
        <v>2000-01-01</v>
      </c>
    </row>
    <row r="307" spans="1:4" x14ac:dyDescent="0.25">
      <c r="A307" s="26" t="str">
        <f>IFERROR(IF([1]Clientes!$A307&lt;&gt;"",[1]Clientes!$A307,""),"")</f>
        <v/>
      </c>
      <c r="B307" s="28" t="str">
        <f>+IFERROR(IF([1]Clientes!$B307&lt;&gt;"",[1]Clientes!$B307,""),"")</f>
        <v/>
      </c>
      <c r="D307" s="20" t="str">
        <f>TEXT([1]Festivos!$A307,"yyyy-mm-dd")</f>
        <v>2000-01-01</v>
      </c>
    </row>
    <row r="308" spans="1:4" x14ac:dyDescent="0.25">
      <c r="A308" s="26" t="str">
        <f>IFERROR(IF([1]Clientes!$A308&lt;&gt;"",[1]Clientes!$A308,""),"")</f>
        <v/>
      </c>
      <c r="B308" s="28" t="str">
        <f>+IFERROR(IF([1]Clientes!$B308&lt;&gt;"",[1]Clientes!$B308,""),"")</f>
        <v/>
      </c>
      <c r="D308" s="20" t="str">
        <f>TEXT([1]Festivos!$A308,"yyyy-mm-dd")</f>
        <v>2000-01-01</v>
      </c>
    </row>
    <row r="309" spans="1:4" x14ac:dyDescent="0.25">
      <c r="A309" s="26" t="str">
        <f>IFERROR(IF([1]Clientes!$A309&lt;&gt;"",[1]Clientes!$A309,""),"")</f>
        <v/>
      </c>
      <c r="B309" s="28" t="str">
        <f>+IFERROR(IF([1]Clientes!$B309&lt;&gt;"",[1]Clientes!$B309,""),"")</f>
        <v/>
      </c>
      <c r="D309" s="20" t="str">
        <f>TEXT([1]Festivos!$A309,"yyyy-mm-dd")</f>
        <v>2000-01-01</v>
      </c>
    </row>
    <row r="310" spans="1:4" x14ac:dyDescent="0.25">
      <c r="A310" s="26" t="str">
        <f>IFERROR(IF([1]Clientes!$A310&lt;&gt;"",[1]Clientes!$A310,""),"")</f>
        <v/>
      </c>
      <c r="B310" s="28" t="str">
        <f>+IFERROR(IF([1]Clientes!$B310&lt;&gt;"",[1]Clientes!$B310,""),"")</f>
        <v/>
      </c>
      <c r="D310" s="20" t="str">
        <f>TEXT([1]Festivos!$A310,"yyyy-mm-dd")</f>
        <v>2000-01-01</v>
      </c>
    </row>
    <row r="311" spans="1:4" x14ac:dyDescent="0.25">
      <c r="A311" s="26" t="str">
        <f>IFERROR(IF([1]Clientes!$A311&lt;&gt;"",[1]Clientes!$A311,""),"")</f>
        <v/>
      </c>
      <c r="B311" s="28" t="str">
        <f>+IFERROR(IF([1]Clientes!$B311&lt;&gt;"",[1]Clientes!$B311,""),"")</f>
        <v/>
      </c>
      <c r="D311" s="20" t="str">
        <f>TEXT([1]Festivos!$A311,"yyyy-mm-dd")</f>
        <v>2000-01-01</v>
      </c>
    </row>
    <row r="312" spans="1:4" x14ac:dyDescent="0.25">
      <c r="A312" s="26" t="str">
        <f>IFERROR(IF([1]Clientes!$A312&lt;&gt;"",[1]Clientes!$A312,""),"")</f>
        <v/>
      </c>
      <c r="B312" s="28" t="str">
        <f>+IFERROR(IF([1]Clientes!$B312&lt;&gt;"",[1]Clientes!$B312,""),"")</f>
        <v/>
      </c>
      <c r="D312" s="20" t="str">
        <f>TEXT([1]Festivos!$A312,"yyyy-mm-dd")</f>
        <v>2000-01-01</v>
      </c>
    </row>
    <row r="313" spans="1:4" x14ac:dyDescent="0.25">
      <c r="A313" s="26" t="str">
        <f>IFERROR(IF([1]Clientes!$A313&lt;&gt;"",[1]Clientes!$A313,""),"")</f>
        <v/>
      </c>
      <c r="B313" s="28" t="str">
        <f>+IFERROR(IF([1]Clientes!$B313&lt;&gt;"",[1]Clientes!$B313,""),"")</f>
        <v/>
      </c>
      <c r="D313" s="20" t="str">
        <f>TEXT([1]Festivos!$A313,"yyyy-mm-dd")</f>
        <v>2000-01-01</v>
      </c>
    </row>
    <row r="314" spans="1:4" x14ac:dyDescent="0.25">
      <c r="A314" s="26" t="str">
        <f>IFERROR(IF([1]Clientes!$A314&lt;&gt;"",[1]Clientes!$A314,""),"")</f>
        <v/>
      </c>
      <c r="B314" s="28" t="str">
        <f>+IFERROR(IF([1]Clientes!$B314&lt;&gt;"",[1]Clientes!$B314,""),"")</f>
        <v/>
      </c>
      <c r="D314" s="20" t="str">
        <f>TEXT([1]Festivos!$A314,"yyyy-mm-dd")</f>
        <v>2000-01-01</v>
      </c>
    </row>
    <row r="315" spans="1:4" x14ac:dyDescent="0.25">
      <c r="A315" s="26" t="str">
        <f>IFERROR(IF([1]Clientes!$A315&lt;&gt;"",[1]Clientes!$A315,""),"")</f>
        <v/>
      </c>
      <c r="B315" s="28" t="str">
        <f>+IFERROR(IF([1]Clientes!$B315&lt;&gt;"",[1]Clientes!$B315,""),"")</f>
        <v/>
      </c>
      <c r="D315" s="20" t="str">
        <f>TEXT([1]Festivos!$A315,"yyyy-mm-dd")</f>
        <v>2000-01-01</v>
      </c>
    </row>
    <row r="316" spans="1:4" x14ac:dyDescent="0.25">
      <c r="A316" s="26" t="str">
        <f>IFERROR(IF([1]Clientes!$A316&lt;&gt;"",[1]Clientes!$A316,""),"")</f>
        <v/>
      </c>
      <c r="B316" s="28" t="str">
        <f>+IFERROR(IF([1]Clientes!$B316&lt;&gt;"",[1]Clientes!$B316,""),"")</f>
        <v/>
      </c>
      <c r="D316" s="20" t="str">
        <f>TEXT([1]Festivos!$A316,"yyyy-mm-dd")</f>
        <v>2000-01-01</v>
      </c>
    </row>
    <row r="317" spans="1:4" x14ac:dyDescent="0.25">
      <c r="A317" s="26" t="str">
        <f>IFERROR(IF([1]Clientes!$A317&lt;&gt;"",[1]Clientes!$A317,""),"")</f>
        <v/>
      </c>
      <c r="B317" s="28" t="str">
        <f>+IFERROR(IF([1]Clientes!$B317&lt;&gt;"",[1]Clientes!$B317,""),"")</f>
        <v/>
      </c>
      <c r="D317" s="20" t="str">
        <f>TEXT([1]Festivos!$A317,"yyyy-mm-dd")</f>
        <v>2000-01-01</v>
      </c>
    </row>
    <row r="318" spans="1:4" x14ac:dyDescent="0.25">
      <c r="A318" s="26" t="str">
        <f>IFERROR(IF([1]Clientes!$A318&lt;&gt;"",[1]Clientes!$A318,""),"")</f>
        <v/>
      </c>
      <c r="B318" s="28" t="str">
        <f>+IFERROR(IF([1]Clientes!$B318&lt;&gt;"",[1]Clientes!$B318,""),"")</f>
        <v/>
      </c>
      <c r="D318" s="20" t="str">
        <f>TEXT([1]Festivos!$A318,"yyyy-mm-dd")</f>
        <v>2000-01-01</v>
      </c>
    </row>
    <row r="319" spans="1:4" x14ac:dyDescent="0.25">
      <c r="A319" s="26" t="str">
        <f>IFERROR(IF([1]Clientes!$A319&lt;&gt;"",[1]Clientes!$A319,""),"")</f>
        <v/>
      </c>
      <c r="B319" s="28" t="str">
        <f>+IFERROR(IF([1]Clientes!$B319&lt;&gt;"",[1]Clientes!$B319,""),"")</f>
        <v/>
      </c>
      <c r="D319" s="20" t="str">
        <f>TEXT([1]Festivos!$A319,"yyyy-mm-dd")</f>
        <v>2000-01-01</v>
      </c>
    </row>
    <row r="320" spans="1:4" x14ac:dyDescent="0.25">
      <c r="A320" s="26" t="str">
        <f>IFERROR(IF([1]Clientes!$A320&lt;&gt;"",[1]Clientes!$A320,""),"")</f>
        <v/>
      </c>
      <c r="B320" s="28" t="str">
        <f>+IFERROR(IF([1]Clientes!$B320&lt;&gt;"",[1]Clientes!$B320,""),"")</f>
        <v/>
      </c>
      <c r="D320" s="20" t="str">
        <f>TEXT([1]Festivos!$A320,"yyyy-mm-dd")</f>
        <v>2000-01-01</v>
      </c>
    </row>
    <row r="321" spans="1:4" x14ac:dyDescent="0.25">
      <c r="A321" s="26" t="str">
        <f>IFERROR(IF([1]Clientes!$A321&lt;&gt;"",[1]Clientes!$A321,""),"")</f>
        <v/>
      </c>
      <c r="B321" s="28" t="str">
        <f>+IFERROR(IF([1]Clientes!$B321&lt;&gt;"",[1]Clientes!$B321,""),"")</f>
        <v/>
      </c>
      <c r="D321" s="20" t="str">
        <f>TEXT([1]Festivos!$A321,"yyyy-mm-dd")</f>
        <v>2000-01-01</v>
      </c>
    </row>
    <row r="322" spans="1:4" x14ac:dyDescent="0.25">
      <c r="A322" s="26" t="str">
        <f>IFERROR(IF([1]Clientes!$A322&lt;&gt;"",[1]Clientes!$A322,""),"")</f>
        <v/>
      </c>
      <c r="B322" s="28" t="str">
        <f>+IFERROR(IF([1]Clientes!$B322&lt;&gt;"",[1]Clientes!$B322,""),"")</f>
        <v/>
      </c>
      <c r="D322" s="20" t="str">
        <f>TEXT([1]Festivos!$A322,"yyyy-mm-dd")</f>
        <v>2000-01-01</v>
      </c>
    </row>
    <row r="323" spans="1:4" x14ac:dyDescent="0.25">
      <c r="A323" s="26" t="str">
        <f>IFERROR(IF([1]Clientes!$A323&lt;&gt;"",[1]Clientes!$A323,""),"")</f>
        <v/>
      </c>
      <c r="B323" s="28" t="str">
        <f>+IFERROR(IF([1]Clientes!$B323&lt;&gt;"",[1]Clientes!$B323,""),"")</f>
        <v/>
      </c>
      <c r="D323" s="20" t="str">
        <f>TEXT([1]Festivos!$A323,"yyyy-mm-dd")</f>
        <v>2000-01-01</v>
      </c>
    </row>
    <row r="324" spans="1:4" x14ac:dyDescent="0.25">
      <c r="A324" s="26" t="str">
        <f>IFERROR(IF([1]Clientes!$A324&lt;&gt;"",[1]Clientes!$A324,""),"")</f>
        <v/>
      </c>
      <c r="B324" s="28" t="str">
        <f>+IFERROR(IF([1]Clientes!$B324&lt;&gt;"",[1]Clientes!$B324,""),"")</f>
        <v/>
      </c>
      <c r="D324" s="20" t="str">
        <f>TEXT([1]Festivos!$A324,"yyyy-mm-dd")</f>
        <v>2000-01-01</v>
      </c>
    </row>
    <row r="325" spans="1:4" x14ac:dyDescent="0.25">
      <c r="A325" s="26" t="str">
        <f>IFERROR(IF([1]Clientes!$A325&lt;&gt;"",[1]Clientes!$A325,""),"")</f>
        <v/>
      </c>
      <c r="B325" s="28" t="str">
        <f>+IFERROR(IF([1]Clientes!$B325&lt;&gt;"",[1]Clientes!$B325,""),"")</f>
        <v/>
      </c>
      <c r="D325" s="20" t="str">
        <f>TEXT([1]Festivos!$A325,"yyyy-mm-dd")</f>
        <v>2000-01-01</v>
      </c>
    </row>
    <row r="326" spans="1:4" x14ac:dyDescent="0.25">
      <c r="A326" s="26" t="str">
        <f>IFERROR(IF([1]Clientes!$A326&lt;&gt;"",[1]Clientes!$A326,""),"")</f>
        <v/>
      </c>
      <c r="B326" s="28" t="str">
        <f>+IFERROR(IF([1]Clientes!$B326&lt;&gt;"",[1]Clientes!$B326,""),"")</f>
        <v/>
      </c>
      <c r="D326" s="20" t="str">
        <f>TEXT([1]Festivos!$A326,"yyyy-mm-dd")</f>
        <v>2000-01-01</v>
      </c>
    </row>
    <row r="327" spans="1:4" x14ac:dyDescent="0.25">
      <c r="A327" s="26" t="str">
        <f>IFERROR(IF([1]Clientes!$A327&lt;&gt;"",[1]Clientes!$A327,""),"")</f>
        <v/>
      </c>
      <c r="B327" s="28" t="str">
        <f>+IFERROR(IF([1]Clientes!$B327&lt;&gt;"",[1]Clientes!$B327,""),"")</f>
        <v/>
      </c>
      <c r="D327" s="20" t="str">
        <f>TEXT([1]Festivos!$A327,"yyyy-mm-dd")</f>
        <v>2000-01-01</v>
      </c>
    </row>
    <row r="328" spans="1:4" x14ac:dyDescent="0.25">
      <c r="A328" s="26" t="str">
        <f>IFERROR(IF([1]Clientes!$A328&lt;&gt;"",[1]Clientes!$A328,""),"")</f>
        <v/>
      </c>
      <c r="B328" s="28" t="str">
        <f>+IFERROR(IF([1]Clientes!$B328&lt;&gt;"",[1]Clientes!$B328,""),"")</f>
        <v/>
      </c>
      <c r="D328" s="20" t="str">
        <f>TEXT([1]Festivos!$A328,"yyyy-mm-dd")</f>
        <v>2000-01-01</v>
      </c>
    </row>
    <row r="329" spans="1:4" x14ac:dyDescent="0.25">
      <c r="A329" s="26" t="str">
        <f>IFERROR(IF([1]Clientes!$A329&lt;&gt;"",[1]Clientes!$A329,""),"")</f>
        <v/>
      </c>
      <c r="B329" s="28" t="str">
        <f>+IFERROR(IF([1]Clientes!$B329&lt;&gt;"",[1]Clientes!$B329,""),"")</f>
        <v/>
      </c>
      <c r="D329" s="20" t="str">
        <f>TEXT([1]Festivos!$A329,"yyyy-mm-dd")</f>
        <v>2000-01-01</v>
      </c>
    </row>
    <row r="330" spans="1:4" x14ac:dyDescent="0.25">
      <c r="A330" s="26" t="str">
        <f>IFERROR(IF([1]Clientes!$A330&lt;&gt;"",[1]Clientes!$A330,""),"")</f>
        <v/>
      </c>
      <c r="B330" s="28" t="str">
        <f>+IFERROR(IF([1]Clientes!$B330&lt;&gt;"",[1]Clientes!$B330,""),"")</f>
        <v/>
      </c>
      <c r="D330" s="20" t="str">
        <f>TEXT([1]Festivos!$A330,"yyyy-mm-dd")</f>
        <v>2000-01-01</v>
      </c>
    </row>
    <row r="331" spans="1:4" x14ac:dyDescent="0.25">
      <c r="A331" s="26" t="str">
        <f>IFERROR(IF([1]Clientes!$A331&lt;&gt;"",[1]Clientes!$A331,""),"")</f>
        <v/>
      </c>
      <c r="B331" s="28" t="str">
        <f>+IFERROR(IF([1]Clientes!$B331&lt;&gt;"",[1]Clientes!$B331,""),"")</f>
        <v/>
      </c>
      <c r="D331" s="20" t="str">
        <f>TEXT([1]Festivos!$A331,"yyyy-mm-dd")</f>
        <v>2000-01-01</v>
      </c>
    </row>
    <row r="332" spans="1:4" x14ac:dyDescent="0.25">
      <c r="A332" s="26" t="str">
        <f>IFERROR(IF([1]Clientes!$A332&lt;&gt;"",[1]Clientes!$A332,""),"")</f>
        <v/>
      </c>
      <c r="B332" s="28" t="str">
        <f>+IFERROR(IF([1]Clientes!$B332&lt;&gt;"",[1]Clientes!$B332,""),"")</f>
        <v/>
      </c>
      <c r="D332" s="20" t="str">
        <f>TEXT([1]Festivos!$A332,"yyyy-mm-dd")</f>
        <v>2000-01-01</v>
      </c>
    </row>
    <row r="333" spans="1:4" x14ac:dyDescent="0.25">
      <c r="A333" s="26" t="str">
        <f>IFERROR(IF([1]Clientes!$A333&lt;&gt;"",[1]Clientes!$A333,""),"")</f>
        <v/>
      </c>
      <c r="B333" s="28" t="str">
        <f>+IFERROR(IF([1]Clientes!$B333&lt;&gt;"",[1]Clientes!$B333,""),"")</f>
        <v/>
      </c>
      <c r="D333" s="20" t="str">
        <f>TEXT([1]Festivos!$A333,"yyyy-mm-dd")</f>
        <v>2000-01-01</v>
      </c>
    </row>
    <row r="334" spans="1:4" x14ac:dyDescent="0.25">
      <c r="A334" s="26" t="str">
        <f>IFERROR(IF([1]Clientes!$A334&lt;&gt;"",[1]Clientes!$A334,""),"")</f>
        <v/>
      </c>
      <c r="B334" s="28" t="str">
        <f>+IFERROR(IF([1]Clientes!$B334&lt;&gt;"",[1]Clientes!$B334,""),"")</f>
        <v/>
      </c>
      <c r="D334" s="20" t="str">
        <f>TEXT([1]Festivos!$A334,"yyyy-mm-dd")</f>
        <v>2000-01-01</v>
      </c>
    </row>
    <row r="335" spans="1:4" x14ac:dyDescent="0.25">
      <c r="A335" s="26" t="str">
        <f>IFERROR(IF([1]Clientes!$A335&lt;&gt;"",[1]Clientes!$A335,""),"")</f>
        <v/>
      </c>
      <c r="B335" s="28" t="str">
        <f>+IFERROR(IF([1]Clientes!$B335&lt;&gt;"",[1]Clientes!$B335,""),"")</f>
        <v/>
      </c>
      <c r="D335" s="20" t="str">
        <f>TEXT([1]Festivos!$A335,"yyyy-mm-dd")</f>
        <v>2000-01-01</v>
      </c>
    </row>
    <row r="336" spans="1:4" x14ac:dyDescent="0.25">
      <c r="A336" s="26" t="str">
        <f>IFERROR(IF([1]Clientes!$A336&lt;&gt;"",[1]Clientes!$A336,""),"")</f>
        <v/>
      </c>
      <c r="B336" s="28" t="str">
        <f>+IFERROR(IF([1]Clientes!$B336&lt;&gt;"",[1]Clientes!$B336,""),"")</f>
        <v/>
      </c>
      <c r="D336" s="20" t="str">
        <f>TEXT([1]Festivos!$A336,"yyyy-mm-dd")</f>
        <v>2000-01-01</v>
      </c>
    </row>
    <row r="337" spans="1:4" x14ac:dyDescent="0.25">
      <c r="A337" s="26" t="str">
        <f>IFERROR(IF([1]Clientes!$A337&lt;&gt;"",[1]Clientes!$A337,""),"")</f>
        <v/>
      </c>
      <c r="B337" s="28" t="str">
        <f>+IFERROR(IF([1]Clientes!$B337&lt;&gt;"",[1]Clientes!$B337,""),"")</f>
        <v/>
      </c>
      <c r="D337" s="20" t="str">
        <f>TEXT([1]Festivos!$A337,"yyyy-mm-dd")</f>
        <v>2000-01-01</v>
      </c>
    </row>
    <row r="338" spans="1:4" x14ac:dyDescent="0.25">
      <c r="A338" s="26" t="str">
        <f>IFERROR(IF([1]Clientes!$A338&lt;&gt;"",[1]Clientes!$A338,""),"")</f>
        <v/>
      </c>
      <c r="B338" s="28" t="str">
        <f>+IFERROR(IF([1]Clientes!$B338&lt;&gt;"",[1]Clientes!$B338,""),"")</f>
        <v/>
      </c>
      <c r="D338" s="20" t="str">
        <f>TEXT([1]Festivos!$A338,"yyyy-mm-dd")</f>
        <v>2000-01-01</v>
      </c>
    </row>
    <row r="339" spans="1:4" x14ac:dyDescent="0.25">
      <c r="A339" s="26" t="str">
        <f>IFERROR(IF([1]Clientes!$A339&lt;&gt;"",[1]Clientes!$A339,""),"")</f>
        <v/>
      </c>
      <c r="B339" s="28" t="str">
        <f>+IFERROR(IF([1]Clientes!$B339&lt;&gt;"",[1]Clientes!$B339,""),"")</f>
        <v/>
      </c>
      <c r="D339" s="20" t="str">
        <f>TEXT([1]Festivos!$A339,"yyyy-mm-dd")</f>
        <v>2000-01-01</v>
      </c>
    </row>
    <row r="340" spans="1:4" x14ac:dyDescent="0.25">
      <c r="A340" s="26" t="str">
        <f>IFERROR(IF([1]Clientes!$A340&lt;&gt;"",[1]Clientes!$A340,""),"")</f>
        <v/>
      </c>
      <c r="B340" s="28" t="str">
        <f>+IFERROR(IF([1]Clientes!$B340&lt;&gt;"",[1]Clientes!$B340,""),"")</f>
        <v/>
      </c>
      <c r="D340" s="20" t="str">
        <f>TEXT([1]Festivos!$A340,"yyyy-mm-dd")</f>
        <v>2000-01-01</v>
      </c>
    </row>
    <row r="341" spans="1:4" x14ac:dyDescent="0.25">
      <c r="A341" s="26" t="str">
        <f>IFERROR(IF([1]Clientes!$A341&lt;&gt;"",[1]Clientes!$A341,""),"")</f>
        <v/>
      </c>
      <c r="B341" s="28" t="str">
        <f>+IFERROR(IF([1]Clientes!$B341&lt;&gt;"",[1]Clientes!$B341,""),"")</f>
        <v/>
      </c>
      <c r="D341" s="20" t="str">
        <f>TEXT([1]Festivos!$A341,"yyyy-mm-dd")</f>
        <v>2000-01-01</v>
      </c>
    </row>
    <row r="342" spans="1:4" x14ac:dyDescent="0.25">
      <c r="A342" s="26" t="str">
        <f>IFERROR(IF([1]Clientes!$A342&lt;&gt;"",[1]Clientes!$A342,""),"")</f>
        <v/>
      </c>
      <c r="B342" s="28" t="str">
        <f>+IFERROR(IF([1]Clientes!$B342&lt;&gt;"",[1]Clientes!$B342,""),"")</f>
        <v/>
      </c>
      <c r="D342" s="20" t="str">
        <f>TEXT([1]Festivos!$A342,"yyyy-mm-dd")</f>
        <v>2000-01-01</v>
      </c>
    </row>
    <row r="343" spans="1:4" x14ac:dyDescent="0.25">
      <c r="A343" s="26" t="str">
        <f>IFERROR(IF([1]Clientes!$A343&lt;&gt;"",[1]Clientes!$A343,""),"")</f>
        <v/>
      </c>
      <c r="B343" s="28" t="str">
        <f>+IFERROR(IF([1]Clientes!$B343&lt;&gt;"",[1]Clientes!$B343,""),"")</f>
        <v/>
      </c>
      <c r="D343" s="20" t="str">
        <f>TEXT([1]Festivos!$A343,"yyyy-mm-dd")</f>
        <v>2000-01-01</v>
      </c>
    </row>
    <row r="344" spans="1:4" x14ac:dyDescent="0.25">
      <c r="A344" s="26" t="str">
        <f>IFERROR(IF([1]Clientes!$A344&lt;&gt;"",[1]Clientes!$A344,""),"")</f>
        <v/>
      </c>
      <c r="B344" s="28" t="str">
        <f>+IFERROR(IF([1]Clientes!$B344&lt;&gt;"",[1]Clientes!$B344,""),"")</f>
        <v/>
      </c>
      <c r="D344" s="20" t="str">
        <f>TEXT([1]Festivos!$A344,"yyyy-mm-dd")</f>
        <v>2000-01-01</v>
      </c>
    </row>
    <row r="345" spans="1:4" x14ac:dyDescent="0.25">
      <c r="A345" s="26" t="str">
        <f>IFERROR(IF([1]Clientes!$A345&lt;&gt;"",[1]Clientes!$A345,""),"")</f>
        <v/>
      </c>
      <c r="B345" s="28" t="str">
        <f>+IFERROR(IF([1]Clientes!$B345&lt;&gt;"",[1]Clientes!$B345,""),"")</f>
        <v/>
      </c>
      <c r="D345" s="20" t="str">
        <f>TEXT([1]Festivos!$A345,"yyyy-mm-dd")</f>
        <v>2000-01-01</v>
      </c>
    </row>
    <row r="346" spans="1:4" x14ac:dyDescent="0.25">
      <c r="A346" s="26" t="str">
        <f>IFERROR(IF([1]Clientes!$A346&lt;&gt;"",[1]Clientes!$A346,""),"")</f>
        <v/>
      </c>
      <c r="B346" s="28" t="str">
        <f>+IFERROR(IF([1]Clientes!$B346&lt;&gt;"",[1]Clientes!$B346,""),"")</f>
        <v/>
      </c>
      <c r="D346" s="20" t="str">
        <f>TEXT([1]Festivos!$A346,"yyyy-mm-dd")</f>
        <v>2000-01-01</v>
      </c>
    </row>
    <row r="347" spans="1:4" x14ac:dyDescent="0.25">
      <c r="A347" s="26" t="str">
        <f>IFERROR(IF([1]Clientes!$A347&lt;&gt;"",[1]Clientes!$A347,""),"")</f>
        <v/>
      </c>
      <c r="B347" s="28" t="str">
        <f>+IFERROR(IF([1]Clientes!$B347&lt;&gt;"",[1]Clientes!$B347,""),"")</f>
        <v/>
      </c>
      <c r="D347" s="20" t="str">
        <f>TEXT([1]Festivos!$A347,"yyyy-mm-dd")</f>
        <v>2000-01-01</v>
      </c>
    </row>
    <row r="348" spans="1:4" x14ac:dyDescent="0.25">
      <c r="A348" s="26" t="str">
        <f>IFERROR(IF([1]Clientes!$A348&lt;&gt;"",[1]Clientes!$A348,""),"")</f>
        <v/>
      </c>
      <c r="B348" s="28" t="str">
        <f>+IFERROR(IF([1]Clientes!$B348&lt;&gt;"",[1]Clientes!$B348,""),"")</f>
        <v/>
      </c>
      <c r="D348" s="20" t="str">
        <f>TEXT([1]Festivos!$A348,"yyyy-mm-dd")</f>
        <v>2000-01-01</v>
      </c>
    </row>
    <row r="349" spans="1:4" x14ac:dyDescent="0.25">
      <c r="A349" s="26" t="str">
        <f>IFERROR(IF([1]Clientes!$A349&lt;&gt;"",[1]Clientes!$A349,""),"")</f>
        <v/>
      </c>
      <c r="B349" s="28" t="str">
        <f>+IFERROR(IF([1]Clientes!$B349&lt;&gt;"",[1]Clientes!$B349,""),"")</f>
        <v/>
      </c>
      <c r="D349" s="20" t="str">
        <f>TEXT([1]Festivos!$A349,"yyyy-mm-dd")</f>
        <v>2000-01-01</v>
      </c>
    </row>
    <row r="350" spans="1:4" x14ac:dyDescent="0.25">
      <c r="A350" s="26" t="str">
        <f>IFERROR(IF([1]Clientes!$A350&lt;&gt;"",[1]Clientes!$A350,""),"")</f>
        <v/>
      </c>
      <c r="B350" s="28" t="str">
        <f>+IFERROR(IF([1]Clientes!$B350&lt;&gt;"",[1]Clientes!$B350,""),"")</f>
        <v/>
      </c>
      <c r="D350" s="20" t="str">
        <f>TEXT([1]Festivos!$A350,"yyyy-mm-dd")</f>
        <v>2000-01-01</v>
      </c>
    </row>
    <row r="351" spans="1:4" x14ac:dyDescent="0.25">
      <c r="A351" s="26" t="str">
        <f>IFERROR(IF([1]Clientes!$A351&lt;&gt;"",[1]Clientes!$A351,""),"")</f>
        <v/>
      </c>
      <c r="B351" s="28" t="str">
        <f>+IFERROR(IF([1]Clientes!$B351&lt;&gt;"",[1]Clientes!$B351,""),"")</f>
        <v/>
      </c>
      <c r="D351" s="20" t="str">
        <f>TEXT([1]Festivos!$A351,"yyyy-mm-dd")</f>
        <v>2000-01-01</v>
      </c>
    </row>
    <row r="352" spans="1:4" x14ac:dyDescent="0.25">
      <c r="A352" s="26" t="str">
        <f>IFERROR(IF([1]Clientes!$A352&lt;&gt;"",[1]Clientes!$A352,""),"")</f>
        <v/>
      </c>
      <c r="B352" s="28" t="str">
        <f>+IFERROR(IF([1]Clientes!$B352&lt;&gt;"",[1]Clientes!$B352,""),"")</f>
        <v/>
      </c>
      <c r="D352" s="20" t="str">
        <f>TEXT([1]Festivos!$A352,"yyyy-mm-dd")</f>
        <v>2000-01-01</v>
      </c>
    </row>
    <row r="353" spans="1:4" x14ac:dyDescent="0.25">
      <c r="A353" s="26" t="str">
        <f>IFERROR(IF([1]Clientes!$A353&lt;&gt;"",[1]Clientes!$A353,""),"")</f>
        <v/>
      </c>
      <c r="B353" s="28" t="str">
        <f>+IFERROR(IF([1]Clientes!$B353&lt;&gt;"",[1]Clientes!$B353,""),"")</f>
        <v/>
      </c>
      <c r="D353" s="20" t="str">
        <f>TEXT([1]Festivos!$A353,"yyyy-mm-dd")</f>
        <v>2000-01-01</v>
      </c>
    </row>
    <row r="354" spans="1:4" x14ac:dyDescent="0.25">
      <c r="A354" s="26" t="str">
        <f>IFERROR(IF([1]Clientes!$A354&lt;&gt;"",[1]Clientes!$A354,""),"")</f>
        <v/>
      </c>
      <c r="B354" s="28" t="str">
        <f>+IFERROR(IF([1]Clientes!$B354&lt;&gt;"",[1]Clientes!$B354,""),"")</f>
        <v/>
      </c>
      <c r="D354" s="20" t="str">
        <f>TEXT([1]Festivos!$A354,"yyyy-mm-dd")</f>
        <v>2000-01-01</v>
      </c>
    </row>
    <row r="355" spans="1:4" x14ac:dyDescent="0.25">
      <c r="A355" s="26" t="str">
        <f>IFERROR(IF([1]Clientes!$A355&lt;&gt;"",[1]Clientes!$A355,""),"")</f>
        <v/>
      </c>
      <c r="B355" s="28" t="str">
        <f>+IFERROR(IF([1]Clientes!$B355&lt;&gt;"",[1]Clientes!$B355,""),"")</f>
        <v/>
      </c>
      <c r="D355" s="20" t="str">
        <f>TEXT([1]Festivos!$A355,"yyyy-mm-dd")</f>
        <v>2000-01-01</v>
      </c>
    </row>
    <row r="356" spans="1:4" x14ac:dyDescent="0.25">
      <c r="A356" s="26" t="str">
        <f>IFERROR(IF([1]Clientes!$A356&lt;&gt;"",[1]Clientes!$A356,""),"")</f>
        <v/>
      </c>
      <c r="B356" s="28" t="str">
        <f>+IFERROR(IF([1]Clientes!$B356&lt;&gt;"",[1]Clientes!$B356,""),"")</f>
        <v/>
      </c>
      <c r="D356" s="20" t="str">
        <f>TEXT([1]Festivos!$A356,"yyyy-mm-dd")</f>
        <v>2000-01-01</v>
      </c>
    </row>
    <row r="357" spans="1:4" x14ac:dyDescent="0.25">
      <c r="A357" s="26" t="str">
        <f>IFERROR(IF([1]Clientes!$A357&lt;&gt;"",[1]Clientes!$A357,""),"")</f>
        <v/>
      </c>
      <c r="B357" s="28" t="str">
        <f>+IFERROR(IF([1]Clientes!$B357&lt;&gt;"",[1]Clientes!$B357,""),"")</f>
        <v/>
      </c>
      <c r="D357" s="20" t="str">
        <f>TEXT([1]Festivos!$A357,"yyyy-mm-dd")</f>
        <v>2000-01-01</v>
      </c>
    </row>
    <row r="358" spans="1:4" x14ac:dyDescent="0.25">
      <c r="A358" s="26" t="str">
        <f>IFERROR(IF([1]Clientes!$A358&lt;&gt;"",[1]Clientes!$A358,""),"")</f>
        <v/>
      </c>
      <c r="B358" s="28" t="str">
        <f>+IFERROR(IF([1]Clientes!$B358&lt;&gt;"",[1]Clientes!$B358,""),"")</f>
        <v/>
      </c>
      <c r="D358" s="20" t="str">
        <f>TEXT([1]Festivos!$A358,"yyyy-mm-dd")</f>
        <v>2000-01-01</v>
      </c>
    </row>
    <row r="359" spans="1:4" x14ac:dyDescent="0.25">
      <c r="A359" s="26" t="str">
        <f>IFERROR(IF([1]Clientes!$A359&lt;&gt;"",[1]Clientes!$A359,""),"")</f>
        <v/>
      </c>
      <c r="B359" s="28" t="str">
        <f>+IFERROR(IF([1]Clientes!$B359&lt;&gt;"",[1]Clientes!$B359,""),"")</f>
        <v/>
      </c>
      <c r="D359" s="20" t="str">
        <f>TEXT([1]Festivos!$A359,"yyyy-mm-dd")</f>
        <v>2000-01-01</v>
      </c>
    </row>
    <row r="360" spans="1:4" x14ac:dyDescent="0.25">
      <c r="A360" s="26" t="str">
        <f>IFERROR(IF([1]Clientes!$A360&lt;&gt;"",[1]Clientes!$A360,""),"")</f>
        <v/>
      </c>
      <c r="B360" s="28" t="str">
        <f>+IFERROR(IF([1]Clientes!$B360&lt;&gt;"",[1]Clientes!$B360,""),"")</f>
        <v/>
      </c>
      <c r="D360" s="20" t="str">
        <f>TEXT([1]Festivos!$A360,"yyyy-mm-dd")</f>
        <v>2000-01-01</v>
      </c>
    </row>
    <row r="361" spans="1:4" x14ac:dyDescent="0.25">
      <c r="A361" s="26" t="str">
        <f>IFERROR(IF([1]Clientes!$A361&lt;&gt;"",[1]Clientes!$A361,""),"")</f>
        <v/>
      </c>
      <c r="B361" s="28" t="str">
        <f>+IFERROR(IF([1]Clientes!$B361&lt;&gt;"",[1]Clientes!$B361,""),"")</f>
        <v/>
      </c>
      <c r="D361" s="20" t="str">
        <f>TEXT([1]Festivos!$A361,"yyyy-mm-dd")</f>
        <v>2000-01-01</v>
      </c>
    </row>
    <row r="362" spans="1:4" x14ac:dyDescent="0.25">
      <c r="A362" s="26" t="str">
        <f>IFERROR(IF([1]Clientes!$A362&lt;&gt;"",[1]Clientes!$A362,""),"")</f>
        <v/>
      </c>
      <c r="B362" s="28" t="str">
        <f>+IFERROR(IF([1]Clientes!$B362&lt;&gt;"",[1]Clientes!$B362,""),"")</f>
        <v/>
      </c>
      <c r="D362" s="20" t="str">
        <f>TEXT([1]Festivos!$A362,"yyyy-mm-dd")</f>
        <v>2000-01-01</v>
      </c>
    </row>
    <row r="363" spans="1:4" x14ac:dyDescent="0.25">
      <c r="A363" s="26" t="str">
        <f>IFERROR(IF([1]Clientes!$A363&lt;&gt;"",[1]Clientes!$A363,""),"")</f>
        <v/>
      </c>
      <c r="B363" s="28" t="str">
        <f>+IFERROR(IF([1]Clientes!$B363&lt;&gt;"",[1]Clientes!$B363,""),"")</f>
        <v/>
      </c>
      <c r="D363" s="20" t="str">
        <f>TEXT([1]Festivos!$A363,"yyyy-mm-dd")</f>
        <v>2000-01-01</v>
      </c>
    </row>
    <row r="364" spans="1:4" x14ac:dyDescent="0.25">
      <c r="A364" s="26" t="str">
        <f>IFERROR(IF([1]Clientes!$A364&lt;&gt;"",[1]Clientes!$A364,""),"")</f>
        <v/>
      </c>
      <c r="B364" s="28" t="str">
        <f>+IFERROR(IF([1]Clientes!$B364&lt;&gt;"",[1]Clientes!$B364,""),"")</f>
        <v/>
      </c>
      <c r="D364" s="20" t="str">
        <f>TEXT([1]Festivos!$A364,"yyyy-mm-dd")</f>
        <v>2000-01-01</v>
      </c>
    </row>
    <row r="365" spans="1:4" x14ac:dyDescent="0.25">
      <c r="A365" s="26" t="str">
        <f>IFERROR(IF([1]Clientes!$A365&lt;&gt;"",[1]Clientes!$A365,""),"")</f>
        <v/>
      </c>
      <c r="B365" s="28" t="str">
        <f>+IFERROR(IF([1]Clientes!$B365&lt;&gt;"",[1]Clientes!$B365,""),"")</f>
        <v/>
      </c>
      <c r="D365" s="20" t="str">
        <f>TEXT([1]Festivos!$A365,"yyyy-mm-dd")</f>
        <v>2000-01-01</v>
      </c>
    </row>
    <row r="366" spans="1:4" x14ac:dyDescent="0.25">
      <c r="A366" s="26" t="str">
        <f>IFERROR(IF([1]Clientes!$A366&lt;&gt;"",[1]Clientes!$A366,""),"")</f>
        <v/>
      </c>
      <c r="B366" s="28" t="str">
        <f>+IFERROR(IF([1]Clientes!$B366&lt;&gt;"",[1]Clientes!$B366,""),"")</f>
        <v/>
      </c>
      <c r="D366" s="20" t="str">
        <f>TEXT([1]Festivos!$A366,"yyyy-mm-dd")</f>
        <v>2000-01-01</v>
      </c>
    </row>
    <row r="367" spans="1:4" x14ac:dyDescent="0.25">
      <c r="A367" s="26" t="str">
        <f>IFERROR(IF([1]Clientes!$A367&lt;&gt;"",[1]Clientes!$A367,""),"")</f>
        <v/>
      </c>
      <c r="B367" s="28" t="str">
        <f>+IFERROR(IF([1]Clientes!$B367&lt;&gt;"",[1]Clientes!$B367,""),"")</f>
        <v/>
      </c>
      <c r="D367" s="20" t="str">
        <f>TEXT([1]Festivos!$A367,"yyyy-mm-dd")</f>
        <v>2000-01-01</v>
      </c>
    </row>
    <row r="368" spans="1:4" x14ac:dyDescent="0.25">
      <c r="A368" s="26" t="str">
        <f>IFERROR(IF([1]Clientes!$A368&lt;&gt;"",[1]Clientes!$A368,""),"")</f>
        <v/>
      </c>
      <c r="B368" s="28" t="str">
        <f>+IFERROR(IF([1]Clientes!$B368&lt;&gt;"",[1]Clientes!$B368,""),"")</f>
        <v/>
      </c>
      <c r="D368" s="20" t="str">
        <f>TEXT([1]Festivos!$A368,"yyyy-mm-dd")</f>
        <v>2000-01-01</v>
      </c>
    </row>
    <row r="369" spans="1:4" x14ac:dyDescent="0.25">
      <c r="A369" s="26" t="str">
        <f>IFERROR(IF([1]Clientes!$A369&lt;&gt;"",[1]Clientes!$A369,""),"")</f>
        <v/>
      </c>
      <c r="B369" s="28" t="str">
        <f>+IFERROR(IF([1]Clientes!$B369&lt;&gt;"",[1]Clientes!$B369,""),"")</f>
        <v/>
      </c>
      <c r="D369" s="20" t="str">
        <f>TEXT([1]Festivos!$A369,"yyyy-mm-dd")</f>
        <v>2000-01-01</v>
      </c>
    </row>
    <row r="370" spans="1:4" x14ac:dyDescent="0.25">
      <c r="A370" s="26" t="str">
        <f>IFERROR(IF([1]Clientes!$A370&lt;&gt;"",[1]Clientes!$A370,""),"")</f>
        <v/>
      </c>
      <c r="B370" s="28" t="str">
        <f>+IFERROR(IF([1]Clientes!$B370&lt;&gt;"",[1]Clientes!$B370,""),"")</f>
        <v/>
      </c>
      <c r="D370" s="20" t="str">
        <f>TEXT([1]Festivos!$A370,"yyyy-mm-dd")</f>
        <v>2000-01-01</v>
      </c>
    </row>
    <row r="371" spans="1:4" x14ac:dyDescent="0.25">
      <c r="A371" s="26" t="str">
        <f>IFERROR(IF([1]Clientes!$A371&lt;&gt;"",[1]Clientes!$A371,""),"")</f>
        <v/>
      </c>
      <c r="B371" s="28" t="str">
        <f>+IFERROR(IF([1]Clientes!$B371&lt;&gt;"",[1]Clientes!$B371,""),"")</f>
        <v/>
      </c>
      <c r="D371" s="20" t="str">
        <f>TEXT([1]Festivos!$A371,"yyyy-mm-dd")</f>
        <v>2000-01-01</v>
      </c>
    </row>
    <row r="372" spans="1:4" x14ac:dyDescent="0.25">
      <c r="A372" s="26" t="str">
        <f>IFERROR(IF([1]Clientes!$A372&lt;&gt;"",[1]Clientes!$A372,""),"")</f>
        <v/>
      </c>
      <c r="B372" s="28" t="str">
        <f>+IFERROR(IF([1]Clientes!$B372&lt;&gt;"",[1]Clientes!$B372,""),"")</f>
        <v/>
      </c>
      <c r="D372" s="20" t="str">
        <f>TEXT([1]Festivos!$A372,"yyyy-mm-dd")</f>
        <v>2000-01-01</v>
      </c>
    </row>
    <row r="373" spans="1:4" x14ac:dyDescent="0.25">
      <c r="A373" s="26" t="str">
        <f>IFERROR(IF([1]Clientes!$A373&lt;&gt;"",[1]Clientes!$A373,""),"")</f>
        <v/>
      </c>
      <c r="B373" s="28" t="str">
        <f>+IFERROR(IF([1]Clientes!$B373&lt;&gt;"",[1]Clientes!$B373,""),"")</f>
        <v/>
      </c>
      <c r="D373" s="20" t="str">
        <f>TEXT([1]Festivos!$A373,"yyyy-mm-dd")</f>
        <v>2000-01-01</v>
      </c>
    </row>
    <row r="374" spans="1:4" x14ac:dyDescent="0.25">
      <c r="A374" s="26" t="str">
        <f>IFERROR(IF([1]Clientes!$A374&lt;&gt;"",[1]Clientes!$A374,""),"")</f>
        <v/>
      </c>
      <c r="B374" s="28" t="str">
        <f>+IFERROR(IF([1]Clientes!$B374&lt;&gt;"",[1]Clientes!$B374,""),"")</f>
        <v/>
      </c>
      <c r="D374" s="20" t="str">
        <f>TEXT([1]Festivos!$A374,"yyyy-mm-dd")</f>
        <v>2000-01-01</v>
      </c>
    </row>
    <row r="375" spans="1:4" x14ac:dyDescent="0.25">
      <c r="A375" s="26" t="str">
        <f>IFERROR(IF([1]Clientes!$A375&lt;&gt;"",[1]Clientes!$A375,""),"")</f>
        <v/>
      </c>
      <c r="B375" s="28" t="str">
        <f>+IFERROR(IF([1]Clientes!$B375&lt;&gt;"",[1]Clientes!$B375,""),"")</f>
        <v/>
      </c>
      <c r="D375" s="20" t="str">
        <f>TEXT([1]Festivos!$A375,"yyyy-mm-dd")</f>
        <v>2000-01-01</v>
      </c>
    </row>
    <row r="376" spans="1:4" x14ac:dyDescent="0.25">
      <c r="A376" s="26" t="str">
        <f>IFERROR(IF([1]Clientes!$A376&lt;&gt;"",[1]Clientes!$A376,""),"")</f>
        <v/>
      </c>
      <c r="B376" s="28" t="str">
        <f>+IFERROR(IF([1]Clientes!$B376&lt;&gt;"",[1]Clientes!$B376,""),"")</f>
        <v/>
      </c>
      <c r="D376" s="20" t="str">
        <f>TEXT([1]Festivos!$A376,"yyyy-mm-dd")</f>
        <v>2000-01-01</v>
      </c>
    </row>
    <row r="377" spans="1:4" x14ac:dyDescent="0.25">
      <c r="A377" s="26" t="str">
        <f>IFERROR(IF([1]Clientes!$A377&lt;&gt;"",[1]Clientes!$A377,""),"")</f>
        <v/>
      </c>
      <c r="B377" s="28" t="str">
        <f>+IFERROR(IF([1]Clientes!$B377&lt;&gt;"",[1]Clientes!$B377,""),"")</f>
        <v/>
      </c>
      <c r="D377" s="20" t="str">
        <f>TEXT([1]Festivos!$A377,"yyyy-mm-dd")</f>
        <v>2000-01-01</v>
      </c>
    </row>
    <row r="378" spans="1:4" x14ac:dyDescent="0.25">
      <c r="A378" s="26" t="str">
        <f>IFERROR(IF([1]Clientes!$A378&lt;&gt;"",[1]Clientes!$A378,""),"")</f>
        <v/>
      </c>
      <c r="B378" s="28" t="str">
        <f>+IFERROR(IF([1]Clientes!$B378&lt;&gt;"",[1]Clientes!$B378,""),"")</f>
        <v/>
      </c>
      <c r="D378" s="20" t="str">
        <f>TEXT([1]Festivos!$A378,"yyyy-mm-dd")</f>
        <v>2000-01-01</v>
      </c>
    </row>
    <row r="379" spans="1:4" x14ac:dyDescent="0.25">
      <c r="A379" s="26" t="str">
        <f>IFERROR(IF([1]Clientes!$A379&lt;&gt;"",[1]Clientes!$A379,""),"")</f>
        <v/>
      </c>
      <c r="B379" s="28" t="str">
        <f>+IFERROR(IF([1]Clientes!$B379&lt;&gt;"",[1]Clientes!$B379,""),"")</f>
        <v/>
      </c>
      <c r="D379" s="20" t="str">
        <f>TEXT([1]Festivos!$A379,"yyyy-mm-dd")</f>
        <v>2000-01-01</v>
      </c>
    </row>
    <row r="380" spans="1:4" x14ac:dyDescent="0.25">
      <c r="A380" s="26" t="str">
        <f>IFERROR(IF([1]Clientes!$A380&lt;&gt;"",[1]Clientes!$A380,""),"")</f>
        <v/>
      </c>
      <c r="B380" s="28" t="str">
        <f>+IFERROR(IF([1]Clientes!$B380&lt;&gt;"",[1]Clientes!$B380,""),"")</f>
        <v/>
      </c>
      <c r="D380" s="20" t="str">
        <f>TEXT([1]Festivos!$A380,"yyyy-mm-dd")</f>
        <v>2000-01-01</v>
      </c>
    </row>
    <row r="381" spans="1:4" x14ac:dyDescent="0.25">
      <c r="A381" s="26" t="str">
        <f>IFERROR(IF([1]Clientes!$A381&lt;&gt;"",[1]Clientes!$A381,""),"")</f>
        <v/>
      </c>
      <c r="B381" s="28" t="str">
        <f>+IFERROR(IF([1]Clientes!$B381&lt;&gt;"",[1]Clientes!$B381,""),"")</f>
        <v/>
      </c>
      <c r="D381" s="20" t="str">
        <f>TEXT([1]Festivos!$A381,"yyyy-mm-dd")</f>
        <v>2000-01-01</v>
      </c>
    </row>
    <row r="382" spans="1:4" x14ac:dyDescent="0.25">
      <c r="A382" s="26" t="str">
        <f>IFERROR(IF([1]Clientes!$A382&lt;&gt;"",[1]Clientes!$A382,""),"")</f>
        <v/>
      </c>
      <c r="B382" s="28" t="str">
        <f>+IFERROR(IF([1]Clientes!$B382&lt;&gt;"",[1]Clientes!$B382,""),"")</f>
        <v/>
      </c>
      <c r="D382" s="20" t="str">
        <f>TEXT([1]Festivos!$A382,"yyyy-mm-dd")</f>
        <v>2000-01-01</v>
      </c>
    </row>
    <row r="383" spans="1:4" x14ac:dyDescent="0.25">
      <c r="A383" s="26" t="str">
        <f>IFERROR(IF([1]Clientes!$A383&lt;&gt;"",[1]Clientes!$A383,""),"")</f>
        <v/>
      </c>
      <c r="B383" s="28" t="str">
        <f>+IFERROR(IF([1]Clientes!$B383&lt;&gt;"",[1]Clientes!$B383,""),"")</f>
        <v/>
      </c>
      <c r="D383" s="20" t="str">
        <f>TEXT([1]Festivos!$A383,"yyyy-mm-dd")</f>
        <v>2000-01-01</v>
      </c>
    </row>
    <row r="384" spans="1:4" x14ac:dyDescent="0.25">
      <c r="A384" s="26" t="str">
        <f>IFERROR(IF([1]Clientes!$A384&lt;&gt;"",[1]Clientes!$A384,""),"")</f>
        <v/>
      </c>
      <c r="B384" s="28" t="str">
        <f>+IFERROR(IF([1]Clientes!$B384&lt;&gt;"",[1]Clientes!$B384,""),"")</f>
        <v/>
      </c>
      <c r="D384" s="20" t="str">
        <f>TEXT([1]Festivos!$A384,"yyyy-mm-dd")</f>
        <v>2000-01-01</v>
      </c>
    </row>
    <row r="385" spans="1:4" x14ac:dyDescent="0.25">
      <c r="A385" s="26" t="str">
        <f>IFERROR(IF([1]Clientes!$A385&lt;&gt;"",[1]Clientes!$A385,""),"")</f>
        <v/>
      </c>
      <c r="B385" s="28" t="str">
        <f>+IFERROR(IF([1]Clientes!$B385&lt;&gt;"",[1]Clientes!$B385,""),"")</f>
        <v/>
      </c>
      <c r="D385" s="20" t="str">
        <f>TEXT([1]Festivos!$A385,"yyyy-mm-dd")</f>
        <v>2000-01-01</v>
      </c>
    </row>
    <row r="386" spans="1:4" x14ac:dyDescent="0.25">
      <c r="A386" s="26" t="str">
        <f>IFERROR(IF([1]Clientes!$A386&lt;&gt;"",[1]Clientes!$A386,""),"")</f>
        <v/>
      </c>
      <c r="B386" s="28" t="str">
        <f>+IFERROR(IF([1]Clientes!$B386&lt;&gt;"",[1]Clientes!$B386,""),"")</f>
        <v/>
      </c>
      <c r="D386" s="20" t="str">
        <f>TEXT([1]Festivos!$A386,"yyyy-mm-dd")</f>
        <v>2000-01-01</v>
      </c>
    </row>
    <row r="387" spans="1:4" x14ac:dyDescent="0.25">
      <c r="A387" s="26" t="str">
        <f>IFERROR(IF([1]Clientes!$A387&lt;&gt;"",[1]Clientes!$A387,""),"")</f>
        <v/>
      </c>
      <c r="B387" s="28" t="str">
        <f>+IFERROR(IF([1]Clientes!$B387&lt;&gt;"",[1]Clientes!$B387,""),"")</f>
        <v/>
      </c>
      <c r="D387" s="20" t="str">
        <f>TEXT([1]Festivos!$A387,"yyyy-mm-dd")</f>
        <v>2000-01-01</v>
      </c>
    </row>
    <row r="388" spans="1:4" x14ac:dyDescent="0.25">
      <c r="A388" s="26" t="str">
        <f>IFERROR(IF([1]Clientes!$A388&lt;&gt;"",[1]Clientes!$A388,""),"")</f>
        <v/>
      </c>
      <c r="B388" s="28" t="str">
        <f>+IFERROR(IF([1]Clientes!$B388&lt;&gt;"",[1]Clientes!$B388,""),"")</f>
        <v/>
      </c>
      <c r="D388" s="20" t="str">
        <f>TEXT([1]Festivos!$A388,"yyyy-mm-dd")</f>
        <v>2000-01-01</v>
      </c>
    </row>
    <row r="389" spans="1:4" x14ac:dyDescent="0.25">
      <c r="A389" s="26" t="str">
        <f>IFERROR(IF([1]Clientes!$A389&lt;&gt;"",[1]Clientes!$A389,""),"")</f>
        <v/>
      </c>
      <c r="B389" s="28" t="str">
        <f>+IFERROR(IF([1]Clientes!$B389&lt;&gt;"",[1]Clientes!$B389,""),"")</f>
        <v/>
      </c>
      <c r="D389" s="20" t="str">
        <f>TEXT([1]Festivos!$A389,"yyyy-mm-dd")</f>
        <v>2000-01-01</v>
      </c>
    </row>
    <row r="390" spans="1:4" x14ac:dyDescent="0.25">
      <c r="A390" s="26" t="str">
        <f>IFERROR(IF([1]Clientes!$A390&lt;&gt;"",[1]Clientes!$A390,""),"")</f>
        <v/>
      </c>
      <c r="B390" s="28" t="str">
        <f>+IFERROR(IF([1]Clientes!$B390&lt;&gt;"",[1]Clientes!$B390,""),"")</f>
        <v/>
      </c>
      <c r="D390" s="20" t="str">
        <f>TEXT([1]Festivos!$A390,"yyyy-mm-dd")</f>
        <v>2000-01-01</v>
      </c>
    </row>
    <row r="391" spans="1:4" x14ac:dyDescent="0.25">
      <c r="A391" s="26" t="str">
        <f>IFERROR(IF([1]Clientes!$A391&lt;&gt;"",[1]Clientes!$A391,""),"")</f>
        <v/>
      </c>
      <c r="B391" s="28" t="str">
        <f>+IFERROR(IF([1]Clientes!$B391&lt;&gt;"",[1]Clientes!$B391,""),"")</f>
        <v/>
      </c>
      <c r="D391" s="20" t="str">
        <f>TEXT([1]Festivos!$A391,"yyyy-mm-dd")</f>
        <v>2000-01-01</v>
      </c>
    </row>
    <row r="392" spans="1:4" x14ac:dyDescent="0.25">
      <c r="A392" s="26" t="str">
        <f>IFERROR(IF([1]Clientes!$A392&lt;&gt;"",[1]Clientes!$A392,""),"")</f>
        <v/>
      </c>
      <c r="B392" s="28" t="str">
        <f>+IFERROR(IF([1]Clientes!$B392&lt;&gt;"",[1]Clientes!$B392,""),"")</f>
        <v/>
      </c>
      <c r="D392" s="20" t="str">
        <f>TEXT([1]Festivos!$A392,"yyyy-mm-dd")</f>
        <v>2000-01-01</v>
      </c>
    </row>
    <row r="393" spans="1:4" x14ac:dyDescent="0.25">
      <c r="A393" s="26" t="str">
        <f>IFERROR(IF([1]Clientes!$A393&lt;&gt;"",[1]Clientes!$A393,""),"")</f>
        <v/>
      </c>
      <c r="B393" s="28" t="str">
        <f>+IFERROR(IF([1]Clientes!$B393&lt;&gt;"",[1]Clientes!$B393,""),"")</f>
        <v/>
      </c>
      <c r="D393" s="20" t="str">
        <f>TEXT([1]Festivos!$A393,"yyyy-mm-dd")</f>
        <v>2000-01-01</v>
      </c>
    </row>
    <row r="394" spans="1:4" x14ac:dyDescent="0.25">
      <c r="A394" s="26" t="str">
        <f>IFERROR(IF([1]Clientes!$A394&lt;&gt;"",[1]Clientes!$A394,""),"")</f>
        <v/>
      </c>
      <c r="B394" s="28" t="str">
        <f>+IFERROR(IF([1]Clientes!$B394&lt;&gt;"",[1]Clientes!$B394,""),"")</f>
        <v/>
      </c>
      <c r="D394" s="20" t="str">
        <f>TEXT([1]Festivos!$A394,"yyyy-mm-dd")</f>
        <v>2000-01-01</v>
      </c>
    </row>
    <row r="395" spans="1:4" x14ac:dyDescent="0.25">
      <c r="A395" s="26" t="str">
        <f>IFERROR(IF([1]Clientes!$A395&lt;&gt;"",[1]Clientes!$A395,""),"")</f>
        <v/>
      </c>
      <c r="B395" s="28" t="str">
        <f>+IFERROR(IF([1]Clientes!$B395&lt;&gt;"",[1]Clientes!$B395,""),"")</f>
        <v/>
      </c>
      <c r="D395" s="20" t="str">
        <f>TEXT([1]Festivos!$A395,"yyyy-mm-dd")</f>
        <v>2000-01-01</v>
      </c>
    </row>
    <row r="396" spans="1:4" x14ac:dyDescent="0.25">
      <c r="A396" s="26" t="str">
        <f>IFERROR(IF([1]Clientes!$A396&lt;&gt;"",[1]Clientes!$A396,""),"")</f>
        <v/>
      </c>
      <c r="B396" s="28" t="str">
        <f>+IFERROR(IF([1]Clientes!$B396&lt;&gt;"",[1]Clientes!$B396,""),"")</f>
        <v/>
      </c>
      <c r="D396" s="20" t="str">
        <f>TEXT([1]Festivos!$A396,"yyyy-mm-dd")</f>
        <v>2000-01-01</v>
      </c>
    </row>
    <row r="397" spans="1:4" x14ac:dyDescent="0.25">
      <c r="A397" s="26" t="str">
        <f>IFERROR(IF([1]Clientes!$A397&lt;&gt;"",[1]Clientes!$A397,""),"")</f>
        <v/>
      </c>
      <c r="B397" s="28" t="str">
        <f>+IFERROR(IF([1]Clientes!$B397&lt;&gt;"",[1]Clientes!$B397,""),"")</f>
        <v/>
      </c>
      <c r="D397" s="20" t="str">
        <f>TEXT([1]Festivos!$A397,"yyyy-mm-dd")</f>
        <v>2000-01-01</v>
      </c>
    </row>
    <row r="398" spans="1:4" x14ac:dyDescent="0.25">
      <c r="A398" s="26" t="str">
        <f>IFERROR(IF([1]Clientes!$A398&lt;&gt;"",[1]Clientes!$A398,""),"")</f>
        <v/>
      </c>
      <c r="B398" s="28" t="str">
        <f>+IFERROR(IF([1]Clientes!$B398&lt;&gt;"",[1]Clientes!$B398,""),"")</f>
        <v/>
      </c>
      <c r="D398" s="20" t="str">
        <f>TEXT([1]Festivos!$A398,"yyyy-mm-dd")</f>
        <v>2000-01-01</v>
      </c>
    </row>
    <row r="399" spans="1:4" x14ac:dyDescent="0.25">
      <c r="A399" s="26" t="str">
        <f>IFERROR(IF([1]Clientes!$A399&lt;&gt;"",[1]Clientes!$A399,""),"")</f>
        <v/>
      </c>
      <c r="B399" s="28" t="str">
        <f>+IFERROR(IF([1]Clientes!$B399&lt;&gt;"",[1]Clientes!$B399,""),"")</f>
        <v/>
      </c>
      <c r="D399" s="20" t="str">
        <f>TEXT([1]Festivos!$A399,"yyyy-mm-dd")</f>
        <v>2000-01-01</v>
      </c>
    </row>
    <row r="400" spans="1:4" x14ac:dyDescent="0.25">
      <c r="A400" s="26" t="str">
        <f>IFERROR(IF([1]Clientes!$A400&lt;&gt;"",[1]Clientes!$A400,""),"")</f>
        <v/>
      </c>
      <c r="B400" s="28" t="str">
        <f>+IFERROR(IF([1]Clientes!$B400&lt;&gt;"",[1]Clientes!$B400,""),"")</f>
        <v/>
      </c>
      <c r="D400" s="20" t="str">
        <f>TEXT([1]Festivos!$A400,"yyyy-mm-dd")</f>
        <v>2000-01-01</v>
      </c>
    </row>
    <row r="401" spans="1:4" x14ac:dyDescent="0.25">
      <c r="A401" s="26" t="str">
        <f>IFERROR(IF([1]Clientes!$A401&lt;&gt;"",[1]Clientes!$A401,""),"")</f>
        <v/>
      </c>
      <c r="B401" s="28" t="str">
        <f>+IFERROR(IF([1]Clientes!$B401&lt;&gt;"",[1]Clientes!$B401,""),"")</f>
        <v/>
      </c>
      <c r="D401" s="20" t="str">
        <f>TEXT([1]Festivos!$A401,"yyyy-mm-dd")</f>
        <v>2000-01-01</v>
      </c>
    </row>
    <row r="402" spans="1:4" x14ac:dyDescent="0.25">
      <c r="A402" s="26" t="str">
        <f>IFERROR(IF([1]Clientes!$A402&lt;&gt;"",[1]Clientes!$A402,""),"")</f>
        <v/>
      </c>
      <c r="B402" s="28" t="str">
        <f>+IFERROR(IF([1]Clientes!$B402&lt;&gt;"",[1]Clientes!$B402,""),"")</f>
        <v/>
      </c>
      <c r="D402" s="20" t="str">
        <f>TEXT([1]Festivos!$A402,"yyyy-mm-dd")</f>
        <v>2000-01-01</v>
      </c>
    </row>
    <row r="403" spans="1:4" x14ac:dyDescent="0.25">
      <c r="A403" s="26" t="str">
        <f>IFERROR(IF([1]Clientes!$A403&lt;&gt;"",[1]Clientes!$A403,""),"")</f>
        <v/>
      </c>
      <c r="B403" s="28" t="str">
        <f>+IFERROR(IF([1]Clientes!$B403&lt;&gt;"",[1]Clientes!$B403,""),"")</f>
        <v/>
      </c>
      <c r="D403" s="20" t="str">
        <f>TEXT([1]Festivos!$A403,"yyyy-mm-dd")</f>
        <v>2000-01-01</v>
      </c>
    </row>
    <row r="404" spans="1:4" x14ac:dyDescent="0.25">
      <c r="A404" s="26" t="str">
        <f>IFERROR(IF([1]Clientes!$A404&lt;&gt;"",[1]Clientes!$A404,""),"")</f>
        <v/>
      </c>
      <c r="B404" s="28" t="str">
        <f>+IFERROR(IF([1]Clientes!$B404&lt;&gt;"",[1]Clientes!$B404,""),"")</f>
        <v/>
      </c>
      <c r="D404" s="20" t="str">
        <f>TEXT([1]Festivos!$A404,"yyyy-mm-dd")</f>
        <v>2000-01-01</v>
      </c>
    </row>
    <row r="405" spans="1:4" x14ac:dyDescent="0.25">
      <c r="A405" s="26" t="str">
        <f>IFERROR(IF([1]Clientes!$A405&lt;&gt;"",[1]Clientes!$A405,""),"")</f>
        <v/>
      </c>
      <c r="B405" s="28" t="str">
        <f>+IFERROR(IF([1]Clientes!$B405&lt;&gt;"",[1]Clientes!$B405,""),"")</f>
        <v/>
      </c>
      <c r="D405" s="20" t="str">
        <f>TEXT([1]Festivos!$A405,"yyyy-mm-dd")</f>
        <v>2000-01-01</v>
      </c>
    </row>
    <row r="406" spans="1:4" x14ac:dyDescent="0.25">
      <c r="A406" s="26" t="str">
        <f>IFERROR(IF([1]Clientes!$A406&lt;&gt;"",[1]Clientes!$A406,""),"")</f>
        <v/>
      </c>
      <c r="B406" s="28" t="str">
        <f>+IFERROR(IF([1]Clientes!$B406&lt;&gt;"",[1]Clientes!$B406,""),"")</f>
        <v/>
      </c>
      <c r="D406" s="20" t="str">
        <f>TEXT([1]Festivos!$A406,"yyyy-mm-dd")</f>
        <v>2000-01-01</v>
      </c>
    </row>
    <row r="407" spans="1:4" x14ac:dyDescent="0.25">
      <c r="A407" s="26" t="str">
        <f>IFERROR(IF([1]Clientes!$A407&lt;&gt;"",[1]Clientes!$A407,""),"")</f>
        <v/>
      </c>
      <c r="B407" s="28" t="str">
        <f>+IFERROR(IF([1]Clientes!$B407&lt;&gt;"",[1]Clientes!$B407,""),"")</f>
        <v/>
      </c>
      <c r="D407" s="20" t="str">
        <f>TEXT([1]Festivos!$A407,"yyyy-mm-dd")</f>
        <v>2000-01-01</v>
      </c>
    </row>
    <row r="408" spans="1:4" x14ac:dyDescent="0.25">
      <c r="A408" s="26" t="str">
        <f>IFERROR(IF([1]Clientes!$A408&lt;&gt;"",[1]Clientes!$A408,""),"")</f>
        <v/>
      </c>
      <c r="B408" s="28" t="str">
        <f>+IFERROR(IF([1]Clientes!$B408&lt;&gt;"",[1]Clientes!$B408,""),"")</f>
        <v/>
      </c>
      <c r="D408" s="20" t="str">
        <f>TEXT([1]Festivos!$A408,"yyyy-mm-dd")</f>
        <v>2000-01-01</v>
      </c>
    </row>
    <row r="409" spans="1:4" x14ac:dyDescent="0.25">
      <c r="A409" s="26" t="str">
        <f>IFERROR(IF([1]Clientes!$A409&lt;&gt;"",[1]Clientes!$A409,""),"")</f>
        <v/>
      </c>
      <c r="B409" s="28" t="str">
        <f>+IFERROR(IF([1]Clientes!$B409&lt;&gt;"",[1]Clientes!$B409,""),"")</f>
        <v/>
      </c>
      <c r="D409" s="20" t="str">
        <f>TEXT([1]Festivos!$A409,"yyyy-mm-dd")</f>
        <v>2000-01-01</v>
      </c>
    </row>
    <row r="410" spans="1:4" x14ac:dyDescent="0.25">
      <c r="A410" s="26" t="str">
        <f>IFERROR(IF([1]Clientes!$A410&lt;&gt;"",[1]Clientes!$A410,""),"")</f>
        <v/>
      </c>
      <c r="B410" s="28" t="str">
        <f>+IFERROR(IF([1]Clientes!$B410&lt;&gt;"",[1]Clientes!$B410,""),"")</f>
        <v/>
      </c>
      <c r="D410" s="20" t="str">
        <f>TEXT([1]Festivos!$A410,"yyyy-mm-dd")</f>
        <v>2000-01-01</v>
      </c>
    </row>
    <row r="411" spans="1:4" x14ac:dyDescent="0.25">
      <c r="A411" s="26" t="str">
        <f>IFERROR(IF([1]Clientes!$A411&lt;&gt;"",[1]Clientes!$A411,""),"")</f>
        <v/>
      </c>
      <c r="B411" s="28" t="str">
        <f>+IFERROR(IF([1]Clientes!$B411&lt;&gt;"",[1]Clientes!$B411,""),"")</f>
        <v/>
      </c>
      <c r="D411" s="20" t="str">
        <f>TEXT([1]Festivos!$A411,"yyyy-mm-dd")</f>
        <v>2000-01-01</v>
      </c>
    </row>
    <row r="412" spans="1:4" x14ac:dyDescent="0.25">
      <c r="A412" s="26" t="str">
        <f>IFERROR(IF([1]Clientes!$A412&lt;&gt;"",[1]Clientes!$A412,""),"")</f>
        <v/>
      </c>
      <c r="B412" s="28" t="str">
        <f>+IFERROR(IF([1]Clientes!$B412&lt;&gt;"",[1]Clientes!$B412,""),"")</f>
        <v/>
      </c>
      <c r="D412" s="20" t="str">
        <f>TEXT([1]Festivos!$A412,"yyyy-mm-dd")</f>
        <v>2000-01-01</v>
      </c>
    </row>
    <row r="413" spans="1:4" x14ac:dyDescent="0.25">
      <c r="A413" s="26" t="str">
        <f>IFERROR(IF([1]Clientes!$A413&lt;&gt;"",[1]Clientes!$A413,""),"")</f>
        <v/>
      </c>
      <c r="B413" s="28" t="str">
        <f>+IFERROR(IF([1]Clientes!$B413&lt;&gt;"",[1]Clientes!$B413,""),"")</f>
        <v/>
      </c>
      <c r="D413" s="20" t="str">
        <f>TEXT([1]Festivos!$A413,"yyyy-mm-dd")</f>
        <v>2000-01-01</v>
      </c>
    </row>
    <row r="414" spans="1:4" x14ac:dyDescent="0.25">
      <c r="A414" s="26" t="str">
        <f>IFERROR(IF([1]Clientes!$A414&lt;&gt;"",[1]Clientes!$A414,""),"")</f>
        <v/>
      </c>
      <c r="B414" s="28" t="str">
        <f>+IFERROR(IF([1]Clientes!$B414&lt;&gt;"",[1]Clientes!$B414,""),"")</f>
        <v/>
      </c>
      <c r="D414" s="20" t="str">
        <f>TEXT([1]Festivos!$A414,"yyyy-mm-dd")</f>
        <v>2000-01-01</v>
      </c>
    </row>
    <row r="415" spans="1:4" x14ac:dyDescent="0.25">
      <c r="A415" s="26" t="str">
        <f>IFERROR(IF([1]Clientes!$A415&lt;&gt;"",[1]Clientes!$A415,""),"")</f>
        <v/>
      </c>
      <c r="B415" s="28" t="str">
        <f>+IFERROR(IF([1]Clientes!$B415&lt;&gt;"",[1]Clientes!$B415,""),"")</f>
        <v/>
      </c>
      <c r="D415" s="20" t="str">
        <f>TEXT([1]Festivos!$A415,"yyyy-mm-dd")</f>
        <v>2000-01-01</v>
      </c>
    </row>
    <row r="416" spans="1:4" x14ac:dyDescent="0.25">
      <c r="A416" s="26" t="str">
        <f>IFERROR(IF([1]Clientes!$A416&lt;&gt;"",[1]Clientes!$A416,""),"")</f>
        <v/>
      </c>
      <c r="B416" s="28" t="str">
        <f>+IFERROR(IF([1]Clientes!$B416&lt;&gt;"",[1]Clientes!$B416,""),"")</f>
        <v/>
      </c>
      <c r="D416" s="20" t="str">
        <f>TEXT([1]Festivos!$A416,"yyyy-mm-dd")</f>
        <v>2000-01-01</v>
      </c>
    </row>
    <row r="417" spans="1:4" x14ac:dyDescent="0.25">
      <c r="A417" s="26" t="str">
        <f>IFERROR(IF([1]Clientes!$A417&lt;&gt;"",[1]Clientes!$A417,""),"")</f>
        <v/>
      </c>
      <c r="B417" s="28" t="str">
        <f>+IFERROR(IF([1]Clientes!$B417&lt;&gt;"",[1]Clientes!$B417,""),"")</f>
        <v/>
      </c>
      <c r="D417" s="20" t="str">
        <f>TEXT([1]Festivos!$A417,"yyyy-mm-dd")</f>
        <v>2000-01-01</v>
      </c>
    </row>
    <row r="418" spans="1:4" x14ac:dyDescent="0.25">
      <c r="A418" s="26" t="str">
        <f>IFERROR(IF([1]Clientes!$A418&lt;&gt;"",[1]Clientes!$A418,""),"")</f>
        <v/>
      </c>
      <c r="B418" s="28" t="str">
        <f>+IFERROR(IF([1]Clientes!$B418&lt;&gt;"",[1]Clientes!$B418,""),"")</f>
        <v/>
      </c>
      <c r="D418" s="20" t="str">
        <f>TEXT([1]Festivos!$A418,"yyyy-mm-dd")</f>
        <v>2000-01-01</v>
      </c>
    </row>
    <row r="419" spans="1:4" x14ac:dyDescent="0.25">
      <c r="A419" s="26" t="str">
        <f>IFERROR(IF([1]Clientes!$A419&lt;&gt;"",[1]Clientes!$A419,""),"")</f>
        <v/>
      </c>
      <c r="B419" s="28" t="str">
        <f>+IFERROR(IF([1]Clientes!$B419&lt;&gt;"",[1]Clientes!$B419,""),"")</f>
        <v/>
      </c>
      <c r="D419" s="20" t="str">
        <f>TEXT([1]Festivos!$A419,"yyyy-mm-dd")</f>
        <v>2000-01-01</v>
      </c>
    </row>
    <row r="420" spans="1:4" x14ac:dyDescent="0.25">
      <c r="A420" s="26" t="str">
        <f>IFERROR(IF([1]Clientes!$A420&lt;&gt;"",[1]Clientes!$A420,""),"")</f>
        <v/>
      </c>
      <c r="B420" s="28" t="str">
        <f>+IFERROR(IF([1]Clientes!$B420&lt;&gt;"",[1]Clientes!$B420,""),"")</f>
        <v/>
      </c>
      <c r="D420" s="20" t="str">
        <f>TEXT([1]Festivos!$A420,"yyyy-mm-dd")</f>
        <v>2000-01-01</v>
      </c>
    </row>
    <row r="421" spans="1:4" x14ac:dyDescent="0.25">
      <c r="A421" s="26" t="str">
        <f>IFERROR(IF([1]Clientes!$A421&lt;&gt;"",[1]Clientes!$A421,""),"")</f>
        <v/>
      </c>
      <c r="B421" s="28" t="str">
        <f>+IFERROR(IF([1]Clientes!$B421&lt;&gt;"",[1]Clientes!$B421,""),"")</f>
        <v/>
      </c>
      <c r="D421" s="20" t="str">
        <f>TEXT([1]Festivos!$A421,"yyyy-mm-dd")</f>
        <v>2000-01-01</v>
      </c>
    </row>
    <row r="422" spans="1:4" x14ac:dyDescent="0.25">
      <c r="A422" s="26" t="str">
        <f>IFERROR(IF([1]Clientes!$A422&lt;&gt;"",[1]Clientes!$A422,""),"")</f>
        <v/>
      </c>
      <c r="B422" s="28" t="str">
        <f>+IFERROR(IF([1]Clientes!$B422&lt;&gt;"",[1]Clientes!$B422,""),"")</f>
        <v/>
      </c>
      <c r="D422" s="20" t="str">
        <f>TEXT([1]Festivos!$A422,"yyyy-mm-dd")</f>
        <v>2000-01-01</v>
      </c>
    </row>
    <row r="423" spans="1:4" x14ac:dyDescent="0.25">
      <c r="A423" s="26" t="str">
        <f>IFERROR(IF([1]Clientes!$A423&lt;&gt;"",[1]Clientes!$A423,""),"")</f>
        <v/>
      </c>
      <c r="B423" s="28" t="str">
        <f>+IFERROR(IF([1]Clientes!$B423&lt;&gt;"",[1]Clientes!$B423,""),"")</f>
        <v/>
      </c>
      <c r="D423" s="20" t="str">
        <f>TEXT([1]Festivos!$A423,"yyyy-mm-dd")</f>
        <v>2000-01-01</v>
      </c>
    </row>
    <row r="424" spans="1:4" x14ac:dyDescent="0.25">
      <c r="A424" s="26" t="str">
        <f>IFERROR(IF([1]Clientes!$A424&lt;&gt;"",[1]Clientes!$A424,""),"")</f>
        <v/>
      </c>
      <c r="B424" s="28" t="str">
        <f>+IFERROR(IF([1]Clientes!$B424&lt;&gt;"",[1]Clientes!$B424,""),"")</f>
        <v/>
      </c>
      <c r="D424" s="20" t="str">
        <f>TEXT([1]Festivos!$A424,"yyyy-mm-dd")</f>
        <v>2000-01-01</v>
      </c>
    </row>
    <row r="425" spans="1:4" x14ac:dyDescent="0.25">
      <c r="A425" s="26" t="str">
        <f>IFERROR(IF([1]Clientes!$A425&lt;&gt;"",[1]Clientes!$A425,""),"")</f>
        <v/>
      </c>
      <c r="B425" s="28" t="str">
        <f>+IFERROR(IF([1]Clientes!$B425&lt;&gt;"",[1]Clientes!$B425,""),"")</f>
        <v/>
      </c>
      <c r="D425" s="20" t="str">
        <f>TEXT([1]Festivos!$A425,"yyyy-mm-dd")</f>
        <v>2000-01-01</v>
      </c>
    </row>
    <row r="426" spans="1:4" x14ac:dyDescent="0.25">
      <c r="A426" s="26" t="str">
        <f>IFERROR(IF([1]Clientes!$A426&lt;&gt;"",[1]Clientes!$A426,""),"")</f>
        <v/>
      </c>
      <c r="B426" s="28" t="str">
        <f>+IFERROR(IF([1]Clientes!$B426&lt;&gt;"",[1]Clientes!$B426,""),"")</f>
        <v/>
      </c>
      <c r="D426" s="20" t="str">
        <f>TEXT([1]Festivos!$A426,"yyyy-mm-dd")</f>
        <v>2000-01-01</v>
      </c>
    </row>
    <row r="427" spans="1:4" x14ac:dyDescent="0.25">
      <c r="A427" s="26" t="str">
        <f>IFERROR(IF([1]Clientes!$A427&lt;&gt;"",[1]Clientes!$A427,""),"")</f>
        <v/>
      </c>
      <c r="B427" s="28" t="str">
        <f>+IFERROR(IF([1]Clientes!$B427&lt;&gt;"",[1]Clientes!$B427,""),"")</f>
        <v/>
      </c>
      <c r="D427" s="20" t="str">
        <f>TEXT([1]Festivos!$A427,"yyyy-mm-dd")</f>
        <v>2000-01-01</v>
      </c>
    </row>
    <row r="428" spans="1:4" x14ac:dyDescent="0.25">
      <c r="A428" s="26" t="str">
        <f>IFERROR(IF([1]Clientes!$A428&lt;&gt;"",[1]Clientes!$A428,""),"")</f>
        <v/>
      </c>
      <c r="B428" s="28" t="str">
        <f>+IFERROR(IF([1]Clientes!$B428&lt;&gt;"",[1]Clientes!$B428,""),"")</f>
        <v/>
      </c>
      <c r="D428" s="20" t="str">
        <f>TEXT([1]Festivos!$A428,"yyyy-mm-dd")</f>
        <v>2000-01-01</v>
      </c>
    </row>
    <row r="429" spans="1:4" x14ac:dyDescent="0.25">
      <c r="A429" s="26" t="str">
        <f>IFERROR(IF([1]Clientes!$A429&lt;&gt;"",[1]Clientes!$A429,""),"")</f>
        <v/>
      </c>
      <c r="B429" s="28" t="str">
        <f>+IFERROR(IF([1]Clientes!$B429&lt;&gt;"",[1]Clientes!$B429,""),"")</f>
        <v/>
      </c>
      <c r="D429" s="20" t="str">
        <f>TEXT([1]Festivos!$A429,"yyyy-mm-dd")</f>
        <v>2000-01-01</v>
      </c>
    </row>
    <row r="430" spans="1:4" x14ac:dyDescent="0.25">
      <c r="A430" s="26" t="str">
        <f>IFERROR(IF([1]Clientes!$A430&lt;&gt;"",[1]Clientes!$A430,""),"")</f>
        <v/>
      </c>
      <c r="B430" s="28" t="str">
        <f>+IFERROR(IF([1]Clientes!$B430&lt;&gt;"",[1]Clientes!$B430,""),"")</f>
        <v/>
      </c>
      <c r="D430" s="20" t="str">
        <f>TEXT([1]Festivos!$A430,"yyyy-mm-dd")</f>
        <v>2000-01-01</v>
      </c>
    </row>
    <row r="431" spans="1:4" x14ac:dyDescent="0.25">
      <c r="A431" s="26" t="str">
        <f>IFERROR(IF([1]Clientes!$A431&lt;&gt;"",[1]Clientes!$A431,""),"")</f>
        <v/>
      </c>
      <c r="B431" s="28" t="str">
        <f>+IFERROR(IF([1]Clientes!$B431&lt;&gt;"",[1]Clientes!$B431,""),"")</f>
        <v/>
      </c>
      <c r="D431" s="20" t="str">
        <f>TEXT([1]Festivos!$A431,"yyyy-mm-dd")</f>
        <v>2000-01-01</v>
      </c>
    </row>
    <row r="432" spans="1:4" x14ac:dyDescent="0.25">
      <c r="A432" s="26" t="str">
        <f>IFERROR(IF([1]Clientes!$A432&lt;&gt;"",[1]Clientes!$A432,""),"")</f>
        <v/>
      </c>
      <c r="B432" s="28" t="str">
        <f>+IFERROR(IF([1]Clientes!$B432&lt;&gt;"",[1]Clientes!$B432,""),"")</f>
        <v/>
      </c>
      <c r="D432" s="20" t="str">
        <f>TEXT([1]Festivos!$A432,"yyyy-mm-dd")</f>
        <v>2000-01-01</v>
      </c>
    </row>
    <row r="433" spans="1:4" x14ac:dyDescent="0.25">
      <c r="A433" s="26" t="str">
        <f>IFERROR(IF([1]Clientes!$A433&lt;&gt;"",[1]Clientes!$A433,""),"")</f>
        <v/>
      </c>
      <c r="B433" s="28" t="str">
        <f>+IFERROR(IF([1]Clientes!$B433&lt;&gt;"",[1]Clientes!$B433,""),"")</f>
        <v/>
      </c>
      <c r="D433" s="20" t="str">
        <f>TEXT([1]Festivos!$A433,"yyyy-mm-dd")</f>
        <v>2000-01-01</v>
      </c>
    </row>
    <row r="434" spans="1:4" x14ac:dyDescent="0.25">
      <c r="A434" s="26" t="str">
        <f>IFERROR(IF([1]Clientes!$A434&lt;&gt;"",[1]Clientes!$A434,""),"")</f>
        <v/>
      </c>
      <c r="B434" s="28" t="str">
        <f>+IFERROR(IF([1]Clientes!$B434&lt;&gt;"",[1]Clientes!$B434,""),"")</f>
        <v/>
      </c>
      <c r="D434" s="20" t="str">
        <f>TEXT([1]Festivos!$A434,"yyyy-mm-dd")</f>
        <v>2000-01-01</v>
      </c>
    </row>
    <row r="435" spans="1:4" x14ac:dyDescent="0.25">
      <c r="A435" s="26" t="str">
        <f>IFERROR(IF([1]Clientes!$A435&lt;&gt;"",[1]Clientes!$A435,""),"")</f>
        <v/>
      </c>
      <c r="B435" s="28" t="str">
        <f>+IFERROR(IF([1]Clientes!$B435&lt;&gt;"",[1]Clientes!$B435,""),"")</f>
        <v/>
      </c>
      <c r="D435" s="20" t="str">
        <f>TEXT([1]Festivos!$A435,"yyyy-mm-dd")</f>
        <v>2000-01-01</v>
      </c>
    </row>
    <row r="436" spans="1:4" x14ac:dyDescent="0.25">
      <c r="A436" s="26" t="str">
        <f>IFERROR(IF([1]Clientes!$A436&lt;&gt;"",[1]Clientes!$A436,""),"")</f>
        <v/>
      </c>
      <c r="B436" s="28" t="str">
        <f>+IFERROR(IF([1]Clientes!$B436&lt;&gt;"",[1]Clientes!$B436,""),"")</f>
        <v/>
      </c>
      <c r="D436" s="20" t="str">
        <f>TEXT([1]Festivos!$A436,"yyyy-mm-dd")</f>
        <v>2000-01-01</v>
      </c>
    </row>
    <row r="437" spans="1:4" x14ac:dyDescent="0.25">
      <c r="A437" s="26" t="str">
        <f>IFERROR(IF([1]Clientes!$A437&lt;&gt;"",[1]Clientes!$A437,""),"")</f>
        <v/>
      </c>
      <c r="B437" s="28" t="str">
        <f>+IFERROR(IF([1]Clientes!$B437&lt;&gt;"",[1]Clientes!$B437,""),"")</f>
        <v/>
      </c>
      <c r="D437" s="20" t="str">
        <f>TEXT([1]Festivos!$A437,"yyyy-mm-dd")</f>
        <v>2000-01-01</v>
      </c>
    </row>
    <row r="438" spans="1:4" x14ac:dyDescent="0.25">
      <c r="A438" s="26" t="str">
        <f>IFERROR(IF([1]Clientes!$A438&lt;&gt;"",[1]Clientes!$A438,""),"")</f>
        <v/>
      </c>
      <c r="B438" s="28" t="str">
        <f>+IFERROR(IF([1]Clientes!$B438&lt;&gt;"",[1]Clientes!$B438,""),"")</f>
        <v/>
      </c>
      <c r="D438" s="20" t="str">
        <f>TEXT([1]Festivos!$A438,"yyyy-mm-dd")</f>
        <v>2000-01-01</v>
      </c>
    </row>
    <row r="439" spans="1:4" x14ac:dyDescent="0.25">
      <c r="A439" s="26" t="str">
        <f>IFERROR(IF([1]Clientes!$A439&lt;&gt;"",[1]Clientes!$A439,""),"")</f>
        <v/>
      </c>
      <c r="B439" s="28" t="str">
        <f>+IFERROR(IF([1]Clientes!$B439&lt;&gt;"",[1]Clientes!$B439,""),"")</f>
        <v/>
      </c>
      <c r="D439" s="20" t="str">
        <f>TEXT([1]Festivos!$A439,"yyyy-mm-dd")</f>
        <v>2000-01-01</v>
      </c>
    </row>
    <row r="440" spans="1:4" x14ac:dyDescent="0.25">
      <c r="A440" s="26" t="str">
        <f>IFERROR(IF([1]Clientes!$A440&lt;&gt;"",[1]Clientes!$A440,""),"")</f>
        <v/>
      </c>
      <c r="B440" s="28" t="str">
        <f>+IFERROR(IF([1]Clientes!$B440&lt;&gt;"",[1]Clientes!$B440,""),"")</f>
        <v/>
      </c>
      <c r="D440" s="20" t="str">
        <f>TEXT([1]Festivos!$A440,"yyyy-mm-dd")</f>
        <v>2000-01-01</v>
      </c>
    </row>
    <row r="441" spans="1:4" x14ac:dyDescent="0.25">
      <c r="A441" s="26" t="str">
        <f>IFERROR(IF([1]Clientes!$A441&lt;&gt;"",[1]Clientes!$A441,""),"")</f>
        <v/>
      </c>
      <c r="B441" s="28" t="str">
        <f>+IFERROR(IF([1]Clientes!$B441&lt;&gt;"",[1]Clientes!$B441,""),"")</f>
        <v/>
      </c>
      <c r="D441" s="20" t="str">
        <f>TEXT([1]Festivos!$A441,"yyyy-mm-dd")</f>
        <v>2000-01-01</v>
      </c>
    </row>
    <row r="442" spans="1:4" x14ac:dyDescent="0.25">
      <c r="A442" s="26" t="str">
        <f>IFERROR(IF([1]Clientes!$A442&lt;&gt;"",[1]Clientes!$A442,""),"")</f>
        <v/>
      </c>
      <c r="B442" s="28" t="str">
        <f>+IFERROR(IF([1]Clientes!$B442&lt;&gt;"",[1]Clientes!$B442,""),"")</f>
        <v/>
      </c>
      <c r="D442" s="20" t="str">
        <f>TEXT([1]Festivos!$A442,"yyyy-mm-dd")</f>
        <v>2000-01-01</v>
      </c>
    </row>
    <row r="443" spans="1:4" x14ac:dyDescent="0.25">
      <c r="A443" s="26" t="str">
        <f>IFERROR(IF([1]Clientes!$A443&lt;&gt;"",[1]Clientes!$A443,""),"")</f>
        <v/>
      </c>
      <c r="B443" s="28" t="str">
        <f>+IFERROR(IF([1]Clientes!$B443&lt;&gt;"",[1]Clientes!$B443,""),"")</f>
        <v/>
      </c>
      <c r="D443" s="20" t="str">
        <f>TEXT([1]Festivos!$A443,"yyyy-mm-dd")</f>
        <v>2000-01-01</v>
      </c>
    </row>
    <row r="444" spans="1:4" x14ac:dyDescent="0.25">
      <c r="A444" s="26" t="str">
        <f>IFERROR(IF([1]Clientes!$A444&lt;&gt;"",[1]Clientes!$A444,""),"")</f>
        <v/>
      </c>
      <c r="B444" s="28" t="str">
        <f>+IFERROR(IF([1]Clientes!$B444&lt;&gt;"",[1]Clientes!$B444,""),"")</f>
        <v/>
      </c>
      <c r="D444" s="20" t="str">
        <f>TEXT([1]Festivos!$A444,"yyyy-mm-dd")</f>
        <v>2000-01-01</v>
      </c>
    </row>
    <row r="445" spans="1:4" x14ac:dyDescent="0.25">
      <c r="A445" s="26" t="str">
        <f>IFERROR(IF([1]Clientes!$A445&lt;&gt;"",[1]Clientes!$A445,""),"")</f>
        <v/>
      </c>
      <c r="B445" s="28" t="str">
        <f>+IFERROR(IF([1]Clientes!$B445&lt;&gt;"",[1]Clientes!$B445,""),"")</f>
        <v/>
      </c>
      <c r="D445" s="20" t="str">
        <f>TEXT([1]Festivos!$A445,"yyyy-mm-dd")</f>
        <v>2000-01-01</v>
      </c>
    </row>
    <row r="446" spans="1:4" x14ac:dyDescent="0.25">
      <c r="A446" s="26" t="str">
        <f>IFERROR(IF([1]Clientes!$A446&lt;&gt;"",[1]Clientes!$A446,""),"")</f>
        <v/>
      </c>
      <c r="B446" s="28" t="str">
        <f>+IFERROR(IF([1]Clientes!$B446&lt;&gt;"",[1]Clientes!$B446,""),"")</f>
        <v/>
      </c>
      <c r="D446" s="20" t="str">
        <f>TEXT([1]Festivos!$A446,"yyyy-mm-dd")</f>
        <v>2000-01-01</v>
      </c>
    </row>
    <row r="447" spans="1:4" x14ac:dyDescent="0.25">
      <c r="A447" s="26" t="str">
        <f>IFERROR(IF([1]Clientes!$A447&lt;&gt;"",[1]Clientes!$A447,""),"")</f>
        <v/>
      </c>
      <c r="B447" s="28" t="str">
        <f>+IFERROR(IF([1]Clientes!$B447&lt;&gt;"",[1]Clientes!$B447,""),"")</f>
        <v/>
      </c>
      <c r="D447" s="20" t="str">
        <f>TEXT([1]Festivos!$A447,"yyyy-mm-dd")</f>
        <v>2000-01-01</v>
      </c>
    </row>
    <row r="448" spans="1:4" x14ac:dyDescent="0.25">
      <c r="A448" s="26" t="str">
        <f>IFERROR(IF([1]Clientes!$A448&lt;&gt;"",[1]Clientes!$A448,""),"")</f>
        <v/>
      </c>
      <c r="B448" s="28" t="str">
        <f>+IFERROR(IF([1]Clientes!$B448&lt;&gt;"",[1]Clientes!$B448,""),"")</f>
        <v/>
      </c>
      <c r="D448" s="20" t="str">
        <f>TEXT([1]Festivos!$A448,"yyyy-mm-dd")</f>
        <v>2000-01-01</v>
      </c>
    </row>
    <row r="449" spans="1:4" x14ac:dyDescent="0.25">
      <c r="A449" s="26" t="str">
        <f>IFERROR(IF([1]Clientes!$A449&lt;&gt;"",[1]Clientes!$A449,""),"")</f>
        <v/>
      </c>
      <c r="B449" s="28" t="str">
        <f>+IFERROR(IF([1]Clientes!$B449&lt;&gt;"",[1]Clientes!$B449,""),"")</f>
        <v/>
      </c>
      <c r="D449" s="20" t="str">
        <f>TEXT([1]Festivos!$A449,"yyyy-mm-dd")</f>
        <v>2000-01-01</v>
      </c>
    </row>
    <row r="450" spans="1:4" x14ac:dyDescent="0.25">
      <c r="A450" s="26" t="str">
        <f>IFERROR(IF([1]Clientes!$A450&lt;&gt;"",[1]Clientes!$A450,""),"")</f>
        <v/>
      </c>
      <c r="B450" s="28" t="str">
        <f>+IFERROR(IF([1]Clientes!$B450&lt;&gt;"",[1]Clientes!$B450,""),"")</f>
        <v/>
      </c>
      <c r="D450" s="20" t="str">
        <f>TEXT([1]Festivos!$A450,"yyyy-mm-dd")</f>
        <v>2000-01-01</v>
      </c>
    </row>
    <row r="451" spans="1:4" x14ac:dyDescent="0.25">
      <c r="A451" s="26" t="str">
        <f>IFERROR(IF([1]Clientes!$A451&lt;&gt;"",[1]Clientes!$A451,""),"")</f>
        <v/>
      </c>
      <c r="B451" s="28" t="str">
        <f>+IFERROR(IF([1]Clientes!$B451&lt;&gt;"",[1]Clientes!$B451,""),"")</f>
        <v/>
      </c>
      <c r="D451" s="20" t="str">
        <f>TEXT([1]Festivos!$A451,"yyyy-mm-dd")</f>
        <v>2000-01-01</v>
      </c>
    </row>
    <row r="452" spans="1:4" x14ac:dyDescent="0.25">
      <c r="A452" s="26" t="str">
        <f>IFERROR(IF([1]Clientes!$A452&lt;&gt;"",[1]Clientes!$A452,""),"")</f>
        <v/>
      </c>
      <c r="B452" s="28" t="str">
        <f>+IFERROR(IF([1]Clientes!$B452&lt;&gt;"",[1]Clientes!$B452,""),"")</f>
        <v/>
      </c>
      <c r="D452" s="20" t="str">
        <f>TEXT([1]Festivos!$A452,"yyyy-mm-dd")</f>
        <v>2000-01-01</v>
      </c>
    </row>
    <row r="453" spans="1:4" x14ac:dyDescent="0.25">
      <c r="A453" s="26" t="str">
        <f>IFERROR(IF([1]Clientes!$A453&lt;&gt;"",[1]Clientes!$A453,""),"")</f>
        <v/>
      </c>
      <c r="B453" s="28" t="str">
        <f>+IFERROR(IF([1]Clientes!$B453&lt;&gt;"",[1]Clientes!$B453,""),"")</f>
        <v/>
      </c>
      <c r="D453" s="20" t="str">
        <f>TEXT([1]Festivos!$A453,"yyyy-mm-dd")</f>
        <v>2000-01-01</v>
      </c>
    </row>
    <row r="454" spans="1:4" x14ac:dyDescent="0.25">
      <c r="A454" s="26" t="str">
        <f>IFERROR(IF([1]Clientes!$A454&lt;&gt;"",[1]Clientes!$A454,""),"")</f>
        <v/>
      </c>
      <c r="B454" s="28" t="str">
        <f>+IFERROR(IF([1]Clientes!$B454&lt;&gt;"",[1]Clientes!$B454,""),"")</f>
        <v/>
      </c>
      <c r="D454" s="20" t="str">
        <f>TEXT([1]Festivos!$A454,"yyyy-mm-dd")</f>
        <v>2000-01-01</v>
      </c>
    </row>
    <row r="455" spans="1:4" x14ac:dyDescent="0.25">
      <c r="A455" s="26" t="str">
        <f>IFERROR(IF([1]Clientes!$A455&lt;&gt;"",[1]Clientes!$A455,""),"")</f>
        <v/>
      </c>
      <c r="B455" s="28" t="str">
        <f>+IFERROR(IF([1]Clientes!$B455&lt;&gt;"",[1]Clientes!$B455,""),"")</f>
        <v/>
      </c>
      <c r="D455" s="20" t="str">
        <f>TEXT([1]Festivos!$A455,"yyyy-mm-dd")</f>
        <v>2000-01-01</v>
      </c>
    </row>
    <row r="456" spans="1:4" x14ac:dyDescent="0.25">
      <c r="A456" s="26" t="str">
        <f>IFERROR(IF([1]Clientes!$A456&lt;&gt;"",[1]Clientes!$A456,""),"")</f>
        <v/>
      </c>
      <c r="B456" s="28" t="str">
        <f>+IFERROR(IF([1]Clientes!$B456&lt;&gt;"",[1]Clientes!$B456,""),"")</f>
        <v/>
      </c>
      <c r="D456" s="20" t="str">
        <f>TEXT([1]Festivos!$A456,"yyyy-mm-dd")</f>
        <v>2000-01-01</v>
      </c>
    </row>
    <row r="457" spans="1:4" x14ac:dyDescent="0.25">
      <c r="A457" s="26" t="str">
        <f>IFERROR(IF([1]Clientes!$A457&lt;&gt;"",[1]Clientes!$A457,""),"")</f>
        <v/>
      </c>
      <c r="B457" s="28" t="str">
        <f>+IFERROR(IF([1]Clientes!$B457&lt;&gt;"",[1]Clientes!$B457,""),"")</f>
        <v/>
      </c>
      <c r="D457" s="20" t="str">
        <f>TEXT([1]Festivos!$A457,"yyyy-mm-dd")</f>
        <v>2000-01-01</v>
      </c>
    </row>
    <row r="458" spans="1:4" x14ac:dyDescent="0.25">
      <c r="A458" s="26" t="str">
        <f>IFERROR(IF([1]Clientes!$A458&lt;&gt;"",[1]Clientes!$A458,""),"")</f>
        <v/>
      </c>
      <c r="B458" s="28" t="str">
        <f>+IFERROR(IF([1]Clientes!$B458&lt;&gt;"",[1]Clientes!$B458,""),"")</f>
        <v/>
      </c>
      <c r="D458" s="20" t="str">
        <f>TEXT([1]Festivos!$A458,"yyyy-mm-dd")</f>
        <v>2000-01-01</v>
      </c>
    </row>
    <row r="459" spans="1:4" x14ac:dyDescent="0.25">
      <c r="A459" s="26" t="str">
        <f>IFERROR(IF([1]Clientes!$A459&lt;&gt;"",[1]Clientes!$A459,""),"")</f>
        <v/>
      </c>
      <c r="B459" s="28" t="str">
        <f>+IFERROR(IF([1]Clientes!$B459&lt;&gt;"",[1]Clientes!$B459,""),"")</f>
        <v/>
      </c>
      <c r="D459" s="20" t="str">
        <f>TEXT([1]Festivos!$A459,"yyyy-mm-dd")</f>
        <v>2000-01-01</v>
      </c>
    </row>
    <row r="460" spans="1:4" x14ac:dyDescent="0.25">
      <c r="A460" s="26" t="str">
        <f>IFERROR(IF([1]Clientes!$A460&lt;&gt;"",[1]Clientes!$A460,""),"")</f>
        <v/>
      </c>
      <c r="B460" s="28" t="str">
        <f>+IFERROR(IF([1]Clientes!$B460&lt;&gt;"",[1]Clientes!$B460,""),"")</f>
        <v/>
      </c>
      <c r="D460" s="20" t="str">
        <f>TEXT([1]Festivos!$A460,"yyyy-mm-dd")</f>
        <v>2000-01-01</v>
      </c>
    </row>
    <row r="461" spans="1:4" x14ac:dyDescent="0.25">
      <c r="A461" s="26" t="str">
        <f>IFERROR(IF([1]Clientes!$A461&lt;&gt;"",[1]Clientes!$A461,""),"")</f>
        <v/>
      </c>
      <c r="B461" s="28" t="str">
        <f>+IFERROR(IF([1]Clientes!$B461&lt;&gt;"",[1]Clientes!$B461,""),"")</f>
        <v/>
      </c>
      <c r="D461" s="20" t="str">
        <f>TEXT([1]Festivos!$A461,"yyyy-mm-dd")</f>
        <v>2000-01-01</v>
      </c>
    </row>
    <row r="462" spans="1:4" x14ac:dyDescent="0.25">
      <c r="A462" s="26" t="str">
        <f>IFERROR(IF([1]Clientes!$A462&lt;&gt;"",[1]Clientes!$A462,""),"")</f>
        <v/>
      </c>
      <c r="B462" s="28" t="str">
        <f>+IFERROR(IF([1]Clientes!$B462&lt;&gt;"",[1]Clientes!$B462,""),"")</f>
        <v/>
      </c>
      <c r="D462" s="20" t="str">
        <f>TEXT([1]Festivos!$A462,"yyyy-mm-dd")</f>
        <v>2000-01-01</v>
      </c>
    </row>
    <row r="463" spans="1:4" x14ac:dyDescent="0.25">
      <c r="A463" s="26" t="str">
        <f>IFERROR(IF([1]Clientes!$A463&lt;&gt;"",[1]Clientes!$A463,""),"")</f>
        <v/>
      </c>
      <c r="B463" s="28" t="str">
        <f>+IFERROR(IF([1]Clientes!$B463&lt;&gt;"",[1]Clientes!$B463,""),"")</f>
        <v/>
      </c>
      <c r="D463" s="20" t="str">
        <f>TEXT([1]Festivos!$A463,"yyyy-mm-dd")</f>
        <v>2000-01-01</v>
      </c>
    </row>
    <row r="464" spans="1:4" x14ac:dyDescent="0.25">
      <c r="A464" s="26" t="str">
        <f>IFERROR(IF([1]Clientes!$A464&lt;&gt;"",[1]Clientes!$A464,""),"")</f>
        <v/>
      </c>
      <c r="B464" s="28" t="str">
        <f>+IFERROR(IF([1]Clientes!$B464&lt;&gt;"",[1]Clientes!$B464,""),"")</f>
        <v/>
      </c>
      <c r="D464" s="20" t="str">
        <f>TEXT([1]Festivos!$A464,"yyyy-mm-dd")</f>
        <v>2000-01-01</v>
      </c>
    </row>
    <row r="465" spans="1:4" x14ac:dyDescent="0.25">
      <c r="A465" s="26" t="str">
        <f>IFERROR(IF([1]Clientes!$A465&lt;&gt;"",[1]Clientes!$A465,""),"")</f>
        <v/>
      </c>
      <c r="B465" s="28" t="str">
        <f>+IFERROR(IF([1]Clientes!$B465&lt;&gt;"",[1]Clientes!$B465,""),"")</f>
        <v/>
      </c>
      <c r="D465" s="20" t="str">
        <f>TEXT([1]Festivos!$A465,"yyyy-mm-dd")</f>
        <v>2000-01-01</v>
      </c>
    </row>
    <row r="466" spans="1:4" x14ac:dyDescent="0.25">
      <c r="A466" s="26" t="str">
        <f>IFERROR(IF([1]Clientes!$A466&lt;&gt;"",[1]Clientes!$A466,""),"")</f>
        <v/>
      </c>
      <c r="B466" s="28" t="str">
        <f>+IFERROR(IF([1]Clientes!$B466&lt;&gt;"",[1]Clientes!$B466,""),"")</f>
        <v/>
      </c>
      <c r="D466" s="20" t="str">
        <f>TEXT([1]Festivos!$A466,"yyyy-mm-dd")</f>
        <v>2000-01-01</v>
      </c>
    </row>
    <row r="467" spans="1:4" x14ac:dyDescent="0.25">
      <c r="A467" s="26" t="str">
        <f>IFERROR(IF([1]Clientes!$A467&lt;&gt;"",[1]Clientes!$A467,""),"")</f>
        <v/>
      </c>
      <c r="B467" s="28" t="str">
        <f>+IFERROR(IF([1]Clientes!$B467&lt;&gt;"",[1]Clientes!$B467,""),"")</f>
        <v/>
      </c>
      <c r="D467" s="20" t="str">
        <f>TEXT([1]Festivos!$A467,"yyyy-mm-dd")</f>
        <v>2000-01-01</v>
      </c>
    </row>
    <row r="468" spans="1:4" x14ac:dyDescent="0.25">
      <c r="A468" s="26" t="str">
        <f>IFERROR(IF([1]Clientes!$A468&lt;&gt;"",[1]Clientes!$A468,""),"")</f>
        <v/>
      </c>
      <c r="B468" s="28" t="str">
        <f>+IFERROR(IF([1]Clientes!$B468&lt;&gt;"",[1]Clientes!$B468,""),"")</f>
        <v/>
      </c>
      <c r="D468" s="20" t="str">
        <f>TEXT([1]Festivos!$A468,"yyyy-mm-dd")</f>
        <v>2000-01-01</v>
      </c>
    </row>
    <row r="469" spans="1:4" x14ac:dyDescent="0.25">
      <c r="A469" s="26" t="str">
        <f>IFERROR(IF([1]Clientes!$A469&lt;&gt;"",[1]Clientes!$A469,""),"")</f>
        <v/>
      </c>
      <c r="B469" s="28" t="str">
        <f>+IFERROR(IF([1]Clientes!$B469&lt;&gt;"",[1]Clientes!$B469,""),"")</f>
        <v/>
      </c>
      <c r="D469" s="20" t="str">
        <f>TEXT([1]Festivos!$A469,"yyyy-mm-dd")</f>
        <v>2000-01-01</v>
      </c>
    </row>
    <row r="470" spans="1:4" x14ac:dyDescent="0.25">
      <c r="A470" s="26" t="str">
        <f>IFERROR(IF([1]Clientes!$A470&lt;&gt;"",[1]Clientes!$A470,""),"")</f>
        <v/>
      </c>
      <c r="B470" s="28" t="str">
        <f>+IFERROR(IF([1]Clientes!$B470&lt;&gt;"",[1]Clientes!$B470,""),"")</f>
        <v/>
      </c>
      <c r="D470" s="20" t="str">
        <f>TEXT([1]Festivos!$A470,"yyyy-mm-dd")</f>
        <v>2000-01-01</v>
      </c>
    </row>
    <row r="471" spans="1:4" x14ac:dyDescent="0.25">
      <c r="A471" s="26" t="str">
        <f>IFERROR(IF([1]Clientes!$A471&lt;&gt;"",[1]Clientes!$A471,""),"")</f>
        <v/>
      </c>
      <c r="B471" s="28" t="str">
        <f>+IFERROR(IF([1]Clientes!$B471&lt;&gt;"",[1]Clientes!$B471,""),"")</f>
        <v/>
      </c>
      <c r="D471" s="20" t="str">
        <f>TEXT([1]Festivos!$A471,"yyyy-mm-dd")</f>
        <v>2000-01-01</v>
      </c>
    </row>
    <row r="472" spans="1:4" x14ac:dyDescent="0.25">
      <c r="A472" s="26" t="str">
        <f>IFERROR(IF([1]Clientes!$A472&lt;&gt;"",[1]Clientes!$A472,""),"")</f>
        <v/>
      </c>
      <c r="B472" s="28" t="str">
        <f>+IFERROR(IF([1]Clientes!$B472&lt;&gt;"",[1]Clientes!$B472,""),"")</f>
        <v/>
      </c>
      <c r="D472" s="20" t="str">
        <f>TEXT([1]Festivos!$A472,"yyyy-mm-dd")</f>
        <v>2000-01-01</v>
      </c>
    </row>
    <row r="473" spans="1:4" x14ac:dyDescent="0.25">
      <c r="A473" s="26" t="str">
        <f>IFERROR(IF([1]Clientes!$A473&lt;&gt;"",[1]Clientes!$A473,""),"")</f>
        <v/>
      </c>
      <c r="B473" s="28" t="str">
        <f>+IFERROR(IF([1]Clientes!$B473&lt;&gt;"",[1]Clientes!$B473,""),"")</f>
        <v/>
      </c>
      <c r="D473" s="20" t="str">
        <f>TEXT([1]Festivos!$A473,"yyyy-mm-dd")</f>
        <v>2000-01-01</v>
      </c>
    </row>
    <row r="474" spans="1:4" x14ac:dyDescent="0.25">
      <c r="A474" s="26" t="str">
        <f>IFERROR(IF([1]Clientes!$A474&lt;&gt;"",[1]Clientes!$A474,""),"")</f>
        <v/>
      </c>
      <c r="B474" s="28" t="str">
        <f>+IFERROR(IF([1]Clientes!$B474&lt;&gt;"",[1]Clientes!$B474,""),"")</f>
        <v/>
      </c>
      <c r="D474" s="20" t="str">
        <f>TEXT([1]Festivos!$A474,"yyyy-mm-dd")</f>
        <v>2000-01-01</v>
      </c>
    </row>
    <row r="475" spans="1:4" x14ac:dyDescent="0.25">
      <c r="A475" s="26" t="str">
        <f>IFERROR(IF([1]Clientes!$A475&lt;&gt;"",[1]Clientes!$A475,""),"")</f>
        <v/>
      </c>
      <c r="B475" s="28" t="str">
        <f>+IFERROR(IF([1]Clientes!$B475&lt;&gt;"",[1]Clientes!$B475,""),"")</f>
        <v/>
      </c>
      <c r="D475" s="20" t="str">
        <f>TEXT([1]Festivos!$A475,"yyyy-mm-dd")</f>
        <v>2000-01-01</v>
      </c>
    </row>
    <row r="476" spans="1:4" x14ac:dyDescent="0.25">
      <c r="A476" s="26" t="str">
        <f>IFERROR(IF([1]Clientes!$A476&lt;&gt;"",[1]Clientes!$A476,""),"")</f>
        <v/>
      </c>
      <c r="B476" s="28" t="str">
        <f>+IFERROR(IF([1]Clientes!$B476&lt;&gt;"",[1]Clientes!$B476,""),"")</f>
        <v/>
      </c>
      <c r="D476" s="20" t="str">
        <f>TEXT([1]Festivos!$A476,"yyyy-mm-dd")</f>
        <v>2000-01-01</v>
      </c>
    </row>
    <row r="477" spans="1:4" x14ac:dyDescent="0.25">
      <c r="A477" s="26" t="str">
        <f>IFERROR(IF([1]Clientes!$A477&lt;&gt;"",[1]Clientes!$A477,""),"")</f>
        <v/>
      </c>
      <c r="B477" s="28" t="str">
        <f>+IFERROR(IF([1]Clientes!$B477&lt;&gt;"",[1]Clientes!$B477,""),"")</f>
        <v/>
      </c>
      <c r="D477" s="20" t="str">
        <f>TEXT([1]Festivos!$A477,"yyyy-mm-dd")</f>
        <v>2000-01-01</v>
      </c>
    </row>
    <row r="478" spans="1:4" x14ac:dyDescent="0.25">
      <c r="A478" s="26" t="str">
        <f>IFERROR(IF([1]Clientes!$A478&lt;&gt;"",[1]Clientes!$A478,""),"")</f>
        <v/>
      </c>
      <c r="B478" s="28" t="str">
        <f>+IFERROR(IF([1]Clientes!$B478&lt;&gt;"",[1]Clientes!$B478,""),"")</f>
        <v/>
      </c>
      <c r="D478" s="20" t="str">
        <f>TEXT([1]Festivos!$A478,"yyyy-mm-dd")</f>
        <v>2000-01-01</v>
      </c>
    </row>
    <row r="479" spans="1:4" x14ac:dyDescent="0.25">
      <c r="A479" s="26" t="str">
        <f>IFERROR(IF([1]Clientes!$A479&lt;&gt;"",[1]Clientes!$A479,""),"")</f>
        <v/>
      </c>
      <c r="B479" s="28" t="str">
        <f>+IFERROR(IF([1]Clientes!$B479&lt;&gt;"",[1]Clientes!$B479,""),"")</f>
        <v/>
      </c>
      <c r="D479" s="20" t="str">
        <f>TEXT([1]Festivos!$A479,"yyyy-mm-dd")</f>
        <v>2000-01-01</v>
      </c>
    </row>
    <row r="480" spans="1:4" x14ac:dyDescent="0.25">
      <c r="A480" s="26" t="str">
        <f>IFERROR(IF([1]Clientes!$A480&lt;&gt;"",[1]Clientes!$A480,""),"")</f>
        <v/>
      </c>
      <c r="B480" s="28" t="str">
        <f>+IFERROR(IF([1]Clientes!$B480&lt;&gt;"",[1]Clientes!$B480,""),"")</f>
        <v/>
      </c>
      <c r="D480" s="20" t="str">
        <f>TEXT([1]Festivos!$A480,"yyyy-mm-dd")</f>
        <v>2000-01-01</v>
      </c>
    </row>
    <row r="481" spans="1:4" x14ac:dyDescent="0.25">
      <c r="A481" s="26" t="str">
        <f>IFERROR(IF([1]Clientes!$A481&lt;&gt;"",[1]Clientes!$A481,""),"")</f>
        <v/>
      </c>
      <c r="B481" s="28" t="str">
        <f>+IFERROR(IF([1]Clientes!$B481&lt;&gt;"",[1]Clientes!$B481,""),"")</f>
        <v/>
      </c>
      <c r="D481" s="20" t="str">
        <f>TEXT([1]Festivos!$A481,"yyyy-mm-dd")</f>
        <v>2000-01-01</v>
      </c>
    </row>
    <row r="482" spans="1:4" x14ac:dyDescent="0.25">
      <c r="A482" s="26" t="str">
        <f>IFERROR(IF([1]Clientes!$A482&lt;&gt;"",[1]Clientes!$A482,""),"")</f>
        <v/>
      </c>
      <c r="B482" s="28" t="str">
        <f>+IFERROR(IF([1]Clientes!$B482&lt;&gt;"",[1]Clientes!$B482,""),"")</f>
        <v/>
      </c>
      <c r="D482" s="20" t="str">
        <f>TEXT([1]Festivos!$A482,"yyyy-mm-dd")</f>
        <v>2000-01-01</v>
      </c>
    </row>
    <row r="483" spans="1:4" x14ac:dyDescent="0.25">
      <c r="A483" s="26" t="str">
        <f>IFERROR(IF([1]Clientes!$A483&lt;&gt;"",[1]Clientes!$A483,""),"")</f>
        <v/>
      </c>
      <c r="B483" s="28" t="str">
        <f>+IFERROR(IF([1]Clientes!$B483&lt;&gt;"",[1]Clientes!$B483,""),"")</f>
        <v/>
      </c>
      <c r="D483" s="20" t="str">
        <f>TEXT([1]Festivos!$A483,"yyyy-mm-dd")</f>
        <v>2000-01-01</v>
      </c>
    </row>
    <row r="484" spans="1:4" x14ac:dyDescent="0.25">
      <c r="A484" s="26" t="str">
        <f>IFERROR(IF([1]Clientes!$A484&lt;&gt;"",[1]Clientes!$A484,""),"")</f>
        <v/>
      </c>
      <c r="B484" s="28" t="str">
        <f>+IFERROR(IF([1]Clientes!$B484&lt;&gt;"",[1]Clientes!$B484,""),"")</f>
        <v/>
      </c>
      <c r="D484" s="20" t="str">
        <f>TEXT([1]Festivos!$A484,"yyyy-mm-dd")</f>
        <v>2000-01-01</v>
      </c>
    </row>
    <row r="485" spans="1:4" x14ac:dyDescent="0.25">
      <c r="A485" s="26" t="str">
        <f>IFERROR(IF([1]Clientes!$A485&lt;&gt;"",[1]Clientes!$A485,""),"")</f>
        <v/>
      </c>
      <c r="B485" s="28" t="str">
        <f>+IFERROR(IF([1]Clientes!$B485&lt;&gt;"",[1]Clientes!$B485,""),"")</f>
        <v/>
      </c>
      <c r="D485" s="20" t="str">
        <f>TEXT([1]Festivos!$A485,"yyyy-mm-dd")</f>
        <v>2000-01-01</v>
      </c>
    </row>
    <row r="486" spans="1:4" x14ac:dyDescent="0.25">
      <c r="A486" s="26" t="str">
        <f>IFERROR(IF([1]Clientes!$A486&lt;&gt;"",[1]Clientes!$A486,""),"")</f>
        <v/>
      </c>
      <c r="B486" s="28" t="str">
        <f>+IFERROR(IF([1]Clientes!$B486&lt;&gt;"",[1]Clientes!$B486,""),"")</f>
        <v/>
      </c>
      <c r="D486" s="20" t="str">
        <f>TEXT([1]Festivos!$A486,"yyyy-mm-dd")</f>
        <v>2000-01-01</v>
      </c>
    </row>
    <row r="487" spans="1:4" x14ac:dyDescent="0.25">
      <c r="A487" s="26" t="str">
        <f>IFERROR(IF([1]Clientes!$A487&lt;&gt;"",[1]Clientes!$A487,""),"")</f>
        <v/>
      </c>
      <c r="B487" s="28" t="str">
        <f>+IFERROR(IF([1]Clientes!$B487&lt;&gt;"",[1]Clientes!$B487,""),"")</f>
        <v/>
      </c>
      <c r="D487" s="20" t="str">
        <f>TEXT([1]Festivos!$A487,"yyyy-mm-dd")</f>
        <v>2000-01-01</v>
      </c>
    </row>
    <row r="488" spans="1:4" x14ac:dyDescent="0.25">
      <c r="A488" s="26" t="str">
        <f>IFERROR(IF([1]Clientes!$A488&lt;&gt;"",[1]Clientes!$A488,""),"")</f>
        <v/>
      </c>
      <c r="B488" s="28" t="str">
        <f>+IFERROR(IF([1]Clientes!$B488&lt;&gt;"",[1]Clientes!$B488,""),"")</f>
        <v/>
      </c>
      <c r="D488" s="20" t="str">
        <f>TEXT([1]Festivos!$A488,"yyyy-mm-dd")</f>
        <v>2000-01-01</v>
      </c>
    </row>
    <row r="489" spans="1:4" x14ac:dyDescent="0.25">
      <c r="A489" s="26" t="str">
        <f>IFERROR(IF([1]Clientes!$A489&lt;&gt;"",[1]Clientes!$A489,""),"")</f>
        <v/>
      </c>
      <c r="B489" s="28" t="str">
        <f>+IFERROR(IF([1]Clientes!$B489&lt;&gt;"",[1]Clientes!$B489,""),"")</f>
        <v/>
      </c>
      <c r="D489" s="20" t="str">
        <f>TEXT([1]Festivos!$A489,"yyyy-mm-dd")</f>
        <v>2000-01-01</v>
      </c>
    </row>
    <row r="490" spans="1:4" x14ac:dyDescent="0.25">
      <c r="A490" s="26" t="str">
        <f>IFERROR(IF([1]Clientes!$A490&lt;&gt;"",[1]Clientes!$A490,""),"")</f>
        <v/>
      </c>
      <c r="B490" s="28" t="str">
        <f>+IFERROR(IF([1]Clientes!$B490&lt;&gt;"",[1]Clientes!$B490,""),"")</f>
        <v/>
      </c>
      <c r="D490" s="20" t="str">
        <f>TEXT([1]Festivos!$A490,"yyyy-mm-dd")</f>
        <v>2000-01-01</v>
      </c>
    </row>
    <row r="491" spans="1:4" x14ac:dyDescent="0.25">
      <c r="A491" s="26" t="str">
        <f>IFERROR(IF([1]Clientes!$A491&lt;&gt;"",[1]Clientes!$A491,""),"")</f>
        <v/>
      </c>
      <c r="B491" s="28" t="str">
        <f>+IFERROR(IF([1]Clientes!$B491&lt;&gt;"",[1]Clientes!$B491,""),"")</f>
        <v/>
      </c>
      <c r="D491" s="20" t="str">
        <f>TEXT([1]Festivos!$A491,"yyyy-mm-dd")</f>
        <v>2000-01-01</v>
      </c>
    </row>
    <row r="492" spans="1:4" x14ac:dyDescent="0.25">
      <c r="A492" s="26" t="str">
        <f>IFERROR(IF([1]Clientes!$A492&lt;&gt;"",[1]Clientes!$A492,""),"")</f>
        <v/>
      </c>
      <c r="B492" s="28" t="str">
        <f>+IFERROR(IF([1]Clientes!$B492&lt;&gt;"",[1]Clientes!$B492,""),"")</f>
        <v/>
      </c>
      <c r="D492" s="20" t="str">
        <f>TEXT([1]Festivos!$A492,"yyyy-mm-dd")</f>
        <v>2000-01-01</v>
      </c>
    </row>
    <row r="493" spans="1:4" x14ac:dyDescent="0.25">
      <c r="A493" s="26" t="str">
        <f>IFERROR(IF([1]Clientes!$A493&lt;&gt;"",[1]Clientes!$A493,""),"")</f>
        <v/>
      </c>
      <c r="B493" s="28" t="str">
        <f>+IFERROR(IF([1]Clientes!$B493&lt;&gt;"",[1]Clientes!$B493,""),"")</f>
        <v/>
      </c>
      <c r="D493" s="20" t="str">
        <f>TEXT([1]Festivos!$A493,"yyyy-mm-dd")</f>
        <v>2000-01-01</v>
      </c>
    </row>
    <row r="494" spans="1:4" x14ac:dyDescent="0.25">
      <c r="A494" s="26" t="str">
        <f>IFERROR(IF([1]Clientes!$A494&lt;&gt;"",[1]Clientes!$A494,""),"")</f>
        <v/>
      </c>
      <c r="B494" s="28" t="str">
        <f>+IFERROR(IF([1]Clientes!$B494&lt;&gt;"",[1]Clientes!$B494,""),"")</f>
        <v/>
      </c>
      <c r="D494" s="20" t="str">
        <f>TEXT([1]Festivos!$A494,"yyyy-mm-dd")</f>
        <v>2000-01-01</v>
      </c>
    </row>
    <row r="495" spans="1:4" x14ac:dyDescent="0.25">
      <c r="A495" s="26" t="str">
        <f>IFERROR(IF([1]Clientes!$A495&lt;&gt;"",[1]Clientes!$A495,""),"")</f>
        <v/>
      </c>
      <c r="B495" s="28" t="str">
        <f>+IFERROR(IF([1]Clientes!$B495&lt;&gt;"",[1]Clientes!$B495,""),"")</f>
        <v/>
      </c>
      <c r="D495" s="20" t="str">
        <f>TEXT([1]Festivos!$A495,"yyyy-mm-dd")</f>
        <v>2000-01-01</v>
      </c>
    </row>
    <row r="496" spans="1:4" x14ac:dyDescent="0.25">
      <c r="A496" s="26" t="str">
        <f>IFERROR(IF([1]Clientes!$A496&lt;&gt;"",[1]Clientes!$A496,""),"")</f>
        <v/>
      </c>
      <c r="B496" s="28" t="str">
        <f>+IFERROR(IF([1]Clientes!$B496&lt;&gt;"",[1]Clientes!$B496,""),"")</f>
        <v/>
      </c>
      <c r="D496" s="20" t="str">
        <f>TEXT([1]Festivos!$A496,"yyyy-mm-dd")</f>
        <v>2000-01-01</v>
      </c>
    </row>
    <row r="497" spans="1:4" x14ac:dyDescent="0.25">
      <c r="A497" s="26" t="str">
        <f>IFERROR(IF([1]Clientes!$A497&lt;&gt;"",[1]Clientes!$A497,""),"")</f>
        <v/>
      </c>
      <c r="B497" s="28" t="str">
        <f>+IFERROR(IF([1]Clientes!$B497&lt;&gt;"",[1]Clientes!$B497,""),"")</f>
        <v/>
      </c>
      <c r="D497" s="20" t="str">
        <f>TEXT([1]Festivos!$A497,"yyyy-mm-dd")</f>
        <v>2000-01-01</v>
      </c>
    </row>
    <row r="498" spans="1:4" x14ac:dyDescent="0.25">
      <c r="A498" s="26" t="str">
        <f>IFERROR(IF([1]Clientes!$A498&lt;&gt;"",[1]Clientes!$A498,""),"")</f>
        <v/>
      </c>
      <c r="B498" s="28" t="str">
        <f>+IFERROR(IF([1]Clientes!$B498&lt;&gt;"",[1]Clientes!$B498,""),"")</f>
        <v/>
      </c>
      <c r="D498" s="20" t="str">
        <f>TEXT([1]Festivos!$A498,"yyyy-mm-dd")</f>
        <v>2000-01-01</v>
      </c>
    </row>
    <row r="499" spans="1:4" x14ac:dyDescent="0.25">
      <c r="A499" s="26" t="str">
        <f>IFERROR(IF([1]Clientes!$A499&lt;&gt;"",[1]Clientes!$A499,""),"")</f>
        <v/>
      </c>
      <c r="B499" s="28" t="str">
        <f>+IFERROR(IF([1]Clientes!$B499&lt;&gt;"",[1]Clientes!$B499,""),"")</f>
        <v/>
      </c>
      <c r="D499" s="20" t="str">
        <f>TEXT([1]Festivos!$A499,"yyyy-mm-dd")</f>
        <v>2000-01-01</v>
      </c>
    </row>
    <row r="500" spans="1:4" x14ac:dyDescent="0.25">
      <c r="A500" s="26" t="str">
        <f>IFERROR(IF([1]Clientes!$A500&lt;&gt;"",[1]Clientes!$A500,""),"")</f>
        <v/>
      </c>
      <c r="B500" s="28" t="str">
        <f>+IFERROR(IF([1]Clientes!$B500&lt;&gt;"",[1]Clientes!$B500,""),"")</f>
        <v/>
      </c>
      <c r="D500" s="20" t="str">
        <f>TEXT([1]Festivos!$A500,"yyyy-mm-dd")</f>
        <v>2000-01-01</v>
      </c>
    </row>
    <row r="501" spans="1:4" x14ac:dyDescent="0.25">
      <c r="A501" s="26" t="str">
        <f>IFERROR(IF([1]Clientes!$A501&lt;&gt;"",[1]Clientes!$A501,""),"")</f>
        <v/>
      </c>
      <c r="B501" s="28" t="str">
        <f>+IFERROR(IF([1]Clientes!$B501&lt;&gt;"",[1]Clientes!$B501,""),"")</f>
        <v/>
      </c>
      <c r="D501" s="20" t="str">
        <f>TEXT([1]Festivos!$A501,"yyyy-mm-dd")</f>
        <v>2000-01-01</v>
      </c>
    </row>
  </sheetData>
  <conditionalFormatting sqref="D1:D1048576">
    <cfRule type="expression" dxfId="95" priority="1">
      <formula>$D2="2000-01-01"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96B7-6C12-4C2D-B4A8-2FDB21D9A132}">
  <dimension ref="A1:P502"/>
  <sheetViews>
    <sheetView workbookViewId="0"/>
  </sheetViews>
  <sheetFormatPr baseColWidth="10" defaultRowHeight="15" x14ac:dyDescent="0.25"/>
  <cols>
    <col min="1" max="1" width="23.375" style="63" bestFit="1" customWidth="1"/>
    <col min="2" max="2" width="32.875" style="63" bestFit="1" customWidth="1"/>
    <col min="3" max="3" width="12" style="1" bestFit="1" customWidth="1"/>
    <col min="4" max="5" width="14.375" style="1" bestFit="1" customWidth="1"/>
    <col min="6" max="6" width="19.25" style="1" bestFit="1" customWidth="1"/>
    <col min="7" max="7" width="11.875" style="1" bestFit="1" customWidth="1"/>
    <col min="8" max="8" width="9.375" style="1" bestFit="1" customWidth="1"/>
    <col min="9" max="9" width="10.875" style="1" bestFit="1" customWidth="1"/>
    <col min="10" max="10" width="19.875" style="1" bestFit="1" customWidth="1"/>
    <col min="11" max="11" width="13.625" style="1" bestFit="1" customWidth="1"/>
    <col min="12" max="12" width="10.875" style="1" bestFit="1" customWidth="1"/>
    <col min="13" max="13" width="19.125" style="1" bestFit="1" customWidth="1"/>
    <col min="14" max="14" width="16" style="1" bestFit="1" customWidth="1"/>
    <col min="15" max="15" width="16.875" style="1" bestFit="1" customWidth="1"/>
    <col min="16" max="16" width="13.375" style="1" bestFit="1" customWidth="1"/>
    <col min="17" max="16384" width="11" style="1"/>
  </cols>
  <sheetData>
    <row r="1" spans="1:16" ht="15.75" x14ac:dyDescent="0.25">
      <c r="A1" s="60" t="s">
        <v>69</v>
      </c>
    </row>
    <row r="2" spans="1:16" s="2" customFormat="1" ht="31.5" customHeight="1" x14ac:dyDescent="0.25">
      <c r="A2" s="61" t="s">
        <v>36</v>
      </c>
      <c r="B2" s="65" t="s">
        <v>11</v>
      </c>
      <c r="C2" s="3" t="s">
        <v>12</v>
      </c>
      <c r="D2" s="3" t="s">
        <v>8</v>
      </c>
      <c r="E2" s="4" t="s">
        <v>10</v>
      </c>
      <c r="F2" s="4" t="s">
        <v>9</v>
      </c>
      <c r="G2" s="3" t="s">
        <v>14</v>
      </c>
      <c r="H2" s="3" t="s">
        <v>15</v>
      </c>
      <c r="I2" s="3" t="s">
        <v>16</v>
      </c>
      <c r="J2" s="24" t="s">
        <v>13</v>
      </c>
      <c r="K2" s="24" t="s">
        <v>44</v>
      </c>
      <c r="L2" s="24" t="s">
        <v>40</v>
      </c>
      <c r="M2" s="24" t="s">
        <v>55</v>
      </c>
      <c r="N2" s="24" t="s">
        <v>56</v>
      </c>
      <c r="O2" s="24" t="s">
        <v>57</v>
      </c>
      <c r="P2" s="31" t="s">
        <v>58</v>
      </c>
    </row>
    <row r="3" spans="1:16" x14ac:dyDescent="0.25">
      <c r="A3" s="62" t="str">
        <f>IFERROR(Tabla1[[#This Row],[ENTIDAD]]&amp;Tabla1[[#This Row],['# SOLICITUDES]],"")</f>
        <v>BANCO POPULARSOLB1117</v>
      </c>
      <c r="B3" s="66" t="str">
        <f>+IFERROR(IF([1]Controles!$A2&lt;&gt;"",[1]Controles!$A2,""),"")</f>
        <v>BANCO POPULAR</v>
      </c>
      <c r="C3" s="64" t="str">
        <f>+IFERROR(IF([1]Controles!$B2&lt;&gt;"",[1]Controles!$B2,""),"")</f>
        <v>SOLB1117</v>
      </c>
      <c r="D3" s="50" t="str">
        <f>+IFERROR(IF([1]Controles!$C2&lt;&gt;"",[1]Controles!$C2,""),"")</f>
        <v>2021-11-17</v>
      </c>
      <c r="E3" s="50" t="str">
        <f>+IFERROR(IF([1]Controles!$D2&lt;&gt;"",[1]Controles!$D2,""),"")</f>
        <v>2021-11-20</v>
      </c>
      <c r="F3" s="50" t="str">
        <f>+IFERROR(IF([1]Controles!$E2&lt;&gt;"",[1]Controles!$E2,""),"")</f>
        <v>2021-11-24</v>
      </c>
      <c r="G3" s="59">
        <f>+IFERROR(IF([1]Controles!$F2&lt;&gt;"",[1]Controles!$F2,""),"")</f>
        <v>7</v>
      </c>
      <c r="H3" s="43">
        <f>+IFERROR(IF([1]Controles!$G2&lt;&gt;"",[1]Controles!$G2,""),"")</f>
        <v>0</v>
      </c>
      <c r="I3" s="42">
        <f>+IFERROR(Tabla1[[#This Row],[POSITIVO]]/Tabla1[[#This Row],[ASIGNACION]],"")</f>
        <v>0</v>
      </c>
      <c r="J3" s="32">
        <f>IFERROR(VLOOKUP(Tabla1[[#This Row],[ENTIDAD]],Tabla2[#All],2,0),"")</f>
        <v>5</v>
      </c>
      <c r="K3" s="32">
        <f>IFERROR(VLOOKUP(Tabla1[[#This Row],[LLAVE]],GANNT!$A:$J,10,0),"")</f>
        <v>5</v>
      </c>
      <c r="L3" s="32" t="str">
        <f>IFERROR(VLOOKUP(Tabla1[[#This Row],[LLAVE]],GANNT!$A:$BT,72,0),"")</f>
        <v>CUMPLIDO</v>
      </c>
      <c r="M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>BANCO PULAR 100</v>
      </c>
      <c r="N3" s="33">
        <f>IFERROR(VLOOKUP(Tabla1[[#This Row],[TARIFA A CALCULAR]],Tabla6[#All],2,0)*Tabla1[[#This Row],[POSITIVO]],0)</f>
        <v>0</v>
      </c>
      <c r="O3" s="33">
        <f>IFERROR(VLOOKUP(Tabla1[[#This Row],[TARIFA A CALCULAR]],Tabla6[#All],3,0)*(Tabla1[[#This Row],[ASIGNACION]]-Tabla1[[#This Row],[POSITIVO]]),0)</f>
        <v>0</v>
      </c>
      <c r="P3" s="34">
        <f>+IFERROR(Tabla1[[#This Row],[FACTURA POSITIVO]]+Tabla1[[#This Row],[FACTURA NEGATIVO]],0)</f>
        <v>0</v>
      </c>
    </row>
    <row r="4" spans="1:16" x14ac:dyDescent="0.25">
      <c r="A4" s="62" t="str">
        <f>IFERROR(Tabla1[[#This Row],[ENTIDAD]]&amp;Tabla1[[#This Row],['# SOLICITUDES]],"")</f>
        <v>BANCO POPULARSOLB1122</v>
      </c>
      <c r="B4" s="66" t="str">
        <f>+IFERROR(IF([1]Controles!$A3&lt;&gt;"",[1]Controles!$A3,""),"")</f>
        <v>BANCO POPULAR</v>
      </c>
      <c r="C4" s="64" t="str">
        <f>+IFERROR(IF([1]Controles!$B3&lt;&gt;"",[1]Controles!$B3,""),"")</f>
        <v>SOLB1122</v>
      </c>
      <c r="D4" s="50" t="str">
        <f>+IFERROR(IF([1]Controles!$C3&lt;&gt;"",[1]Controles!$C3,""),"")</f>
        <v>2021-11-22</v>
      </c>
      <c r="E4" s="50" t="str">
        <f>+IFERROR(IF([1]Controles!$D3&lt;&gt;"",[1]Controles!$D3,""),"")</f>
        <v>2021-11-29</v>
      </c>
      <c r="F4" s="50" t="str">
        <f>+IFERROR(IF([1]Controles!$E3&lt;&gt;"",[1]Controles!$E3,""),"")</f>
        <v>2021-11-24</v>
      </c>
      <c r="G4" s="59">
        <f>+IFERROR(IF([1]Controles!$F3&lt;&gt;"",[1]Controles!$F3,""),"")</f>
        <v>9</v>
      </c>
      <c r="H4" s="43">
        <f>+IFERROR(IF([1]Controles!$G3&lt;&gt;"",[1]Controles!$G3,""),"")</f>
        <v>0</v>
      </c>
      <c r="I4" s="42">
        <f>+IFERROR(Tabla1[[#This Row],[POSITIVO]]/Tabla1[[#This Row],[ASIGNACION]],"")</f>
        <v>0</v>
      </c>
      <c r="J4" s="32">
        <f>IFERROR(VLOOKUP(Tabla1[[#This Row],[ENTIDAD]],Tabla2[#All],2,0),"")</f>
        <v>5</v>
      </c>
      <c r="K4" s="32">
        <f>IFERROR(VLOOKUP(Tabla1[[#This Row],[LLAVE]],GANNT!$A:$J,10,0),"")</f>
        <v>2</v>
      </c>
      <c r="L4" s="32" t="str">
        <f>IFERROR(VLOOKUP(Tabla1[[#This Row],[LLAVE]],GANNT!$A:$BT,72,0),"")</f>
        <v>CUMPLIDO</v>
      </c>
      <c r="M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>BANCO PULAR 100</v>
      </c>
      <c r="N4" s="33">
        <f>IFERROR(VLOOKUP(Tabla1[[#This Row],[TARIFA A CALCULAR]],Tabla6[#All],2,0)*Tabla1[[#This Row],[POSITIVO]],0)</f>
        <v>0</v>
      </c>
      <c r="O4" s="33">
        <f>IFERROR(VLOOKUP(Tabla1[[#This Row],[TARIFA A CALCULAR]],Tabla6[#All],3,0)*(Tabla1[[#This Row],[ASIGNACION]]-Tabla1[[#This Row],[POSITIVO]]),0)</f>
        <v>0</v>
      </c>
      <c r="P4" s="34">
        <f>+IFERROR(Tabla1[[#This Row],[FACTURA POSITIVO]]+Tabla1[[#This Row],[FACTURA NEGATIVO]],0)</f>
        <v>0</v>
      </c>
    </row>
    <row r="5" spans="1:16" x14ac:dyDescent="0.25">
      <c r="A5" s="62" t="str">
        <f>IFERROR(Tabla1[[#This Row],[ENTIDAD]]&amp;Tabla1[[#This Row],['# SOLICITUDES]],"")</f>
        <v>BANCO POPULARSOLB78564</v>
      </c>
      <c r="B5" s="66" t="str">
        <f>+IFERROR(IF([1]Controles!$A4&lt;&gt;"",[1]Controles!$A4,""),"")</f>
        <v>BANCO POPULAR</v>
      </c>
      <c r="C5" s="64" t="str">
        <f>+IFERROR(IF([1]Controles!$B4&lt;&gt;"",[1]Controles!$B4,""),"")</f>
        <v>SOLB78564</v>
      </c>
      <c r="D5" s="50" t="str">
        <f>+IFERROR(IF([1]Controles!$C4&lt;&gt;"",[1]Controles!$C4,""),"")</f>
        <v>2021-11-22</v>
      </c>
      <c r="E5" s="50" t="str">
        <f>+IFERROR(IF([1]Controles!$D4&lt;&gt;"",[1]Controles!$D4,""),"")</f>
        <v>2021-11-29</v>
      </c>
      <c r="F5" s="50" t="str">
        <f>+IFERROR(IF([1]Controles!$E4&lt;&gt;"",[1]Controles!$E4,""),"")</f>
        <v>2021-11-24</v>
      </c>
      <c r="G5" s="59">
        <f>+IFERROR(IF([1]Controles!$F4&lt;&gt;"",[1]Controles!$F4,""),"")</f>
        <v>9</v>
      </c>
      <c r="H5" s="43">
        <f>+IFERROR(IF([1]Controles!$G4&lt;&gt;"",[1]Controles!$G4,""),"")</f>
        <v>0</v>
      </c>
      <c r="I5" s="42">
        <f>+IFERROR(Tabla1[[#This Row],[POSITIVO]]/Tabla1[[#This Row],[ASIGNACION]],"")</f>
        <v>0</v>
      </c>
      <c r="J5" s="32">
        <f>IFERROR(VLOOKUP(Tabla1[[#This Row],[ENTIDAD]],Tabla2[#All],2,0),"")</f>
        <v>5</v>
      </c>
      <c r="K5" s="32">
        <f>IFERROR(VLOOKUP(Tabla1[[#This Row],[LLAVE]],GANNT!$A:$J,10,0),"")</f>
        <v>2</v>
      </c>
      <c r="L5" s="32" t="str">
        <f>IFERROR(VLOOKUP(Tabla1[[#This Row],[LLAVE]],GANNT!$A:$BT,72,0),"")</f>
        <v>CUMPLIDO</v>
      </c>
      <c r="M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>BANCO PULAR 100</v>
      </c>
      <c r="N5" s="33">
        <f>IFERROR(VLOOKUP(Tabla1[[#This Row],[TARIFA A CALCULAR]],Tabla6[#All],2,0)*Tabla1[[#This Row],[POSITIVO]],0)</f>
        <v>0</v>
      </c>
      <c r="O5" s="33">
        <f>IFERROR(VLOOKUP(Tabla1[[#This Row],[TARIFA A CALCULAR]],Tabla6[#All],3,0)*(Tabla1[[#This Row],[ASIGNACION]]-Tabla1[[#This Row],[POSITIVO]]),0)</f>
        <v>0</v>
      </c>
      <c r="P5" s="34">
        <f>+IFERROR(Tabla1[[#This Row],[FACTURA POSITIVO]]+Tabla1[[#This Row],[FACTURA NEGATIVO]],0)</f>
        <v>0</v>
      </c>
    </row>
    <row r="6" spans="1:16" x14ac:dyDescent="0.25">
      <c r="A6" s="62" t="str">
        <f>IFERROR(Tabla1[[#This Row],[ENTIDAD]]&amp;Tabla1[[#This Row],['# SOLICITUDES]],"")</f>
        <v>BANCO POPULARSOLB78566</v>
      </c>
      <c r="B6" s="66" t="str">
        <f>+IFERROR(IF([1]Controles!$A5&lt;&gt;"",[1]Controles!$A5,""),"")</f>
        <v>BANCO POPULAR</v>
      </c>
      <c r="C6" s="64" t="str">
        <f>+IFERROR(IF([1]Controles!$B5&lt;&gt;"",[1]Controles!$B5,""),"")</f>
        <v>SOLB78566</v>
      </c>
      <c r="D6" s="50" t="str">
        <f>+IFERROR(IF([1]Controles!$C5&lt;&gt;"",[1]Controles!$C5,""),"")</f>
        <v>2021-11-22</v>
      </c>
      <c r="E6" s="50" t="str">
        <f>+IFERROR(IF([1]Controles!$D5&lt;&gt;"",[1]Controles!$D5,""),"")</f>
        <v>2021-11-29</v>
      </c>
      <c r="F6" s="50" t="str">
        <f>+IFERROR(IF([1]Controles!$E5&lt;&gt;"",[1]Controles!$E5,""),"")</f>
        <v>2021-11-24</v>
      </c>
      <c r="G6" s="59">
        <f>+IFERROR(IF([1]Controles!$F5&lt;&gt;"",[1]Controles!$F5,""),"")</f>
        <v>17</v>
      </c>
      <c r="H6" s="43">
        <f>+IFERROR(IF([1]Controles!$G5&lt;&gt;"",[1]Controles!$G5,""),"")</f>
        <v>0</v>
      </c>
      <c r="I6" s="42">
        <f>+IFERROR(Tabla1[[#This Row],[POSITIVO]]/Tabla1[[#This Row],[ASIGNACION]],"")</f>
        <v>0</v>
      </c>
      <c r="J6" s="32">
        <f>IFERROR(VLOOKUP(Tabla1[[#This Row],[ENTIDAD]],Tabla2[#All],2,0),"")</f>
        <v>5</v>
      </c>
      <c r="K6" s="32">
        <f>IFERROR(VLOOKUP(Tabla1[[#This Row],[LLAVE]],GANNT!$A:$J,10,0),"")</f>
        <v>2</v>
      </c>
      <c r="L6" s="32" t="str">
        <f>IFERROR(VLOOKUP(Tabla1[[#This Row],[LLAVE]],GANNT!$A:$BT,72,0),"")</f>
        <v>CUMPLIDO</v>
      </c>
      <c r="M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>BANCO PULAR 100</v>
      </c>
      <c r="N6" s="33">
        <f>IFERROR(VLOOKUP(Tabla1[[#This Row],[TARIFA A CALCULAR]],Tabla6[#All],2,0)*Tabla1[[#This Row],[POSITIVO]],0)</f>
        <v>0</v>
      </c>
      <c r="O6" s="33">
        <f>IFERROR(VLOOKUP(Tabla1[[#This Row],[TARIFA A CALCULAR]],Tabla6[#All],3,0)*(Tabla1[[#This Row],[ASIGNACION]]-Tabla1[[#This Row],[POSITIVO]]),0)</f>
        <v>0</v>
      </c>
      <c r="P6" s="34">
        <f>+IFERROR(Tabla1[[#This Row],[FACTURA POSITIVO]]+Tabla1[[#This Row],[FACTURA NEGATIVO]],0)</f>
        <v>0</v>
      </c>
    </row>
    <row r="7" spans="1:16" x14ac:dyDescent="0.25">
      <c r="A7" s="62" t="str">
        <f>IFERROR(Tabla1[[#This Row],[ENTIDAD]]&amp;Tabla1[[#This Row],['# SOLICITUDES]],"")</f>
        <v/>
      </c>
      <c r="B7" s="66" t="str">
        <f>+IFERROR(IF([1]Controles!$A6&lt;&gt;"",[1]Controles!$A6,""),"")</f>
        <v/>
      </c>
      <c r="C7" s="64" t="str">
        <f>+IFERROR(IF([1]Controles!$B6&lt;&gt;"",[1]Controles!$B6,""),"")</f>
        <v/>
      </c>
      <c r="D7" s="50" t="str">
        <f>+IFERROR(IF([1]Controles!$C6&lt;&gt;"",[1]Controles!$C6,""),"")</f>
        <v/>
      </c>
      <c r="E7" s="50" t="str">
        <f>+IFERROR(IF([1]Controles!$D6&lt;&gt;"",[1]Controles!$D6,""),"")</f>
        <v/>
      </c>
      <c r="F7" s="50" t="str">
        <f>+IFERROR(IF([1]Controles!$E6&lt;&gt;"",[1]Controles!$E6,""),"")</f>
        <v/>
      </c>
      <c r="G7" s="59" t="str">
        <f>+IFERROR(IF([1]Controles!$F6&lt;&gt;"",[1]Controles!$F6,""),"")</f>
        <v/>
      </c>
      <c r="H7" s="43" t="str">
        <f>+IFERROR(IF([1]Controles!$G6&lt;&gt;"",[1]Controles!$G6,""),"")</f>
        <v/>
      </c>
      <c r="I7" s="42" t="str">
        <f>+IFERROR(Tabla1[[#This Row],[POSITIVO]]/Tabla1[[#This Row],[ASIGNACION]],"")</f>
        <v/>
      </c>
      <c r="J7" s="32" t="str">
        <f>IFERROR(VLOOKUP(Tabla1[[#This Row],[ENTIDAD]],Tabla2[#All],2,0),"")</f>
        <v/>
      </c>
      <c r="K7" s="32" t="str">
        <f>IFERROR(VLOOKUP(Tabla1[[#This Row],[LLAVE]],GANNT!$A:$J,10,0),"")</f>
        <v/>
      </c>
      <c r="L7" s="32" t="str">
        <f>IFERROR(VLOOKUP(Tabla1[[#This Row],[LLAVE]],GANNT!$A:$BT,72,0),"")</f>
        <v>CUMPLIDO</v>
      </c>
      <c r="M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7" s="33">
        <f>IFERROR(VLOOKUP(Tabla1[[#This Row],[TARIFA A CALCULAR]],Tabla6[#All],2,0)*Tabla1[[#This Row],[POSITIVO]],0)</f>
        <v>0</v>
      </c>
      <c r="O7" s="33">
        <f>IFERROR(VLOOKUP(Tabla1[[#This Row],[TARIFA A CALCULAR]],Tabla6[#All],3,0)*(Tabla1[[#This Row],[ASIGNACION]]-Tabla1[[#This Row],[POSITIVO]]),0)</f>
        <v>0</v>
      </c>
      <c r="P7" s="34">
        <f>+IFERROR(Tabla1[[#This Row],[FACTURA POSITIVO]]+Tabla1[[#This Row],[FACTURA NEGATIVO]],0)</f>
        <v>0</v>
      </c>
    </row>
    <row r="8" spans="1:16" x14ac:dyDescent="0.25">
      <c r="A8" s="62" t="str">
        <f>IFERROR(Tabla1[[#This Row],[ENTIDAD]]&amp;Tabla1[[#This Row],['# SOLICITUDES]],"")</f>
        <v/>
      </c>
      <c r="B8" s="66" t="str">
        <f>+IFERROR(IF([1]Controles!$A7&lt;&gt;"",[1]Controles!$A7,""),"")</f>
        <v/>
      </c>
      <c r="C8" s="64" t="str">
        <f>+IFERROR(IF([1]Controles!$B7&lt;&gt;"",[1]Controles!$B7,""),"")</f>
        <v/>
      </c>
      <c r="D8" s="50" t="str">
        <f>+IFERROR(IF([1]Controles!$C7&lt;&gt;"",[1]Controles!$C7,""),"")</f>
        <v/>
      </c>
      <c r="E8" s="50" t="str">
        <f>+IFERROR(IF([1]Controles!$D7&lt;&gt;"",[1]Controles!$D7,""),"")</f>
        <v/>
      </c>
      <c r="F8" s="50" t="str">
        <f>+IFERROR(IF([1]Controles!$E7&lt;&gt;"",[1]Controles!$E7,""),"")</f>
        <v/>
      </c>
      <c r="G8" s="59" t="str">
        <f>+IFERROR(IF([1]Controles!$F7&lt;&gt;"",[1]Controles!$F7,""),"")</f>
        <v/>
      </c>
      <c r="H8" s="43" t="str">
        <f>+IFERROR(IF([1]Controles!$G7&lt;&gt;"",[1]Controles!$G7,""),"")</f>
        <v/>
      </c>
      <c r="I8" s="42" t="str">
        <f>+IFERROR(Tabla1[[#This Row],[POSITIVO]]/Tabla1[[#This Row],[ASIGNACION]],"")</f>
        <v/>
      </c>
      <c r="J8" s="32" t="str">
        <f>IFERROR(VLOOKUP(Tabla1[[#This Row],[ENTIDAD]],Tabla2[#All],2,0),"")</f>
        <v/>
      </c>
      <c r="K8" s="32" t="str">
        <f>IFERROR(VLOOKUP(Tabla1[[#This Row],[LLAVE]],GANNT!$A:$J,10,0),"")</f>
        <v/>
      </c>
      <c r="L8" s="32" t="str">
        <f>IFERROR(VLOOKUP(Tabla1[[#This Row],[LLAVE]],GANNT!$A:$BT,72,0),"")</f>
        <v>CUMPLIDO</v>
      </c>
      <c r="M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8" s="33">
        <f>IFERROR(VLOOKUP(Tabla1[[#This Row],[TARIFA A CALCULAR]],Tabla6[#All],2,0)*Tabla1[[#This Row],[POSITIVO]],0)</f>
        <v>0</v>
      </c>
      <c r="O8" s="33">
        <f>IFERROR(VLOOKUP(Tabla1[[#This Row],[TARIFA A CALCULAR]],Tabla6[#All],3,0)*(Tabla1[[#This Row],[ASIGNACION]]-Tabla1[[#This Row],[POSITIVO]]),0)</f>
        <v>0</v>
      </c>
      <c r="P8" s="34">
        <f>+IFERROR(Tabla1[[#This Row],[FACTURA POSITIVO]]+Tabla1[[#This Row],[FACTURA NEGATIVO]],0)</f>
        <v>0</v>
      </c>
    </row>
    <row r="9" spans="1:16" x14ac:dyDescent="0.25">
      <c r="A9" s="62" t="str">
        <f>IFERROR(Tabla1[[#This Row],[ENTIDAD]]&amp;Tabla1[[#This Row],['# SOLICITUDES]],"")</f>
        <v/>
      </c>
      <c r="B9" s="66" t="str">
        <f>+IFERROR(IF([1]Controles!$A8&lt;&gt;"",[1]Controles!$A8,""),"")</f>
        <v/>
      </c>
      <c r="C9" s="64" t="str">
        <f>+IFERROR(IF([1]Controles!$B8&lt;&gt;"",[1]Controles!$B8,""),"")</f>
        <v/>
      </c>
      <c r="D9" s="50" t="str">
        <f>+IFERROR(IF([1]Controles!$C8&lt;&gt;"",[1]Controles!$C8,""),"")</f>
        <v/>
      </c>
      <c r="E9" s="50" t="str">
        <f>+IFERROR(IF([1]Controles!$D8&lt;&gt;"",[1]Controles!$D8,""),"")</f>
        <v/>
      </c>
      <c r="F9" s="50" t="str">
        <f>+IFERROR(IF([1]Controles!$E8&lt;&gt;"",[1]Controles!$E8,""),"")</f>
        <v/>
      </c>
      <c r="G9" s="59" t="str">
        <f>+IFERROR(IF([1]Controles!$F8&lt;&gt;"",[1]Controles!$F8,""),"")</f>
        <v/>
      </c>
      <c r="H9" s="43" t="str">
        <f>+IFERROR(IF([1]Controles!$G8&lt;&gt;"",[1]Controles!$G8,""),"")</f>
        <v/>
      </c>
      <c r="I9" s="42" t="str">
        <f>+IFERROR(Tabla1[[#This Row],[POSITIVO]]/Tabla1[[#This Row],[ASIGNACION]],"")</f>
        <v/>
      </c>
      <c r="J9" s="32" t="str">
        <f>IFERROR(VLOOKUP(Tabla1[[#This Row],[ENTIDAD]],Tabla2[#All],2,0),"")</f>
        <v/>
      </c>
      <c r="K9" s="32" t="str">
        <f>IFERROR(VLOOKUP(Tabla1[[#This Row],[LLAVE]],GANNT!$A:$J,10,0),"")</f>
        <v/>
      </c>
      <c r="L9" s="32" t="str">
        <f>IFERROR(VLOOKUP(Tabla1[[#This Row],[LLAVE]],GANNT!$A:$BT,72,0),"")</f>
        <v>CUMPLIDO</v>
      </c>
      <c r="M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9" s="33">
        <f>IFERROR(VLOOKUP(Tabla1[[#This Row],[TARIFA A CALCULAR]],Tabla6[#All],2,0)*Tabla1[[#This Row],[POSITIVO]],0)</f>
        <v>0</v>
      </c>
      <c r="O9" s="33">
        <f>IFERROR(VLOOKUP(Tabla1[[#This Row],[TARIFA A CALCULAR]],Tabla6[#All],3,0)*(Tabla1[[#This Row],[ASIGNACION]]-Tabla1[[#This Row],[POSITIVO]]),0)</f>
        <v>0</v>
      </c>
      <c r="P9" s="34">
        <f>+IFERROR(Tabla1[[#This Row],[FACTURA POSITIVO]]+Tabla1[[#This Row],[FACTURA NEGATIVO]],0)</f>
        <v>0</v>
      </c>
    </row>
    <row r="10" spans="1:16" x14ac:dyDescent="0.25">
      <c r="A10" s="62" t="str">
        <f>IFERROR(Tabla1[[#This Row],[ENTIDAD]]&amp;Tabla1[[#This Row],['# SOLICITUDES]],"")</f>
        <v/>
      </c>
      <c r="B10" s="66" t="str">
        <f>+IFERROR(IF([1]Controles!$A9&lt;&gt;"",[1]Controles!$A9,""),"")</f>
        <v/>
      </c>
      <c r="C10" s="64" t="str">
        <f>+IFERROR(IF([1]Controles!$B9&lt;&gt;"",[1]Controles!$B9,""),"")</f>
        <v/>
      </c>
      <c r="D10" s="50" t="str">
        <f>+IFERROR(IF([1]Controles!$C9&lt;&gt;"",[1]Controles!$C9,""),"")</f>
        <v/>
      </c>
      <c r="E10" s="50" t="str">
        <f>+IFERROR(IF([1]Controles!$D9&lt;&gt;"",[1]Controles!$D9,""),"")</f>
        <v/>
      </c>
      <c r="F10" s="50" t="str">
        <f>+IFERROR(IF([1]Controles!$E9&lt;&gt;"",[1]Controles!$E9,""),"")</f>
        <v/>
      </c>
      <c r="G10" s="59" t="str">
        <f>+IFERROR(IF([1]Controles!$F9&lt;&gt;"",[1]Controles!$F9,""),"")</f>
        <v/>
      </c>
      <c r="H10" s="43" t="str">
        <f>+IFERROR(IF([1]Controles!$G9&lt;&gt;"",[1]Controles!$G9,""),"")</f>
        <v/>
      </c>
      <c r="I10" s="42" t="str">
        <f>+IFERROR(Tabla1[[#This Row],[POSITIVO]]/Tabla1[[#This Row],[ASIGNACION]],"")</f>
        <v/>
      </c>
      <c r="J10" s="32" t="str">
        <f>IFERROR(VLOOKUP(Tabla1[[#This Row],[ENTIDAD]],Tabla2[#All],2,0),"")</f>
        <v/>
      </c>
      <c r="K10" s="32" t="str">
        <f>IFERROR(VLOOKUP(Tabla1[[#This Row],[LLAVE]],GANNT!$A:$J,10,0),"")</f>
        <v/>
      </c>
      <c r="L10" s="32" t="str">
        <f>IFERROR(VLOOKUP(Tabla1[[#This Row],[LLAVE]],GANNT!$A:$BT,72,0),"")</f>
        <v>CUMPLIDO</v>
      </c>
      <c r="M1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0" s="33">
        <f>IFERROR(VLOOKUP(Tabla1[[#This Row],[TARIFA A CALCULAR]],Tabla6[#All],2,0)*Tabla1[[#This Row],[POSITIVO]],0)</f>
        <v>0</v>
      </c>
      <c r="O10" s="33">
        <f>IFERROR(VLOOKUP(Tabla1[[#This Row],[TARIFA A CALCULAR]],Tabla6[#All],3,0)*(Tabla1[[#This Row],[ASIGNACION]]-Tabla1[[#This Row],[POSITIVO]]),0)</f>
        <v>0</v>
      </c>
      <c r="P10" s="34">
        <f>+IFERROR(Tabla1[[#This Row],[FACTURA POSITIVO]]+Tabla1[[#This Row],[FACTURA NEGATIVO]],0)</f>
        <v>0</v>
      </c>
    </row>
    <row r="11" spans="1:16" x14ac:dyDescent="0.25">
      <c r="A11" s="62" t="str">
        <f>IFERROR(Tabla1[[#This Row],[ENTIDAD]]&amp;Tabla1[[#This Row],['# SOLICITUDES]],"")</f>
        <v/>
      </c>
      <c r="B11" s="66" t="str">
        <f>+IFERROR(IF([1]Controles!$A10&lt;&gt;"",[1]Controles!$A10,""),"")</f>
        <v/>
      </c>
      <c r="C11" s="64" t="str">
        <f>+IFERROR(IF([1]Controles!$B10&lt;&gt;"",[1]Controles!$B10,""),"")</f>
        <v/>
      </c>
      <c r="D11" s="50" t="str">
        <f>+IFERROR(IF([1]Controles!$C10&lt;&gt;"",[1]Controles!$C10,""),"")</f>
        <v/>
      </c>
      <c r="E11" s="50" t="str">
        <f>+IFERROR(IF([1]Controles!$D10&lt;&gt;"",[1]Controles!$D10,""),"")</f>
        <v/>
      </c>
      <c r="F11" s="50" t="str">
        <f>+IFERROR(IF([1]Controles!$E10&lt;&gt;"",[1]Controles!$E10,""),"")</f>
        <v/>
      </c>
      <c r="G11" s="59" t="str">
        <f>+IFERROR(IF([1]Controles!$F10&lt;&gt;"",[1]Controles!$F10,""),"")</f>
        <v/>
      </c>
      <c r="H11" s="43" t="str">
        <f>+IFERROR(IF([1]Controles!$G10&lt;&gt;"",[1]Controles!$G10,""),"")</f>
        <v/>
      </c>
      <c r="I11" s="42" t="str">
        <f>+IFERROR(Tabla1[[#This Row],[POSITIVO]]/Tabla1[[#This Row],[ASIGNACION]],"")</f>
        <v/>
      </c>
      <c r="J11" s="32" t="str">
        <f>IFERROR(VLOOKUP(Tabla1[[#This Row],[ENTIDAD]],Tabla2[#All],2,0),"")</f>
        <v/>
      </c>
      <c r="K11" s="32" t="str">
        <f>IFERROR(VLOOKUP(Tabla1[[#This Row],[LLAVE]],GANNT!$A:$J,10,0),"")</f>
        <v/>
      </c>
      <c r="L11" s="32" t="str">
        <f>IFERROR(VLOOKUP(Tabla1[[#This Row],[LLAVE]],GANNT!$A:$BT,72,0),"")</f>
        <v>CUMPLIDO</v>
      </c>
      <c r="M1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1" s="33">
        <f>IFERROR(VLOOKUP(Tabla1[[#This Row],[TARIFA A CALCULAR]],Tabla6[#All],2,0)*Tabla1[[#This Row],[POSITIVO]],0)</f>
        <v>0</v>
      </c>
      <c r="O11" s="33">
        <f>IFERROR(VLOOKUP(Tabla1[[#This Row],[TARIFA A CALCULAR]],Tabla6[#All],3,0)*(Tabla1[[#This Row],[ASIGNACION]]-Tabla1[[#This Row],[POSITIVO]]),0)</f>
        <v>0</v>
      </c>
      <c r="P11" s="34">
        <f>+IFERROR(Tabla1[[#This Row],[FACTURA POSITIVO]]+Tabla1[[#This Row],[FACTURA NEGATIVO]],0)</f>
        <v>0</v>
      </c>
    </row>
    <row r="12" spans="1:16" x14ac:dyDescent="0.25">
      <c r="A12" s="62" t="str">
        <f>IFERROR(Tabla1[[#This Row],[ENTIDAD]]&amp;Tabla1[[#This Row],['# SOLICITUDES]],"")</f>
        <v/>
      </c>
      <c r="B12" s="66" t="str">
        <f>+IFERROR(IF([1]Controles!$A11&lt;&gt;"",[1]Controles!$A11,""),"")</f>
        <v/>
      </c>
      <c r="C12" s="64" t="str">
        <f>+IFERROR(IF([1]Controles!$B11&lt;&gt;"",[1]Controles!$B11,""),"")</f>
        <v/>
      </c>
      <c r="D12" s="50" t="str">
        <f>+IFERROR(IF([1]Controles!$C11&lt;&gt;"",[1]Controles!$C11,""),"")</f>
        <v/>
      </c>
      <c r="E12" s="50" t="str">
        <f>+IFERROR(IF([1]Controles!$D11&lt;&gt;"",[1]Controles!$D11,""),"")</f>
        <v/>
      </c>
      <c r="F12" s="50" t="str">
        <f>+IFERROR(IF([1]Controles!$E11&lt;&gt;"",[1]Controles!$E11,""),"")</f>
        <v/>
      </c>
      <c r="G12" s="59" t="str">
        <f>+IFERROR(IF([1]Controles!$F11&lt;&gt;"",[1]Controles!$F11,""),"")</f>
        <v/>
      </c>
      <c r="H12" s="43" t="str">
        <f>+IFERROR(IF([1]Controles!$G11&lt;&gt;"",[1]Controles!$G11,""),"")</f>
        <v/>
      </c>
      <c r="I12" s="42" t="str">
        <f>+IFERROR(Tabla1[[#This Row],[POSITIVO]]/Tabla1[[#This Row],[ASIGNACION]],"")</f>
        <v/>
      </c>
      <c r="J12" s="32" t="str">
        <f>IFERROR(VLOOKUP(Tabla1[[#This Row],[ENTIDAD]],Tabla2[#All],2,0),"")</f>
        <v/>
      </c>
      <c r="K12" s="32" t="str">
        <f>IFERROR(VLOOKUP(Tabla1[[#This Row],[LLAVE]],GANNT!$A:$J,10,0),"")</f>
        <v/>
      </c>
      <c r="L12" s="32" t="str">
        <f>IFERROR(VLOOKUP(Tabla1[[#This Row],[LLAVE]],GANNT!$A:$BT,72,0),"")</f>
        <v>CUMPLIDO</v>
      </c>
      <c r="M1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2" s="33">
        <f>IFERROR(VLOOKUP(Tabla1[[#This Row],[TARIFA A CALCULAR]],Tabla6[#All],2,0)*Tabla1[[#This Row],[POSITIVO]],0)</f>
        <v>0</v>
      </c>
      <c r="O12" s="33">
        <f>IFERROR(VLOOKUP(Tabla1[[#This Row],[TARIFA A CALCULAR]],Tabla6[#All],3,0)*(Tabla1[[#This Row],[ASIGNACION]]-Tabla1[[#This Row],[POSITIVO]]),0)</f>
        <v>0</v>
      </c>
      <c r="P12" s="34">
        <f>+IFERROR(Tabla1[[#This Row],[FACTURA POSITIVO]]+Tabla1[[#This Row],[FACTURA NEGATIVO]],0)</f>
        <v>0</v>
      </c>
    </row>
    <row r="13" spans="1:16" x14ac:dyDescent="0.25">
      <c r="A13" s="62" t="str">
        <f>IFERROR(Tabla1[[#This Row],[ENTIDAD]]&amp;Tabla1[[#This Row],['# SOLICITUDES]],"")</f>
        <v/>
      </c>
      <c r="B13" s="66" t="str">
        <f>+IFERROR(IF([1]Controles!$A12&lt;&gt;"",[1]Controles!$A12,""),"")</f>
        <v/>
      </c>
      <c r="C13" s="64" t="str">
        <f>+IFERROR(IF([1]Controles!$B12&lt;&gt;"",[1]Controles!$B12,""),"")</f>
        <v/>
      </c>
      <c r="D13" s="50" t="str">
        <f>+IFERROR(IF([1]Controles!$C12&lt;&gt;"",[1]Controles!$C12,""),"")</f>
        <v/>
      </c>
      <c r="E13" s="50" t="str">
        <f>+IFERROR(IF([1]Controles!$D12&lt;&gt;"",[1]Controles!$D12,""),"")</f>
        <v/>
      </c>
      <c r="F13" s="50" t="str">
        <f>+IFERROR(IF([1]Controles!$E12&lt;&gt;"",[1]Controles!$E12,""),"")</f>
        <v/>
      </c>
      <c r="G13" s="59" t="str">
        <f>+IFERROR(IF([1]Controles!$F12&lt;&gt;"",[1]Controles!$F12,""),"")</f>
        <v/>
      </c>
      <c r="H13" s="43" t="str">
        <f>+IFERROR(IF([1]Controles!$G12&lt;&gt;"",[1]Controles!$G12,""),"")</f>
        <v/>
      </c>
      <c r="I13" s="42" t="str">
        <f>+IFERROR(Tabla1[[#This Row],[POSITIVO]]/Tabla1[[#This Row],[ASIGNACION]],"")</f>
        <v/>
      </c>
      <c r="J13" s="32" t="str">
        <f>IFERROR(VLOOKUP(Tabla1[[#This Row],[ENTIDAD]],Tabla2[#All],2,0),"")</f>
        <v/>
      </c>
      <c r="K13" s="32" t="str">
        <f>IFERROR(VLOOKUP(Tabla1[[#This Row],[LLAVE]],GANNT!$A:$J,10,0),"")</f>
        <v/>
      </c>
      <c r="L13" s="32" t="str">
        <f>IFERROR(VLOOKUP(Tabla1[[#This Row],[LLAVE]],GANNT!$A:$BT,72,0),"")</f>
        <v>CUMPLIDO</v>
      </c>
      <c r="M1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3" s="33">
        <f>IFERROR(VLOOKUP(Tabla1[[#This Row],[TARIFA A CALCULAR]],Tabla6[#All],2,0)*Tabla1[[#This Row],[POSITIVO]],0)</f>
        <v>0</v>
      </c>
      <c r="O13" s="33">
        <f>IFERROR(VLOOKUP(Tabla1[[#This Row],[TARIFA A CALCULAR]],Tabla6[#All],3,0)*(Tabla1[[#This Row],[ASIGNACION]]-Tabla1[[#This Row],[POSITIVO]]),0)</f>
        <v>0</v>
      </c>
      <c r="P13" s="34">
        <f>+IFERROR(Tabla1[[#This Row],[FACTURA POSITIVO]]+Tabla1[[#This Row],[FACTURA NEGATIVO]],0)</f>
        <v>0</v>
      </c>
    </row>
    <row r="14" spans="1:16" x14ac:dyDescent="0.25">
      <c r="A14" s="62" t="str">
        <f>IFERROR(Tabla1[[#This Row],[ENTIDAD]]&amp;Tabla1[[#This Row],['# SOLICITUDES]],"")</f>
        <v/>
      </c>
      <c r="B14" s="66" t="str">
        <f>+IFERROR(IF([1]Controles!$A13&lt;&gt;"",[1]Controles!$A13,""),"")</f>
        <v/>
      </c>
      <c r="C14" s="64" t="str">
        <f>+IFERROR(IF([1]Controles!$B13&lt;&gt;"",[1]Controles!$B13,""),"")</f>
        <v/>
      </c>
      <c r="D14" s="50" t="str">
        <f>+IFERROR(IF([1]Controles!$C13&lt;&gt;"",[1]Controles!$C13,""),"")</f>
        <v/>
      </c>
      <c r="E14" s="50" t="str">
        <f>+IFERROR(IF([1]Controles!$D13&lt;&gt;"",[1]Controles!$D13,""),"")</f>
        <v/>
      </c>
      <c r="F14" s="50" t="str">
        <f>+IFERROR(IF([1]Controles!$E13&lt;&gt;"",[1]Controles!$E13,""),"")</f>
        <v/>
      </c>
      <c r="G14" s="59" t="str">
        <f>+IFERROR(IF([1]Controles!$F13&lt;&gt;"",[1]Controles!$F13,""),"")</f>
        <v/>
      </c>
      <c r="H14" s="43" t="str">
        <f>+IFERROR(IF([1]Controles!$G13&lt;&gt;"",[1]Controles!$G13,""),"")</f>
        <v/>
      </c>
      <c r="I14" s="42" t="str">
        <f>+IFERROR(Tabla1[[#This Row],[POSITIVO]]/Tabla1[[#This Row],[ASIGNACION]],"")</f>
        <v/>
      </c>
      <c r="J14" s="32" t="str">
        <f>IFERROR(VLOOKUP(Tabla1[[#This Row],[ENTIDAD]],Tabla2[#All],2,0),"")</f>
        <v/>
      </c>
      <c r="K14" s="32" t="str">
        <f>IFERROR(VLOOKUP(Tabla1[[#This Row],[LLAVE]],GANNT!$A:$J,10,0),"")</f>
        <v/>
      </c>
      <c r="L14" s="32" t="str">
        <f>IFERROR(VLOOKUP(Tabla1[[#This Row],[LLAVE]],GANNT!$A:$BT,72,0),"")</f>
        <v>CUMPLIDO</v>
      </c>
      <c r="M1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4" s="33">
        <f>IFERROR(VLOOKUP(Tabla1[[#This Row],[TARIFA A CALCULAR]],Tabla6[#All],2,0)*Tabla1[[#This Row],[POSITIVO]],0)</f>
        <v>0</v>
      </c>
      <c r="O14" s="33">
        <f>IFERROR(VLOOKUP(Tabla1[[#This Row],[TARIFA A CALCULAR]],Tabla6[#All],3,0)*(Tabla1[[#This Row],[ASIGNACION]]-Tabla1[[#This Row],[POSITIVO]]),0)</f>
        <v>0</v>
      </c>
      <c r="P14" s="34">
        <f>+IFERROR(Tabla1[[#This Row],[FACTURA POSITIVO]]+Tabla1[[#This Row],[FACTURA NEGATIVO]],0)</f>
        <v>0</v>
      </c>
    </row>
    <row r="15" spans="1:16" x14ac:dyDescent="0.25">
      <c r="A15" s="62" t="str">
        <f>IFERROR(Tabla1[[#This Row],[ENTIDAD]]&amp;Tabla1[[#This Row],['# SOLICITUDES]],"")</f>
        <v/>
      </c>
      <c r="B15" s="66" t="str">
        <f>+IFERROR(IF([1]Controles!$A14&lt;&gt;"",[1]Controles!$A14,""),"")</f>
        <v/>
      </c>
      <c r="C15" s="64" t="str">
        <f>+IFERROR(IF([1]Controles!$B14&lt;&gt;"",[1]Controles!$B14,""),"")</f>
        <v/>
      </c>
      <c r="D15" s="50" t="str">
        <f>+IFERROR(IF([1]Controles!$C14&lt;&gt;"",[1]Controles!$C14,""),"")</f>
        <v/>
      </c>
      <c r="E15" s="50" t="str">
        <f>+IFERROR(IF([1]Controles!$D14&lt;&gt;"",[1]Controles!$D14,""),"")</f>
        <v/>
      </c>
      <c r="F15" s="50" t="str">
        <f>+IFERROR(IF([1]Controles!$E14&lt;&gt;"",[1]Controles!$E14,""),"")</f>
        <v/>
      </c>
      <c r="G15" s="59" t="str">
        <f>+IFERROR(IF([1]Controles!$F14&lt;&gt;"",[1]Controles!$F14,""),"")</f>
        <v/>
      </c>
      <c r="H15" s="43" t="str">
        <f>+IFERROR(IF([1]Controles!$G14&lt;&gt;"",[1]Controles!$G14,""),"")</f>
        <v/>
      </c>
      <c r="I15" s="42" t="str">
        <f>+IFERROR(Tabla1[[#This Row],[POSITIVO]]/Tabla1[[#This Row],[ASIGNACION]],"")</f>
        <v/>
      </c>
      <c r="J15" s="32" t="str">
        <f>IFERROR(VLOOKUP(Tabla1[[#This Row],[ENTIDAD]],Tabla2[#All],2,0),"")</f>
        <v/>
      </c>
      <c r="K15" s="32" t="str">
        <f>IFERROR(VLOOKUP(Tabla1[[#This Row],[LLAVE]],GANNT!$A:$J,10,0),"")</f>
        <v/>
      </c>
      <c r="L15" s="32" t="str">
        <f>IFERROR(VLOOKUP(Tabla1[[#This Row],[LLAVE]],GANNT!$A:$BT,72,0),"")</f>
        <v>CUMPLIDO</v>
      </c>
      <c r="M1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5" s="33">
        <f>IFERROR(VLOOKUP(Tabla1[[#This Row],[TARIFA A CALCULAR]],Tabla6[#All],2,0)*Tabla1[[#This Row],[POSITIVO]],0)</f>
        <v>0</v>
      </c>
      <c r="O15" s="33">
        <f>IFERROR(VLOOKUP(Tabla1[[#This Row],[TARIFA A CALCULAR]],Tabla6[#All],3,0)*(Tabla1[[#This Row],[ASIGNACION]]-Tabla1[[#This Row],[POSITIVO]]),0)</f>
        <v>0</v>
      </c>
      <c r="P15" s="34">
        <f>+IFERROR(Tabla1[[#This Row],[FACTURA POSITIVO]]+Tabla1[[#This Row],[FACTURA NEGATIVO]],0)</f>
        <v>0</v>
      </c>
    </row>
    <row r="16" spans="1:16" x14ac:dyDescent="0.25">
      <c r="A16" s="62" t="str">
        <f>IFERROR(Tabla1[[#This Row],[ENTIDAD]]&amp;Tabla1[[#This Row],['# SOLICITUDES]],"")</f>
        <v/>
      </c>
      <c r="B16" s="66" t="str">
        <f>+IFERROR(IF([1]Controles!$A15&lt;&gt;"",[1]Controles!$A15,""),"")</f>
        <v/>
      </c>
      <c r="C16" s="64" t="str">
        <f>+IFERROR(IF([1]Controles!$B15&lt;&gt;"",[1]Controles!$B15,""),"")</f>
        <v/>
      </c>
      <c r="D16" s="50" t="str">
        <f>+IFERROR(IF([1]Controles!$C15&lt;&gt;"",[1]Controles!$C15,""),"")</f>
        <v/>
      </c>
      <c r="E16" s="50" t="str">
        <f>+IFERROR(IF([1]Controles!$D15&lt;&gt;"",[1]Controles!$D15,""),"")</f>
        <v/>
      </c>
      <c r="F16" s="50" t="str">
        <f>+IFERROR(IF([1]Controles!$E15&lt;&gt;"",[1]Controles!$E15,""),"")</f>
        <v/>
      </c>
      <c r="G16" s="59" t="str">
        <f>+IFERROR(IF([1]Controles!$F15&lt;&gt;"",[1]Controles!$F15,""),"")</f>
        <v/>
      </c>
      <c r="H16" s="43" t="str">
        <f>+IFERROR(IF([1]Controles!$G15&lt;&gt;"",[1]Controles!$G15,""),"")</f>
        <v/>
      </c>
      <c r="I16" s="42" t="str">
        <f>+IFERROR(Tabla1[[#This Row],[POSITIVO]]/Tabla1[[#This Row],[ASIGNACION]],"")</f>
        <v/>
      </c>
      <c r="J16" s="32" t="str">
        <f>IFERROR(VLOOKUP(Tabla1[[#This Row],[ENTIDAD]],Tabla2[#All],2,0),"")</f>
        <v/>
      </c>
      <c r="K16" s="32" t="str">
        <f>IFERROR(VLOOKUP(Tabla1[[#This Row],[LLAVE]],GANNT!$A:$J,10,0),"")</f>
        <v/>
      </c>
      <c r="L16" s="32" t="str">
        <f>IFERROR(VLOOKUP(Tabla1[[#This Row],[LLAVE]],GANNT!$A:$BT,72,0),"")</f>
        <v>CUMPLIDO</v>
      </c>
      <c r="M1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6" s="33">
        <f>IFERROR(VLOOKUP(Tabla1[[#This Row],[TARIFA A CALCULAR]],Tabla6[#All],2,0)*Tabla1[[#This Row],[POSITIVO]],0)</f>
        <v>0</v>
      </c>
      <c r="O16" s="33">
        <f>IFERROR(VLOOKUP(Tabla1[[#This Row],[TARIFA A CALCULAR]],Tabla6[#All],3,0)*(Tabla1[[#This Row],[ASIGNACION]]-Tabla1[[#This Row],[POSITIVO]]),0)</f>
        <v>0</v>
      </c>
      <c r="P16" s="34">
        <f>+IFERROR(Tabla1[[#This Row],[FACTURA POSITIVO]]+Tabla1[[#This Row],[FACTURA NEGATIVO]],0)</f>
        <v>0</v>
      </c>
    </row>
    <row r="17" spans="1:16" x14ac:dyDescent="0.25">
      <c r="A17" s="62" t="str">
        <f>IFERROR(Tabla1[[#This Row],[ENTIDAD]]&amp;Tabla1[[#This Row],['# SOLICITUDES]],"")</f>
        <v/>
      </c>
      <c r="B17" s="66" t="str">
        <f>+IFERROR(IF([1]Controles!$A16&lt;&gt;"",[1]Controles!$A16,""),"")</f>
        <v/>
      </c>
      <c r="C17" s="64" t="str">
        <f>+IFERROR(IF([1]Controles!$B16&lt;&gt;"",[1]Controles!$B16,""),"")</f>
        <v/>
      </c>
      <c r="D17" s="50" t="str">
        <f>+IFERROR(IF([1]Controles!$C16&lt;&gt;"",[1]Controles!$C16,""),"")</f>
        <v/>
      </c>
      <c r="E17" s="50" t="str">
        <f>+IFERROR(IF([1]Controles!$D16&lt;&gt;"",[1]Controles!$D16,""),"")</f>
        <v/>
      </c>
      <c r="F17" s="50" t="str">
        <f>+IFERROR(IF([1]Controles!$E16&lt;&gt;"",[1]Controles!$E16,""),"")</f>
        <v/>
      </c>
      <c r="G17" s="59" t="str">
        <f>+IFERROR(IF([1]Controles!$F16&lt;&gt;"",[1]Controles!$F16,""),"")</f>
        <v/>
      </c>
      <c r="H17" s="43" t="str">
        <f>+IFERROR(IF([1]Controles!$G16&lt;&gt;"",[1]Controles!$G16,""),"")</f>
        <v/>
      </c>
      <c r="I17" s="42" t="str">
        <f>+IFERROR(Tabla1[[#This Row],[POSITIVO]]/Tabla1[[#This Row],[ASIGNACION]],"")</f>
        <v/>
      </c>
      <c r="J17" s="32" t="str">
        <f>IFERROR(VLOOKUP(Tabla1[[#This Row],[ENTIDAD]],Tabla2[#All],2,0),"")</f>
        <v/>
      </c>
      <c r="K17" s="32" t="str">
        <f>IFERROR(VLOOKUP(Tabla1[[#This Row],[LLAVE]],GANNT!$A:$J,10,0),"")</f>
        <v/>
      </c>
      <c r="L17" s="32" t="str">
        <f>IFERROR(VLOOKUP(Tabla1[[#This Row],[LLAVE]],GANNT!$A:$BT,72,0),"")</f>
        <v>CUMPLIDO</v>
      </c>
      <c r="M1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7" s="33">
        <f>IFERROR(VLOOKUP(Tabla1[[#This Row],[TARIFA A CALCULAR]],Tabla6[#All],2,0)*Tabla1[[#This Row],[POSITIVO]],0)</f>
        <v>0</v>
      </c>
      <c r="O17" s="33">
        <f>IFERROR(VLOOKUP(Tabla1[[#This Row],[TARIFA A CALCULAR]],Tabla6[#All],3,0)*(Tabla1[[#This Row],[ASIGNACION]]-Tabla1[[#This Row],[POSITIVO]]),0)</f>
        <v>0</v>
      </c>
      <c r="P17" s="34">
        <f>+IFERROR(Tabla1[[#This Row],[FACTURA POSITIVO]]+Tabla1[[#This Row],[FACTURA NEGATIVO]],0)</f>
        <v>0</v>
      </c>
    </row>
    <row r="18" spans="1:16" x14ac:dyDescent="0.25">
      <c r="A18" s="62" t="str">
        <f>IFERROR(Tabla1[[#This Row],[ENTIDAD]]&amp;Tabla1[[#This Row],['# SOLICITUDES]],"")</f>
        <v/>
      </c>
      <c r="B18" s="66" t="str">
        <f>+IFERROR(IF([1]Controles!$A17&lt;&gt;"",[1]Controles!$A17,""),"")</f>
        <v/>
      </c>
      <c r="C18" s="64" t="str">
        <f>+IFERROR(IF([1]Controles!$B17&lt;&gt;"",[1]Controles!$B17,""),"")</f>
        <v/>
      </c>
      <c r="D18" s="50" t="str">
        <f>+IFERROR(IF([1]Controles!$C17&lt;&gt;"",[1]Controles!$C17,""),"")</f>
        <v/>
      </c>
      <c r="E18" s="50" t="str">
        <f>+IFERROR(IF([1]Controles!$D17&lt;&gt;"",[1]Controles!$D17,""),"")</f>
        <v/>
      </c>
      <c r="F18" s="50" t="str">
        <f>+IFERROR(IF([1]Controles!$E17&lt;&gt;"",[1]Controles!$E17,""),"")</f>
        <v/>
      </c>
      <c r="G18" s="59" t="str">
        <f>+IFERROR(IF([1]Controles!$F17&lt;&gt;"",[1]Controles!$F17,""),"")</f>
        <v/>
      </c>
      <c r="H18" s="43" t="str">
        <f>+IFERROR(IF([1]Controles!$G17&lt;&gt;"",[1]Controles!$G17,""),"")</f>
        <v/>
      </c>
      <c r="I18" s="42" t="str">
        <f>+IFERROR(Tabla1[[#This Row],[POSITIVO]]/Tabla1[[#This Row],[ASIGNACION]],"")</f>
        <v/>
      </c>
      <c r="J18" s="32" t="str">
        <f>IFERROR(VLOOKUP(Tabla1[[#This Row],[ENTIDAD]],Tabla2[#All],2,0),"")</f>
        <v/>
      </c>
      <c r="K18" s="32" t="str">
        <f>IFERROR(VLOOKUP(Tabla1[[#This Row],[LLAVE]],GANNT!$A:$J,10,0),"")</f>
        <v/>
      </c>
      <c r="L18" s="32" t="str">
        <f>IFERROR(VLOOKUP(Tabla1[[#This Row],[LLAVE]],GANNT!$A:$BT,72,0),"")</f>
        <v>CUMPLIDO</v>
      </c>
      <c r="M1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8" s="33">
        <f>IFERROR(VLOOKUP(Tabla1[[#This Row],[TARIFA A CALCULAR]],Tabla6[#All],2,0)*Tabla1[[#This Row],[POSITIVO]],0)</f>
        <v>0</v>
      </c>
      <c r="O18" s="33">
        <f>IFERROR(VLOOKUP(Tabla1[[#This Row],[TARIFA A CALCULAR]],Tabla6[#All],3,0)*(Tabla1[[#This Row],[ASIGNACION]]-Tabla1[[#This Row],[POSITIVO]]),0)</f>
        <v>0</v>
      </c>
      <c r="P18" s="34">
        <f>+IFERROR(Tabla1[[#This Row],[FACTURA POSITIVO]]+Tabla1[[#This Row],[FACTURA NEGATIVO]],0)</f>
        <v>0</v>
      </c>
    </row>
    <row r="19" spans="1:16" x14ac:dyDescent="0.25">
      <c r="A19" s="62" t="str">
        <f>IFERROR(Tabla1[[#This Row],[ENTIDAD]]&amp;Tabla1[[#This Row],['# SOLICITUDES]],"")</f>
        <v/>
      </c>
      <c r="B19" s="66" t="str">
        <f>+IFERROR(IF([1]Controles!$A18&lt;&gt;"",[1]Controles!$A18,""),"")</f>
        <v/>
      </c>
      <c r="C19" s="64" t="str">
        <f>+IFERROR(IF([1]Controles!$B18&lt;&gt;"",[1]Controles!$B18,""),"")</f>
        <v/>
      </c>
      <c r="D19" s="50" t="str">
        <f>+IFERROR(IF([1]Controles!$C18&lt;&gt;"",[1]Controles!$C18,""),"")</f>
        <v/>
      </c>
      <c r="E19" s="50" t="str">
        <f>+IFERROR(IF([1]Controles!$D18&lt;&gt;"",[1]Controles!$D18,""),"")</f>
        <v/>
      </c>
      <c r="F19" s="50" t="str">
        <f>+IFERROR(IF([1]Controles!$E18&lt;&gt;"",[1]Controles!$E18,""),"")</f>
        <v/>
      </c>
      <c r="G19" s="59" t="str">
        <f>+IFERROR(IF([1]Controles!$F18&lt;&gt;"",[1]Controles!$F18,""),"")</f>
        <v/>
      </c>
      <c r="H19" s="43" t="str">
        <f>+IFERROR(IF([1]Controles!$G18&lt;&gt;"",[1]Controles!$G18,""),"")</f>
        <v/>
      </c>
      <c r="I19" s="42" t="str">
        <f>+IFERROR(Tabla1[[#This Row],[POSITIVO]]/Tabla1[[#This Row],[ASIGNACION]],"")</f>
        <v/>
      </c>
      <c r="J19" s="32" t="str">
        <f>IFERROR(VLOOKUP(Tabla1[[#This Row],[ENTIDAD]],Tabla2[#All],2,0),"")</f>
        <v/>
      </c>
      <c r="K19" s="32" t="str">
        <f>IFERROR(VLOOKUP(Tabla1[[#This Row],[LLAVE]],GANNT!$A:$J,10,0),"")</f>
        <v/>
      </c>
      <c r="L19" s="32" t="str">
        <f>IFERROR(VLOOKUP(Tabla1[[#This Row],[LLAVE]],GANNT!$A:$BT,72,0),"")</f>
        <v>CUMPLIDO</v>
      </c>
      <c r="M1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9" s="33">
        <f>IFERROR(VLOOKUP(Tabla1[[#This Row],[TARIFA A CALCULAR]],Tabla6[#All],2,0)*Tabla1[[#This Row],[POSITIVO]],0)</f>
        <v>0</v>
      </c>
      <c r="O19" s="33">
        <f>IFERROR(VLOOKUP(Tabla1[[#This Row],[TARIFA A CALCULAR]],Tabla6[#All],3,0)*(Tabla1[[#This Row],[ASIGNACION]]-Tabla1[[#This Row],[POSITIVO]]),0)</f>
        <v>0</v>
      </c>
      <c r="P19" s="34">
        <f>+IFERROR(Tabla1[[#This Row],[FACTURA POSITIVO]]+Tabla1[[#This Row],[FACTURA NEGATIVO]],0)</f>
        <v>0</v>
      </c>
    </row>
    <row r="20" spans="1:16" x14ac:dyDescent="0.25">
      <c r="A20" s="62" t="str">
        <f>IFERROR(Tabla1[[#This Row],[ENTIDAD]]&amp;Tabla1[[#This Row],['# SOLICITUDES]],"")</f>
        <v/>
      </c>
      <c r="B20" s="66" t="str">
        <f>+IFERROR(IF([1]Controles!$A19&lt;&gt;"",[1]Controles!$A19,""),"")</f>
        <v/>
      </c>
      <c r="C20" s="64" t="str">
        <f>+IFERROR(IF([1]Controles!$B19&lt;&gt;"",[1]Controles!$B19,""),"")</f>
        <v/>
      </c>
      <c r="D20" s="50" t="str">
        <f>+IFERROR(IF([1]Controles!$C19&lt;&gt;"",[1]Controles!$C19,""),"")</f>
        <v/>
      </c>
      <c r="E20" s="50" t="str">
        <f>+IFERROR(IF([1]Controles!$D19&lt;&gt;"",[1]Controles!$D19,""),"")</f>
        <v/>
      </c>
      <c r="F20" s="50" t="str">
        <f>+IFERROR(IF([1]Controles!$E19&lt;&gt;"",[1]Controles!$E19,""),"")</f>
        <v/>
      </c>
      <c r="G20" s="59" t="str">
        <f>+IFERROR(IF([1]Controles!$F19&lt;&gt;"",[1]Controles!$F19,""),"")</f>
        <v/>
      </c>
      <c r="H20" s="43" t="str">
        <f>+IFERROR(IF([1]Controles!$G19&lt;&gt;"",[1]Controles!$G19,""),"")</f>
        <v/>
      </c>
      <c r="I20" s="42" t="str">
        <f>+IFERROR(Tabla1[[#This Row],[POSITIVO]]/Tabla1[[#This Row],[ASIGNACION]],"")</f>
        <v/>
      </c>
      <c r="J20" s="32" t="str">
        <f>IFERROR(VLOOKUP(Tabla1[[#This Row],[ENTIDAD]],Tabla2[#All],2,0),"")</f>
        <v/>
      </c>
      <c r="K20" s="32" t="str">
        <f>IFERROR(VLOOKUP(Tabla1[[#This Row],[LLAVE]],GANNT!$A:$J,10,0),"")</f>
        <v/>
      </c>
      <c r="L20" s="32" t="str">
        <f>IFERROR(VLOOKUP(Tabla1[[#This Row],[LLAVE]],GANNT!$A:$BT,72,0),"")</f>
        <v>CUMPLIDO</v>
      </c>
      <c r="M2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0" s="33">
        <f>IFERROR(VLOOKUP(Tabla1[[#This Row],[TARIFA A CALCULAR]],Tabla6[#All],2,0)*Tabla1[[#This Row],[POSITIVO]],0)</f>
        <v>0</v>
      </c>
      <c r="O20" s="33">
        <f>IFERROR(VLOOKUP(Tabla1[[#This Row],[TARIFA A CALCULAR]],Tabla6[#All],3,0)*(Tabla1[[#This Row],[ASIGNACION]]-Tabla1[[#This Row],[POSITIVO]]),0)</f>
        <v>0</v>
      </c>
      <c r="P20" s="34">
        <f>+IFERROR(Tabla1[[#This Row],[FACTURA POSITIVO]]+Tabla1[[#This Row],[FACTURA NEGATIVO]],0)</f>
        <v>0</v>
      </c>
    </row>
    <row r="21" spans="1:16" x14ac:dyDescent="0.25">
      <c r="A21" s="62" t="str">
        <f>IFERROR(Tabla1[[#This Row],[ENTIDAD]]&amp;Tabla1[[#This Row],['# SOLICITUDES]],"")</f>
        <v/>
      </c>
      <c r="B21" s="66" t="str">
        <f>+IFERROR(IF([1]Controles!$A20&lt;&gt;"",[1]Controles!$A20,""),"")</f>
        <v/>
      </c>
      <c r="C21" s="64" t="str">
        <f>+IFERROR(IF([1]Controles!$B20&lt;&gt;"",[1]Controles!$B20,""),"")</f>
        <v/>
      </c>
      <c r="D21" s="50" t="str">
        <f>+IFERROR(IF([1]Controles!$C20&lt;&gt;"",[1]Controles!$C20,""),"")</f>
        <v/>
      </c>
      <c r="E21" s="50" t="str">
        <f>+IFERROR(IF([1]Controles!$D20&lt;&gt;"",[1]Controles!$D20,""),"")</f>
        <v/>
      </c>
      <c r="F21" s="50" t="str">
        <f>+IFERROR(IF([1]Controles!$E20&lt;&gt;"",[1]Controles!$E20,""),"")</f>
        <v/>
      </c>
      <c r="G21" s="59" t="str">
        <f>+IFERROR(IF([1]Controles!$F20&lt;&gt;"",[1]Controles!$F20,""),"")</f>
        <v/>
      </c>
      <c r="H21" s="43" t="str">
        <f>+IFERROR(IF([1]Controles!$G20&lt;&gt;"",[1]Controles!$G20,""),"")</f>
        <v/>
      </c>
      <c r="I21" s="42" t="str">
        <f>+IFERROR(Tabla1[[#This Row],[POSITIVO]]/Tabla1[[#This Row],[ASIGNACION]],"")</f>
        <v/>
      </c>
      <c r="J21" s="32" t="str">
        <f>IFERROR(VLOOKUP(Tabla1[[#This Row],[ENTIDAD]],Tabla2[#All],2,0),"")</f>
        <v/>
      </c>
      <c r="K21" s="32" t="str">
        <f>IFERROR(VLOOKUP(Tabla1[[#This Row],[LLAVE]],GANNT!$A:$J,10,0),"")</f>
        <v/>
      </c>
      <c r="L21" s="32" t="str">
        <f>IFERROR(VLOOKUP(Tabla1[[#This Row],[LLAVE]],GANNT!$A:$BT,72,0),"")</f>
        <v>CUMPLIDO</v>
      </c>
      <c r="M2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1" s="33">
        <f>IFERROR(VLOOKUP(Tabla1[[#This Row],[TARIFA A CALCULAR]],Tabla6[#All],2,0)*Tabla1[[#This Row],[POSITIVO]],0)</f>
        <v>0</v>
      </c>
      <c r="O21" s="33">
        <f>IFERROR(VLOOKUP(Tabla1[[#This Row],[TARIFA A CALCULAR]],Tabla6[#All],3,0)*(Tabla1[[#This Row],[ASIGNACION]]-Tabla1[[#This Row],[POSITIVO]]),0)</f>
        <v>0</v>
      </c>
      <c r="P21" s="34">
        <f>+IFERROR(Tabla1[[#This Row],[FACTURA POSITIVO]]+Tabla1[[#This Row],[FACTURA NEGATIVO]],0)</f>
        <v>0</v>
      </c>
    </row>
    <row r="22" spans="1:16" x14ac:dyDescent="0.25">
      <c r="A22" s="62" t="str">
        <f>IFERROR(Tabla1[[#This Row],[ENTIDAD]]&amp;Tabla1[[#This Row],['# SOLICITUDES]],"")</f>
        <v/>
      </c>
      <c r="B22" s="66" t="str">
        <f>+IFERROR(IF([1]Controles!$A21&lt;&gt;"",[1]Controles!$A21,""),"")</f>
        <v/>
      </c>
      <c r="C22" s="64" t="str">
        <f>+IFERROR(IF([1]Controles!$B21&lt;&gt;"",[1]Controles!$B21,""),"")</f>
        <v/>
      </c>
      <c r="D22" s="50" t="str">
        <f>+IFERROR(IF([1]Controles!$C21&lt;&gt;"",[1]Controles!$C21,""),"")</f>
        <v/>
      </c>
      <c r="E22" s="50" t="str">
        <f>+IFERROR(IF([1]Controles!$D21&lt;&gt;"",[1]Controles!$D21,""),"")</f>
        <v/>
      </c>
      <c r="F22" s="50" t="str">
        <f>+IFERROR(IF([1]Controles!$E21&lt;&gt;"",[1]Controles!$E21,""),"")</f>
        <v/>
      </c>
      <c r="G22" s="59" t="str">
        <f>+IFERROR(IF([1]Controles!$F21&lt;&gt;"",[1]Controles!$F21,""),"")</f>
        <v/>
      </c>
      <c r="H22" s="43" t="str">
        <f>+IFERROR(IF([1]Controles!$G21&lt;&gt;"",[1]Controles!$G21,""),"")</f>
        <v/>
      </c>
      <c r="I22" s="42" t="str">
        <f>+IFERROR(Tabla1[[#This Row],[POSITIVO]]/Tabla1[[#This Row],[ASIGNACION]],"")</f>
        <v/>
      </c>
      <c r="J22" s="32" t="str">
        <f>IFERROR(VLOOKUP(Tabla1[[#This Row],[ENTIDAD]],Tabla2[#All],2,0),"")</f>
        <v/>
      </c>
      <c r="K22" s="32" t="str">
        <f>IFERROR(VLOOKUP(Tabla1[[#This Row],[LLAVE]],GANNT!$A:$J,10,0),"")</f>
        <v/>
      </c>
      <c r="L22" s="32" t="str">
        <f>IFERROR(VLOOKUP(Tabla1[[#This Row],[LLAVE]],GANNT!$A:$BT,72,0),"")</f>
        <v>CUMPLIDO</v>
      </c>
      <c r="M2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2" s="33">
        <f>IFERROR(VLOOKUP(Tabla1[[#This Row],[TARIFA A CALCULAR]],Tabla6[#All],2,0)*Tabla1[[#This Row],[POSITIVO]],0)</f>
        <v>0</v>
      </c>
      <c r="O22" s="33">
        <f>IFERROR(VLOOKUP(Tabla1[[#This Row],[TARIFA A CALCULAR]],Tabla6[#All],3,0)*(Tabla1[[#This Row],[ASIGNACION]]-Tabla1[[#This Row],[POSITIVO]]),0)</f>
        <v>0</v>
      </c>
      <c r="P22" s="34">
        <f>+IFERROR(Tabla1[[#This Row],[FACTURA POSITIVO]]+Tabla1[[#This Row],[FACTURA NEGATIVO]],0)</f>
        <v>0</v>
      </c>
    </row>
    <row r="23" spans="1:16" x14ac:dyDescent="0.25">
      <c r="A23" s="62" t="str">
        <f>IFERROR(Tabla1[[#This Row],[ENTIDAD]]&amp;Tabla1[[#This Row],['# SOLICITUDES]],"")</f>
        <v/>
      </c>
      <c r="B23" s="66" t="str">
        <f>+IFERROR(IF([1]Controles!$A22&lt;&gt;"",[1]Controles!$A22,""),"")</f>
        <v/>
      </c>
      <c r="C23" s="64" t="str">
        <f>+IFERROR(IF([1]Controles!$B22&lt;&gt;"",[1]Controles!$B22,""),"")</f>
        <v/>
      </c>
      <c r="D23" s="50" t="str">
        <f>+IFERROR(IF([1]Controles!$C22&lt;&gt;"",[1]Controles!$C22,""),"")</f>
        <v/>
      </c>
      <c r="E23" s="50" t="str">
        <f>+IFERROR(IF([1]Controles!$D22&lt;&gt;"",[1]Controles!$D22,""),"")</f>
        <v/>
      </c>
      <c r="F23" s="50" t="str">
        <f>+IFERROR(IF([1]Controles!$E22&lt;&gt;"",[1]Controles!$E22,""),"")</f>
        <v/>
      </c>
      <c r="G23" s="59" t="str">
        <f>+IFERROR(IF([1]Controles!$F22&lt;&gt;"",[1]Controles!$F22,""),"")</f>
        <v/>
      </c>
      <c r="H23" s="43" t="str">
        <f>+IFERROR(IF([1]Controles!$G22&lt;&gt;"",[1]Controles!$G22,""),"")</f>
        <v/>
      </c>
      <c r="I23" s="42" t="str">
        <f>+IFERROR(Tabla1[[#This Row],[POSITIVO]]/Tabla1[[#This Row],[ASIGNACION]],"")</f>
        <v/>
      </c>
      <c r="J23" s="32" t="str">
        <f>IFERROR(VLOOKUP(Tabla1[[#This Row],[ENTIDAD]],Tabla2[#All],2,0),"")</f>
        <v/>
      </c>
      <c r="K23" s="32" t="str">
        <f>IFERROR(VLOOKUP(Tabla1[[#This Row],[LLAVE]],GANNT!$A:$J,10,0),"")</f>
        <v/>
      </c>
      <c r="L23" s="32" t="str">
        <f>IFERROR(VLOOKUP(Tabla1[[#This Row],[LLAVE]],GANNT!$A:$BT,72,0),"")</f>
        <v>CUMPLIDO</v>
      </c>
      <c r="M2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3" s="33">
        <f>IFERROR(VLOOKUP(Tabla1[[#This Row],[TARIFA A CALCULAR]],Tabla6[#All],2,0)*Tabla1[[#This Row],[POSITIVO]],0)</f>
        <v>0</v>
      </c>
      <c r="O23" s="33">
        <f>IFERROR(VLOOKUP(Tabla1[[#This Row],[TARIFA A CALCULAR]],Tabla6[#All],3,0)*(Tabla1[[#This Row],[ASIGNACION]]-Tabla1[[#This Row],[POSITIVO]]),0)</f>
        <v>0</v>
      </c>
      <c r="P23" s="34">
        <f>+IFERROR(Tabla1[[#This Row],[FACTURA POSITIVO]]+Tabla1[[#This Row],[FACTURA NEGATIVO]],0)</f>
        <v>0</v>
      </c>
    </row>
    <row r="24" spans="1:16" x14ac:dyDescent="0.25">
      <c r="A24" s="62" t="str">
        <f>IFERROR(Tabla1[[#This Row],[ENTIDAD]]&amp;Tabla1[[#This Row],['# SOLICITUDES]],"")</f>
        <v/>
      </c>
      <c r="B24" s="66" t="str">
        <f>+IFERROR(IF([1]Controles!$A23&lt;&gt;"",[1]Controles!$A23,""),"")</f>
        <v/>
      </c>
      <c r="C24" s="64" t="str">
        <f>+IFERROR(IF([1]Controles!$B23&lt;&gt;"",[1]Controles!$B23,""),"")</f>
        <v/>
      </c>
      <c r="D24" s="50" t="str">
        <f>+IFERROR(IF([1]Controles!$C23&lt;&gt;"",[1]Controles!$C23,""),"")</f>
        <v/>
      </c>
      <c r="E24" s="50" t="str">
        <f>+IFERROR(IF([1]Controles!$D23&lt;&gt;"",[1]Controles!$D23,""),"")</f>
        <v/>
      </c>
      <c r="F24" s="50" t="str">
        <f>+IFERROR(IF([1]Controles!$E23&lt;&gt;"",[1]Controles!$E23,""),"")</f>
        <v/>
      </c>
      <c r="G24" s="59" t="str">
        <f>+IFERROR(IF([1]Controles!$F23&lt;&gt;"",[1]Controles!$F23,""),"")</f>
        <v/>
      </c>
      <c r="H24" s="43" t="str">
        <f>+IFERROR(IF([1]Controles!$G23&lt;&gt;"",[1]Controles!$G23,""),"")</f>
        <v/>
      </c>
      <c r="I24" s="42" t="str">
        <f>+IFERROR(Tabla1[[#This Row],[POSITIVO]]/Tabla1[[#This Row],[ASIGNACION]],"")</f>
        <v/>
      </c>
      <c r="J24" s="32" t="str">
        <f>IFERROR(VLOOKUP(Tabla1[[#This Row],[ENTIDAD]],Tabla2[#All],2,0),"")</f>
        <v/>
      </c>
      <c r="K24" s="32" t="str">
        <f>IFERROR(VLOOKUP(Tabla1[[#This Row],[LLAVE]],GANNT!$A:$J,10,0),"")</f>
        <v/>
      </c>
      <c r="L24" s="32" t="str">
        <f>IFERROR(VLOOKUP(Tabla1[[#This Row],[LLAVE]],GANNT!$A:$BT,72,0),"")</f>
        <v>CUMPLIDO</v>
      </c>
      <c r="M2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4" s="33">
        <f>IFERROR(VLOOKUP(Tabla1[[#This Row],[TARIFA A CALCULAR]],Tabla6[#All],2,0)*Tabla1[[#This Row],[POSITIVO]],0)</f>
        <v>0</v>
      </c>
      <c r="O24" s="33">
        <f>IFERROR(VLOOKUP(Tabla1[[#This Row],[TARIFA A CALCULAR]],Tabla6[#All],3,0)*(Tabla1[[#This Row],[ASIGNACION]]-Tabla1[[#This Row],[POSITIVO]]),0)</f>
        <v>0</v>
      </c>
      <c r="P24" s="34">
        <f>+IFERROR(Tabla1[[#This Row],[FACTURA POSITIVO]]+Tabla1[[#This Row],[FACTURA NEGATIVO]],0)</f>
        <v>0</v>
      </c>
    </row>
    <row r="25" spans="1:16" x14ac:dyDescent="0.25">
      <c r="A25" s="62" t="str">
        <f>IFERROR(Tabla1[[#This Row],[ENTIDAD]]&amp;Tabla1[[#This Row],['# SOLICITUDES]],"")</f>
        <v/>
      </c>
      <c r="B25" s="66" t="str">
        <f>+IFERROR(IF([1]Controles!$A24&lt;&gt;"",[1]Controles!$A24,""),"")</f>
        <v/>
      </c>
      <c r="C25" s="64" t="str">
        <f>+IFERROR(IF([1]Controles!$B24&lt;&gt;"",[1]Controles!$B24,""),"")</f>
        <v/>
      </c>
      <c r="D25" s="50" t="str">
        <f>+IFERROR(IF([1]Controles!$C24&lt;&gt;"",[1]Controles!$C24,""),"")</f>
        <v/>
      </c>
      <c r="E25" s="50" t="str">
        <f>+IFERROR(IF([1]Controles!$D24&lt;&gt;"",[1]Controles!$D24,""),"")</f>
        <v/>
      </c>
      <c r="F25" s="50" t="str">
        <f>+IFERROR(IF([1]Controles!$E24&lt;&gt;"",[1]Controles!$E24,""),"")</f>
        <v/>
      </c>
      <c r="G25" s="59" t="str">
        <f>+IFERROR(IF([1]Controles!$F24&lt;&gt;"",[1]Controles!$F24,""),"")</f>
        <v/>
      </c>
      <c r="H25" s="43" t="str">
        <f>+IFERROR(IF([1]Controles!$G24&lt;&gt;"",[1]Controles!$G24,""),"")</f>
        <v/>
      </c>
      <c r="I25" s="42" t="str">
        <f>+IFERROR(Tabla1[[#This Row],[POSITIVO]]/Tabla1[[#This Row],[ASIGNACION]],"")</f>
        <v/>
      </c>
      <c r="J25" s="32" t="str">
        <f>IFERROR(VLOOKUP(Tabla1[[#This Row],[ENTIDAD]],Tabla2[#All],2,0),"")</f>
        <v/>
      </c>
      <c r="K25" s="32" t="str">
        <f>IFERROR(VLOOKUP(Tabla1[[#This Row],[LLAVE]],GANNT!$A:$J,10,0),"")</f>
        <v/>
      </c>
      <c r="L25" s="32" t="str">
        <f>IFERROR(VLOOKUP(Tabla1[[#This Row],[LLAVE]],GANNT!$A:$BT,72,0),"")</f>
        <v>CUMPLIDO</v>
      </c>
      <c r="M2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5" s="33">
        <f>IFERROR(VLOOKUP(Tabla1[[#This Row],[TARIFA A CALCULAR]],Tabla6[#All],2,0)*Tabla1[[#This Row],[POSITIVO]],0)</f>
        <v>0</v>
      </c>
      <c r="O25" s="33">
        <f>IFERROR(VLOOKUP(Tabla1[[#This Row],[TARIFA A CALCULAR]],Tabla6[#All],3,0)*(Tabla1[[#This Row],[ASIGNACION]]-Tabla1[[#This Row],[POSITIVO]]),0)</f>
        <v>0</v>
      </c>
      <c r="P25" s="34">
        <f>+IFERROR(Tabla1[[#This Row],[FACTURA POSITIVO]]+Tabla1[[#This Row],[FACTURA NEGATIVO]],0)</f>
        <v>0</v>
      </c>
    </row>
    <row r="26" spans="1:16" x14ac:dyDescent="0.25">
      <c r="A26" s="62" t="str">
        <f>IFERROR(Tabla1[[#This Row],[ENTIDAD]]&amp;Tabla1[[#This Row],['# SOLICITUDES]],"")</f>
        <v/>
      </c>
      <c r="B26" s="66" t="str">
        <f>+IFERROR(IF([1]Controles!$A25&lt;&gt;"",[1]Controles!$A25,""),"")</f>
        <v/>
      </c>
      <c r="C26" s="64" t="str">
        <f>+IFERROR(IF([1]Controles!$B25&lt;&gt;"",[1]Controles!$B25,""),"")</f>
        <v/>
      </c>
      <c r="D26" s="50" t="str">
        <f>+IFERROR(IF([1]Controles!$C25&lt;&gt;"",[1]Controles!$C25,""),"")</f>
        <v/>
      </c>
      <c r="E26" s="50" t="str">
        <f>+IFERROR(IF([1]Controles!$D25&lt;&gt;"",[1]Controles!$D25,""),"")</f>
        <v/>
      </c>
      <c r="F26" s="50" t="str">
        <f>+IFERROR(IF([1]Controles!$E25&lt;&gt;"",[1]Controles!$E25,""),"")</f>
        <v/>
      </c>
      <c r="G26" s="59" t="str">
        <f>+IFERROR(IF([1]Controles!$F25&lt;&gt;"",[1]Controles!$F25,""),"")</f>
        <v/>
      </c>
      <c r="H26" s="43" t="str">
        <f>+IFERROR(IF([1]Controles!$G25&lt;&gt;"",[1]Controles!$G25,""),"")</f>
        <v/>
      </c>
      <c r="I26" s="42" t="str">
        <f>+IFERROR(Tabla1[[#This Row],[POSITIVO]]/Tabla1[[#This Row],[ASIGNACION]],"")</f>
        <v/>
      </c>
      <c r="J26" s="32" t="str">
        <f>IFERROR(VLOOKUP(Tabla1[[#This Row],[ENTIDAD]],Tabla2[#All],2,0),"")</f>
        <v/>
      </c>
      <c r="K26" s="32" t="str">
        <f>IFERROR(VLOOKUP(Tabla1[[#This Row],[LLAVE]],GANNT!$A:$J,10,0),"")</f>
        <v/>
      </c>
      <c r="L26" s="32" t="str">
        <f>IFERROR(VLOOKUP(Tabla1[[#This Row],[LLAVE]],GANNT!$A:$BT,72,0),"")</f>
        <v>CUMPLIDO</v>
      </c>
      <c r="M2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6" s="33">
        <f>IFERROR(VLOOKUP(Tabla1[[#This Row],[TARIFA A CALCULAR]],Tabla6[#All],2,0)*Tabla1[[#This Row],[POSITIVO]],0)</f>
        <v>0</v>
      </c>
      <c r="O26" s="33">
        <f>IFERROR(VLOOKUP(Tabla1[[#This Row],[TARIFA A CALCULAR]],Tabla6[#All],3,0)*(Tabla1[[#This Row],[ASIGNACION]]-Tabla1[[#This Row],[POSITIVO]]),0)</f>
        <v>0</v>
      </c>
      <c r="P26" s="34">
        <f>+IFERROR(Tabla1[[#This Row],[FACTURA POSITIVO]]+Tabla1[[#This Row],[FACTURA NEGATIVO]],0)</f>
        <v>0</v>
      </c>
    </row>
    <row r="27" spans="1:16" x14ac:dyDescent="0.25">
      <c r="A27" s="62" t="str">
        <f>IFERROR(Tabla1[[#This Row],[ENTIDAD]]&amp;Tabla1[[#This Row],['# SOLICITUDES]],"")</f>
        <v/>
      </c>
      <c r="B27" s="66" t="str">
        <f>+IFERROR(IF([1]Controles!$A26&lt;&gt;"",[1]Controles!$A26,""),"")</f>
        <v/>
      </c>
      <c r="C27" s="64" t="str">
        <f>+IFERROR(IF([1]Controles!$B26&lt;&gt;"",[1]Controles!$B26,""),"")</f>
        <v/>
      </c>
      <c r="D27" s="50" t="str">
        <f>+IFERROR(IF([1]Controles!$C26&lt;&gt;"",[1]Controles!$C26,""),"")</f>
        <v/>
      </c>
      <c r="E27" s="50" t="str">
        <f>+IFERROR(IF([1]Controles!$D26&lt;&gt;"",[1]Controles!$D26,""),"")</f>
        <v/>
      </c>
      <c r="F27" s="50" t="str">
        <f>+IFERROR(IF([1]Controles!$E26&lt;&gt;"",[1]Controles!$E26,""),"")</f>
        <v/>
      </c>
      <c r="G27" s="59" t="str">
        <f>+IFERROR(IF([1]Controles!$F26&lt;&gt;"",[1]Controles!$F26,""),"")</f>
        <v/>
      </c>
      <c r="H27" s="43" t="str">
        <f>+IFERROR(IF([1]Controles!$G26&lt;&gt;"",[1]Controles!$G26,""),"")</f>
        <v/>
      </c>
      <c r="I27" s="42" t="str">
        <f>+IFERROR(Tabla1[[#This Row],[POSITIVO]]/Tabla1[[#This Row],[ASIGNACION]],"")</f>
        <v/>
      </c>
      <c r="J27" s="32" t="str">
        <f>IFERROR(VLOOKUP(Tabla1[[#This Row],[ENTIDAD]],Tabla2[#All],2,0),"")</f>
        <v/>
      </c>
      <c r="K27" s="32" t="str">
        <f>IFERROR(VLOOKUP(Tabla1[[#This Row],[LLAVE]],GANNT!$A:$J,10,0),"")</f>
        <v/>
      </c>
      <c r="L27" s="32" t="str">
        <f>IFERROR(VLOOKUP(Tabla1[[#This Row],[LLAVE]],GANNT!$A:$BT,72,0),"")</f>
        <v>CUMPLIDO</v>
      </c>
      <c r="M2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7" s="33">
        <f>IFERROR(VLOOKUP(Tabla1[[#This Row],[TARIFA A CALCULAR]],Tabla6[#All],2,0)*Tabla1[[#This Row],[POSITIVO]],0)</f>
        <v>0</v>
      </c>
      <c r="O27" s="33">
        <f>IFERROR(VLOOKUP(Tabla1[[#This Row],[TARIFA A CALCULAR]],Tabla6[#All],3,0)*(Tabla1[[#This Row],[ASIGNACION]]-Tabla1[[#This Row],[POSITIVO]]),0)</f>
        <v>0</v>
      </c>
      <c r="P27" s="34">
        <f>+IFERROR(Tabla1[[#This Row],[FACTURA POSITIVO]]+Tabla1[[#This Row],[FACTURA NEGATIVO]],0)</f>
        <v>0</v>
      </c>
    </row>
    <row r="28" spans="1:16" x14ac:dyDescent="0.25">
      <c r="A28" s="62" t="str">
        <f>IFERROR(Tabla1[[#This Row],[ENTIDAD]]&amp;Tabla1[[#This Row],['# SOLICITUDES]],"")</f>
        <v/>
      </c>
      <c r="B28" s="66" t="str">
        <f>+IFERROR(IF([1]Controles!$A27&lt;&gt;"",[1]Controles!$A27,""),"")</f>
        <v/>
      </c>
      <c r="C28" s="64" t="str">
        <f>+IFERROR(IF([1]Controles!$B27&lt;&gt;"",[1]Controles!$B27,""),"")</f>
        <v/>
      </c>
      <c r="D28" s="50" t="str">
        <f>+IFERROR(IF([1]Controles!$C27&lt;&gt;"",[1]Controles!$C27,""),"")</f>
        <v/>
      </c>
      <c r="E28" s="50" t="str">
        <f>+IFERROR(IF([1]Controles!$D27&lt;&gt;"",[1]Controles!$D27,""),"")</f>
        <v/>
      </c>
      <c r="F28" s="50" t="str">
        <f>+IFERROR(IF([1]Controles!$E27&lt;&gt;"",[1]Controles!$E27,""),"")</f>
        <v/>
      </c>
      <c r="G28" s="59" t="str">
        <f>+IFERROR(IF([1]Controles!$F27&lt;&gt;"",[1]Controles!$F27,""),"")</f>
        <v/>
      </c>
      <c r="H28" s="43" t="str">
        <f>+IFERROR(IF([1]Controles!$G27&lt;&gt;"",[1]Controles!$G27,""),"")</f>
        <v/>
      </c>
      <c r="I28" s="42" t="str">
        <f>+IFERROR(Tabla1[[#This Row],[POSITIVO]]/Tabla1[[#This Row],[ASIGNACION]],"")</f>
        <v/>
      </c>
      <c r="J28" s="32" t="str">
        <f>IFERROR(VLOOKUP(Tabla1[[#This Row],[ENTIDAD]],Tabla2[#All],2,0),"")</f>
        <v/>
      </c>
      <c r="K28" s="32" t="str">
        <f>IFERROR(VLOOKUP(Tabla1[[#This Row],[LLAVE]],GANNT!$A:$J,10,0),"")</f>
        <v/>
      </c>
      <c r="L28" s="32" t="str">
        <f>IFERROR(VLOOKUP(Tabla1[[#This Row],[LLAVE]],GANNT!$A:$BT,72,0),"")</f>
        <v>CUMPLIDO</v>
      </c>
      <c r="M2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8" s="33">
        <f>IFERROR(VLOOKUP(Tabla1[[#This Row],[TARIFA A CALCULAR]],Tabla6[#All],2,0)*Tabla1[[#This Row],[POSITIVO]],0)</f>
        <v>0</v>
      </c>
      <c r="O28" s="33">
        <f>IFERROR(VLOOKUP(Tabla1[[#This Row],[TARIFA A CALCULAR]],Tabla6[#All],3,0)*(Tabla1[[#This Row],[ASIGNACION]]-Tabla1[[#This Row],[POSITIVO]]),0)</f>
        <v>0</v>
      </c>
      <c r="P28" s="34">
        <f>+IFERROR(Tabla1[[#This Row],[FACTURA POSITIVO]]+Tabla1[[#This Row],[FACTURA NEGATIVO]],0)</f>
        <v>0</v>
      </c>
    </row>
    <row r="29" spans="1:16" x14ac:dyDescent="0.25">
      <c r="A29" s="62" t="str">
        <f>IFERROR(Tabla1[[#This Row],[ENTIDAD]]&amp;Tabla1[[#This Row],['# SOLICITUDES]],"")</f>
        <v/>
      </c>
      <c r="B29" s="66" t="str">
        <f>+IFERROR(IF([1]Controles!$A28&lt;&gt;"",[1]Controles!$A28,""),"")</f>
        <v/>
      </c>
      <c r="C29" s="64" t="str">
        <f>+IFERROR(IF([1]Controles!$B28&lt;&gt;"",[1]Controles!$B28,""),"")</f>
        <v/>
      </c>
      <c r="D29" s="50" t="str">
        <f>+IFERROR(IF([1]Controles!$C28&lt;&gt;"",[1]Controles!$C28,""),"")</f>
        <v/>
      </c>
      <c r="E29" s="50" t="str">
        <f>+IFERROR(IF([1]Controles!$D28&lt;&gt;"",[1]Controles!$D28,""),"")</f>
        <v/>
      </c>
      <c r="F29" s="50" t="str">
        <f>+IFERROR(IF([1]Controles!$E28&lt;&gt;"",[1]Controles!$E28,""),"")</f>
        <v/>
      </c>
      <c r="G29" s="59" t="str">
        <f>+IFERROR(IF([1]Controles!$F28&lt;&gt;"",[1]Controles!$F28,""),"")</f>
        <v/>
      </c>
      <c r="H29" s="43" t="str">
        <f>+IFERROR(IF([1]Controles!$G28&lt;&gt;"",[1]Controles!$G28,""),"")</f>
        <v/>
      </c>
      <c r="I29" s="42" t="str">
        <f>+IFERROR(Tabla1[[#This Row],[POSITIVO]]/Tabla1[[#This Row],[ASIGNACION]],"")</f>
        <v/>
      </c>
      <c r="J29" s="32" t="str">
        <f>IFERROR(VLOOKUP(Tabla1[[#This Row],[ENTIDAD]],Tabla2[#All],2,0),"")</f>
        <v/>
      </c>
      <c r="K29" s="32" t="str">
        <f>IFERROR(VLOOKUP(Tabla1[[#This Row],[LLAVE]],GANNT!$A:$J,10,0),"")</f>
        <v/>
      </c>
      <c r="L29" s="32" t="str">
        <f>IFERROR(VLOOKUP(Tabla1[[#This Row],[LLAVE]],GANNT!$A:$BT,72,0),"")</f>
        <v>CUMPLIDO</v>
      </c>
      <c r="M2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9" s="33">
        <f>IFERROR(VLOOKUP(Tabla1[[#This Row],[TARIFA A CALCULAR]],Tabla6[#All],2,0)*Tabla1[[#This Row],[POSITIVO]],0)</f>
        <v>0</v>
      </c>
      <c r="O29" s="33">
        <f>IFERROR(VLOOKUP(Tabla1[[#This Row],[TARIFA A CALCULAR]],Tabla6[#All],3,0)*(Tabla1[[#This Row],[ASIGNACION]]-Tabla1[[#This Row],[POSITIVO]]),0)</f>
        <v>0</v>
      </c>
      <c r="P29" s="34">
        <f>+IFERROR(Tabla1[[#This Row],[FACTURA POSITIVO]]+Tabla1[[#This Row],[FACTURA NEGATIVO]],0)</f>
        <v>0</v>
      </c>
    </row>
    <row r="30" spans="1:16" x14ac:dyDescent="0.25">
      <c r="A30" s="62" t="str">
        <f>IFERROR(Tabla1[[#This Row],[ENTIDAD]]&amp;Tabla1[[#This Row],['# SOLICITUDES]],"")</f>
        <v/>
      </c>
      <c r="B30" s="66" t="str">
        <f>+IFERROR(IF([1]Controles!$A29&lt;&gt;"",[1]Controles!$A29,""),"")</f>
        <v/>
      </c>
      <c r="C30" s="64" t="str">
        <f>+IFERROR(IF([1]Controles!$B29&lt;&gt;"",[1]Controles!$B29,""),"")</f>
        <v/>
      </c>
      <c r="D30" s="50" t="str">
        <f>+IFERROR(IF([1]Controles!$C29&lt;&gt;"",[1]Controles!$C29,""),"")</f>
        <v/>
      </c>
      <c r="E30" s="50" t="str">
        <f>+IFERROR(IF([1]Controles!$D29&lt;&gt;"",[1]Controles!$D29,""),"")</f>
        <v/>
      </c>
      <c r="F30" s="50" t="str">
        <f>+IFERROR(IF([1]Controles!$E29&lt;&gt;"",[1]Controles!$E29,""),"")</f>
        <v/>
      </c>
      <c r="G30" s="59" t="str">
        <f>+IFERROR(IF([1]Controles!$F29&lt;&gt;"",[1]Controles!$F29,""),"")</f>
        <v/>
      </c>
      <c r="H30" s="43" t="str">
        <f>+IFERROR(IF([1]Controles!$G29&lt;&gt;"",[1]Controles!$G29,""),"")</f>
        <v/>
      </c>
      <c r="I30" s="42" t="str">
        <f>+IFERROR(Tabla1[[#This Row],[POSITIVO]]/Tabla1[[#This Row],[ASIGNACION]],"")</f>
        <v/>
      </c>
      <c r="J30" s="32" t="str">
        <f>IFERROR(VLOOKUP(Tabla1[[#This Row],[ENTIDAD]],Tabla2[#All],2,0),"")</f>
        <v/>
      </c>
      <c r="K30" s="32" t="str">
        <f>IFERROR(VLOOKUP(Tabla1[[#This Row],[LLAVE]],GANNT!$A:$J,10,0),"")</f>
        <v/>
      </c>
      <c r="L30" s="32" t="str">
        <f>IFERROR(VLOOKUP(Tabla1[[#This Row],[LLAVE]],GANNT!$A:$BT,72,0),"")</f>
        <v>CUMPLIDO</v>
      </c>
      <c r="M3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0" s="33">
        <f>IFERROR(VLOOKUP(Tabla1[[#This Row],[TARIFA A CALCULAR]],Tabla6[#All],2,0)*Tabla1[[#This Row],[POSITIVO]],0)</f>
        <v>0</v>
      </c>
      <c r="O30" s="33">
        <f>IFERROR(VLOOKUP(Tabla1[[#This Row],[TARIFA A CALCULAR]],Tabla6[#All],3,0)*(Tabla1[[#This Row],[ASIGNACION]]-Tabla1[[#This Row],[POSITIVO]]),0)</f>
        <v>0</v>
      </c>
      <c r="P30" s="34">
        <f>+IFERROR(Tabla1[[#This Row],[FACTURA POSITIVO]]+Tabla1[[#This Row],[FACTURA NEGATIVO]],0)</f>
        <v>0</v>
      </c>
    </row>
    <row r="31" spans="1:16" x14ac:dyDescent="0.25">
      <c r="A31" s="62" t="str">
        <f>IFERROR(Tabla1[[#This Row],[ENTIDAD]]&amp;Tabla1[[#This Row],['# SOLICITUDES]],"")</f>
        <v/>
      </c>
      <c r="B31" s="66" t="str">
        <f>+IFERROR(IF([1]Controles!$A30&lt;&gt;"",[1]Controles!$A30,""),"")</f>
        <v/>
      </c>
      <c r="C31" s="64" t="str">
        <f>+IFERROR(IF([1]Controles!$B30&lt;&gt;"",[1]Controles!$B30,""),"")</f>
        <v/>
      </c>
      <c r="D31" s="50" t="str">
        <f>+IFERROR(IF([1]Controles!$C30&lt;&gt;"",[1]Controles!$C30,""),"")</f>
        <v/>
      </c>
      <c r="E31" s="50" t="str">
        <f>+IFERROR(IF([1]Controles!$D30&lt;&gt;"",[1]Controles!$D30,""),"")</f>
        <v/>
      </c>
      <c r="F31" s="50" t="str">
        <f>+IFERROR(IF([1]Controles!$E30&lt;&gt;"",[1]Controles!$E30,""),"")</f>
        <v/>
      </c>
      <c r="G31" s="59" t="str">
        <f>+IFERROR(IF([1]Controles!$F30&lt;&gt;"",[1]Controles!$F30,""),"")</f>
        <v/>
      </c>
      <c r="H31" s="43" t="str">
        <f>+IFERROR(IF([1]Controles!$G30&lt;&gt;"",[1]Controles!$G30,""),"")</f>
        <v/>
      </c>
      <c r="I31" s="42" t="str">
        <f>+IFERROR(Tabla1[[#This Row],[POSITIVO]]/Tabla1[[#This Row],[ASIGNACION]],"")</f>
        <v/>
      </c>
      <c r="J31" s="32" t="str">
        <f>IFERROR(VLOOKUP(Tabla1[[#This Row],[ENTIDAD]],Tabla2[#All],2,0),"")</f>
        <v/>
      </c>
      <c r="K31" s="32" t="str">
        <f>IFERROR(VLOOKUP(Tabla1[[#This Row],[LLAVE]],GANNT!$A:$J,10,0),"")</f>
        <v/>
      </c>
      <c r="L31" s="32" t="str">
        <f>IFERROR(VLOOKUP(Tabla1[[#This Row],[LLAVE]],GANNT!$A:$BT,72,0),"")</f>
        <v>CUMPLIDO</v>
      </c>
      <c r="M3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1" s="33">
        <f>IFERROR(VLOOKUP(Tabla1[[#This Row],[TARIFA A CALCULAR]],Tabla6[#All],2,0)*Tabla1[[#This Row],[POSITIVO]],0)</f>
        <v>0</v>
      </c>
      <c r="O31" s="33">
        <f>IFERROR(VLOOKUP(Tabla1[[#This Row],[TARIFA A CALCULAR]],Tabla6[#All],3,0)*(Tabla1[[#This Row],[ASIGNACION]]-Tabla1[[#This Row],[POSITIVO]]),0)</f>
        <v>0</v>
      </c>
      <c r="P31" s="34">
        <f>+IFERROR(Tabla1[[#This Row],[FACTURA POSITIVO]]+Tabla1[[#This Row],[FACTURA NEGATIVO]],0)</f>
        <v>0</v>
      </c>
    </row>
    <row r="32" spans="1:16" x14ac:dyDescent="0.25">
      <c r="A32" s="62" t="str">
        <f>IFERROR(Tabla1[[#This Row],[ENTIDAD]]&amp;Tabla1[[#This Row],['# SOLICITUDES]],"")</f>
        <v/>
      </c>
      <c r="B32" s="66" t="str">
        <f>+IFERROR(IF([1]Controles!$A31&lt;&gt;"",[1]Controles!$A31,""),"")</f>
        <v/>
      </c>
      <c r="C32" s="64" t="str">
        <f>+IFERROR(IF([1]Controles!$B31&lt;&gt;"",[1]Controles!$B31,""),"")</f>
        <v/>
      </c>
      <c r="D32" s="50" t="str">
        <f>+IFERROR(IF([1]Controles!$C31&lt;&gt;"",[1]Controles!$C31,""),"")</f>
        <v/>
      </c>
      <c r="E32" s="50" t="str">
        <f>+IFERROR(IF([1]Controles!$D31&lt;&gt;"",[1]Controles!$D31,""),"")</f>
        <v/>
      </c>
      <c r="F32" s="50" t="str">
        <f>+IFERROR(IF([1]Controles!$E31&lt;&gt;"",[1]Controles!$E31,""),"")</f>
        <v/>
      </c>
      <c r="G32" s="59" t="str">
        <f>+IFERROR(IF([1]Controles!$F31&lt;&gt;"",[1]Controles!$F31,""),"")</f>
        <v/>
      </c>
      <c r="H32" s="43" t="str">
        <f>+IFERROR(IF([1]Controles!$G31&lt;&gt;"",[1]Controles!$G31,""),"")</f>
        <v/>
      </c>
      <c r="I32" s="42" t="str">
        <f>+IFERROR(Tabla1[[#This Row],[POSITIVO]]/Tabla1[[#This Row],[ASIGNACION]],"")</f>
        <v/>
      </c>
      <c r="J32" s="32" t="str">
        <f>IFERROR(VLOOKUP(Tabla1[[#This Row],[ENTIDAD]],Tabla2[#All],2,0),"")</f>
        <v/>
      </c>
      <c r="K32" s="32" t="str">
        <f>IFERROR(VLOOKUP(Tabla1[[#This Row],[LLAVE]],GANNT!$A:$J,10,0),"")</f>
        <v/>
      </c>
      <c r="L32" s="32" t="str">
        <f>IFERROR(VLOOKUP(Tabla1[[#This Row],[LLAVE]],GANNT!$A:$BT,72,0),"")</f>
        <v>CUMPLIDO</v>
      </c>
      <c r="M3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2" s="33">
        <f>IFERROR(VLOOKUP(Tabla1[[#This Row],[TARIFA A CALCULAR]],Tabla6[#All],2,0)*Tabla1[[#This Row],[POSITIVO]],0)</f>
        <v>0</v>
      </c>
      <c r="O32" s="33">
        <f>IFERROR(VLOOKUP(Tabla1[[#This Row],[TARIFA A CALCULAR]],Tabla6[#All],3,0)*(Tabla1[[#This Row],[ASIGNACION]]-Tabla1[[#This Row],[POSITIVO]]),0)</f>
        <v>0</v>
      </c>
      <c r="P32" s="34">
        <f>+IFERROR(Tabla1[[#This Row],[FACTURA POSITIVO]]+Tabla1[[#This Row],[FACTURA NEGATIVO]],0)</f>
        <v>0</v>
      </c>
    </row>
    <row r="33" spans="1:16" x14ac:dyDescent="0.25">
      <c r="A33" s="62" t="str">
        <f>IFERROR(Tabla1[[#This Row],[ENTIDAD]]&amp;Tabla1[[#This Row],['# SOLICITUDES]],"")</f>
        <v/>
      </c>
      <c r="B33" s="66" t="str">
        <f>+IFERROR(IF([1]Controles!$A32&lt;&gt;"",[1]Controles!$A32,""),"")</f>
        <v/>
      </c>
      <c r="C33" s="64" t="str">
        <f>+IFERROR(IF([1]Controles!$B32&lt;&gt;"",[1]Controles!$B32,""),"")</f>
        <v/>
      </c>
      <c r="D33" s="50" t="str">
        <f>+IFERROR(IF([1]Controles!$C32&lt;&gt;"",[1]Controles!$C32,""),"")</f>
        <v/>
      </c>
      <c r="E33" s="50" t="str">
        <f>+IFERROR(IF([1]Controles!$D32&lt;&gt;"",[1]Controles!$D32,""),"")</f>
        <v/>
      </c>
      <c r="F33" s="50" t="str">
        <f>+IFERROR(IF([1]Controles!$E32&lt;&gt;"",[1]Controles!$E32,""),"")</f>
        <v/>
      </c>
      <c r="G33" s="59" t="str">
        <f>+IFERROR(IF([1]Controles!$F32&lt;&gt;"",[1]Controles!$F32,""),"")</f>
        <v/>
      </c>
      <c r="H33" s="43" t="str">
        <f>+IFERROR(IF([1]Controles!$G32&lt;&gt;"",[1]Controles!$G32,""),"")</f>
        <v/>
      </c>
      <c r="I33" s="42" t="str">
        <f>+IFERROR(Tabla1[[#This Row],[POSITIVO]]/Tabla1[[#This Row],[ASIGNACION]],"")</f>
        <v/>
      </c>
      <c r="J33" s="32" t="str">
        <f>IFERROR(VLOOKUP(Tabla1[[#This Row],[ENTIDAD]],Tabla2[#All],2,0),"")</f>
        <v/>
      </c>
      <c r="K33" s="32" t="str">
        <f>IFERROR(VLOOKUP(Tabla1[[#This Row],[LLAVE]],GANNT!$A:$J,10,0),"")</f>
        <v/>
      </c>
      <c r="L33" s="32" t="str">
        <f>IFERROR(VLOOKUP(Tabla1[[#This Row],[LLAVE]],GANNT!$A:$BT,72,0),"")</f>
        <v>CUMPLIDO</v>
      </c>
      <c r="M3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3" s="33">
        <f>IFERROR(VLOOKUP(Tabla1[[#This Row],[TARIFA A CALCULAR]],Tabla6[#All],2,0)*Tabla1[[#This Row],[POSITIVO]],0)</f>
        <v>0</v>
      </c>
      <c r="O33" s="33">
        <f>IFERROR(VLOOKUP(Tabla1[[#This Row],[TARIFA A CALCULAR]],Tabla6[#All],3,0)*(Tabla1[[#This Row],[ASIGNACION]]-Tabla1[[#This Row],[POSITIVO]]),0)</f>
        <v>0</v>
      </c>
      <c r="P33" s="34">
        <f>+IFERROR(Tabla1[[#This Row],[FACTURA POSITIVO]]+Tabla1[[#This Row],[FACTURA NEGATIVO]],0)</f>
        <v>0</v>
      </c>
    </row>
    <row r="34" spans="1:16" x14ac:dyDescent="0.25">
      <c r="A34" s="62" t="str">
        <f>IFERROR(Tabla1[[#This Row],[ENTIDAD]]&amp;Tabla1[[#This Row],['# SOLICITUDES]],"")</f>
        <v/>
      </c>
      <c r="B34" s="66" t="str">
        <f>+IFERROR(IF([1]Controles!$A33&lt;&gt;"",[1]Controles!$A33,""),"")</f>
        <v/>
      </c>
      <c r="C34" s="64" t="str">
        <f>+IFERROR(IF([1]Controles!$B33&lt;&gt;"",[1]Controles!$B33,""),"")</f>
        <v/>
      </c>
      <c r="D34" s="50" t="str">
        <f>+IFERROR(IF([1]Controles!$C33&lt;&gt;"",[1]Controles!$C33,""),"")</f>
        <v/>
      </c>
      <c r="E34" s="50" t="str">
        <f>+IFERROR(IF([1]Controles!$D33&lt;&gt;"",[1]Controles!$D33,""),"")</f>
        <v/>
      </c>
      <c r="F34" s="50" t="str">
        <f>+IFERROR(IF([1]Controles!$E33&lt;&gt;"",[1]Controles!$E33,""),"")</f>
        <v/>
      </c>
      <c r="G34" s="59" t="str">
        <f>+IFERROR(IF([1]Controles!$F33&lt;&gt;"",[1]Controles!$F33,""),"")</f>
        <v/>
      </c>
      <c r="H34" s="43" t="str">
        <f>+IFERROR(IF([1]Controles!$G33&lt;&gt;"",[1]Controles!$G33,""),"")</f>
        <v/>
      </c>
      <c r="I34" s="42" t="str">
        <f>+IFERROR(Tabla1[[#This Row],[POSITIVO]]/Tabla1[[#This Row],[ASIGNACION]],"")</f>
        <v/>
      </c>
      <c r="J34" s="32" t="str">
        <f>IFERROR(VLOOKUP(Tabla1[[#This Row],[ENTIDAD]],Tabla2[#All],2,0),"")</f>
        <v/>
      </c>
      <c r="K34" s="32" t="str">
        <f>IFERROR(VLOOKUP(Tabla1[[#This Row],[LLAVE]],GANNT!$A:$J,10,0),"")</f>
        <v/>
      </c>
      <c r="L34" s="32" t="str">
        <f>IFERROR(VLOOKUP(Tabla1[[#This Row],[LLAVE]],GANNT!$A:$BT,72,0),"")</f>
        <v>CUMPLIDO</v>
      </c>
      <c r="M3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4" s="33">
        <f>IFERROR(VLOOKUP(Tabla1[[#This Row],[TARIFA A CALCULAR]],Tabla6[#All],2,0)*Tabla1[[#This Row],[POSITIVO]],0)</f>
        <v>0</v>
      </c>
      <c r="O34" s="33">
        <f>IFERROR(VLOOKUP(Tabla1[[#This Row],[TARIFA A CALCULAR]],Tabla6[#All],3,0)*(Tabla1[[#This Row],[ASIGNACION]]-Tabla1[[#This Row],[POSITIVO]]),0)</f>
        <v>0</v>
      </c>
      <c r="P34" s="34">
        <f>+IFERROR(Tabla1[[#This Row],[FACTURA POSITIVO]]+Tabla1[[#This Row],[FACTURA NEGATIVO]],0)</f>
        <v>0</v>
      </c>
    </row>
    <row r="35" spans="1:16" x14ac:dyDescent="0.25">
      <c r="A35" s="62" t="str">
        <f>IFERROR(Tabla1[[#This Row],[ENTIDAD]]&amp;Tabla1[[#This Row],['# SOLICITUDES]],"")</f>
        <v/>
      </c>
      <c r="B35" s="66" t="str">
        <f>+IFERROR(IF([1]Controles!$A34&lt;&gt;"",[1]Controles!$A34,""),"")</f>
        <v/>
      </c>
      <c r="C35" s="64" t="str">
        <f>+IFERROR(IF([1]Controles!$B34&lt;&gt;"",[1]Controles!$B34,""),"")</f>
        <v/>
      </c>
      <c r="D35" s="50" t="str">
        <f>+IFERROR(IF([1]Controles!$C34&lt;&gt;"",[1]Controles!$C34,""),"")</f>
        <v/>
      </c>
      <c r="E35" s="50" t="str">
        <f>+IFERROR(IF([1]Controles!$D34&lt;&gt;"",[1]Controles!$D34,""),"")</f>
        <v/>
      </c>
      <c r="F35" s="50" t="str">
        <f>+IFERROR(IF([1]Controles!$E34&lt;&gt;"",[1]Controles!$E34,""),"")</f>
        <v/>
      </c>
      <c r="G35" s="59" t="str">
        <f>+IFERROR(IF([1]Controles!$F34&lt;&gt;"",[1]Controles!$F34,""),"")</f>
        <v/>
      </c>
      <c r="H35" s="43" t="str">
        <f>+IFERROR(IF([1]Controles!$G34&lt;&gt;"",[1]Controles!$G34,""),"")</f>
        <v/>
      </c>
      <c r="I35" s="42" t="str">
        <f>+IFERROR(Tabla1[[#This Row],[POSITIVO]]/Tabla1[[#This Row],[ASIGNACION]],"")</f>
        <v/>
      </c>
      <c r="J35" s="32" t="str">
        <f>IFERROR(VLOOKUP(Tabla1[[#This Row],[ENTIDAD]],Tabla2[#All],2,0),"")</f>
        <v/>
      </c>
      <c r="K35" s="32" t="str">
        <f>IFERROR(VLOOKUP(Tabla1[[#This Row],[LLAVE]],GANNT!$A:$J,10,0),"")</f>
        <v/>
      </c>
      <c r="L35" s="32" t="str">
        <f>IFERROR(VLOOKUP(Tabla1[[#This Row],[LLAVE]],GANNT!$A:$BT,72,0),"")</f>
        <v>CUMPLIDO</v>
      </c>
      <c r="M3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5" s="33">
        <f>IFERROR(VLOOKUP(Tabla1[[#This Row],[TARIFA A CALCULAR]],Tabla6[#All],2,0)*Tabla1[[#This Row],[POSITIVO]],0)</f>
        <v>0</v>
      </c>
      <c r="O35" s="33">
        <f>IFERROR(VLOOKUP(Tabla1[[#This Row],[TARIFA A CALCULAR]],Tabla6[#All],3,0)*(Tabla1[[#This Row],[ASIGNACION]]-Tabla1[[#This Row],[POSITIVO]]),0)</f>
        <v>0</v>
      </c>
      <c r="P35" s="34">
        <f>+IFERROR(Tabla1[[#This Row],[FACTURA POSITIVO]]+Tabla1[[#This Row],[FACTURA NEGATIVO]],0)</f>
        <v>0</v>
      </c>
    </row>
    <row r="36" spans="1:16" x14ac:dyDescent="0.25">
      <c r="A36" s="62" t="str">
        <f>IFERROR(Tabla1[[#This Row],[ENTIDAD]]&amp;Tabla1[[#This Row],['# SOLICITUDES]],"")</f>
        <v/>
      </c>
      <c r="B36" s="66" t="str">
        <f>+IFERROR(IF([1]Controles!$A35&lt;&gt;"",[1]Controles!$A35,""),"")</f>
        <v/>
      </c>
      <c r="C36" s="64" t="str">
        <f>+IFERROR(IF([1]Controles!$B35&lt;&gt;"",[1]Controles!$B35,""),"")</f>
        <v/>
      </c>
      <c r="D36" s="50" t="str">
        <f>+IFERROR(IF([1]Controles!$C35&lt;&gt;"",[1]Controles!$C35,""),"")</f>
        <v/>
      </c>
      <c r="E36" s="50" t="str">
        <f>+IFERROR(IF([1]Controles!$D35&lt;&gt;"",[1]Controles!$D35,""),"")</f>
        <v/>
      </c>
      <c r="F36" s="50" t="str">
        <f>+IFERROR(IF([1]Controles!$E35&lt;&gt;"",[1]Controles!$E35,""),"")</f>
        <v/>
      </c>
      <c r="G36" s="59" t="str">
        <f>+IFERROR(IF([1]Controles!$F35&lt;&gt;"",[1]Controles!$F35,""),"")</f>
        <v/>
      </c>
      <c r="H36" s="43" t="str">
        <f>+IFERROR(IF([1]Controles!$G35&lt;&gt;"",[1]Controles!$G35,""),"")</f>
        <v/>
      </c>
      <c r="I36" s="42" t="str">
        <f>+IFERROR(Tabla1[[#This Row],[POSITIVO]]/Tabla1[[#This Row],[ASIGNACION]],"")</f>
        <v/>
      </c>
      <c r="J36" s="32" t="str">
        <f>IFERROR(VLOOKUP(Tabla1[[#This Row],[ENTIDAD]],Tabla2[#All],2,0),"")</f>
        <v/>
      </c>
      <c r="K36" s="32" t="str">
        <f>IFERROR(VLOOKUP(Tabla1[[#This Row],[LLAVE]],GANNT!$A:$J,10,0),"")</f>
        <v/>
      </c>
      <c r="L36" s="32" t="str">
        <f>IFERROR(VLOOKUP(Tabla1[[#This Row],[LLAVE]],GANNT!$A:$BT,72,0),"")</f>
        <v>CUMPLIDO</v>
      </c>
      <c r="M3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6" s="33">
        <f>IFERROR(VLOOKUP(Tabla1[[#This Row],[TARIFA A CALCULAR]],Tabla6[#All],2,0)*Tabla1[[#This Row],[POSITIVO]],0)</f>
        <v>0</v>
      </c>
      <c r="O36" s="33">
        <f>IFERROR(VLOOKUP(Tabla1[[#This Row],[TARIFA A CALCULAR]],Tabla6[#All],3,0)*(Tabla1[[#This Row],[ASIGNACION]]-Tabla1[[#This Row],[POSITIVO]]),0)</f>
        <v>0</v>
      </c>
      <c r="P36" s="34">
        <f>+IFERROR(Tabla1[[#This Row],[FACTURA POSITIVO]]+Tabla1[[#This Row],[FACTURA NEGATIVO]],0)</f>
        <v>0</v>
      </c>
    </row>
    <row r="37" spans="1:16" x14ac:dyDescent="0.25">
      <c r="A37" s="62" t="str">
        <f>IFERROR(Tabla1[[#This Row],[ENTIDAD]]&amp;Tabla1[[#This Row],['# SOLICITUDES]],"")</f>
        <v/>
      </c>
      <c r="B37" s="66" t="str">
        <f>+IFERROR(IF([1]Controles!$A36&lt;&gt;"",[1]Controles!$A36,""),"")</f>
        <v/>
      </c>
      <c r="C37" s="64" t="str">
        <f>+IFERROR(IF([1]Controles!$B36&lt;&gt;"",[1]Controles!$B36,""),"")</f>
        <v/>
      </c>
      <c r="D37" s="50" t="str">
        <f>+IFERROR(IF([1]Controles!$C36&lt;&gt;"",[1]Controles!$C36,""),"")</f>
        <v/>
      </c>
      <c r="E37" s="50" t="str">
        <f>+IFERROR(IF([1]Controles!$D36&lt;&gt;"",[1]Controles!$D36,""),"")</f>
        <v/>
      </c>
      <c r="F37" s="50" t="str">
        <f>+IFERROR(IF([1]Controles!$E36&lt;&gt;"",[1]Controles!$E36,""),"")</f>
        <v/>
      </c>
      <c r="G37" s="59" t="str">
        <f>+IFERROR(IF([1]Controles!$F36&lt;&gt;"",[1]Controles!$F36,""),"")</f>
        <v/>
      </c>
      <c r="H37" s="43" t="str">
        <f>+IFERROR(IF([1]Controles!$G36&lt;&gt;"",[1]Controles!$G36,""),"")</f>
        <v/>
      </c>
      <c r="I37" s="42" t="str">
        <f>+IFERROR(Tabla1[[#This Row],[POSITIVO]]/Tabla1[[#This Row],[ASIGNACION]],"")</f>
        <v/>
      </c>
      <c r="J37" s="32" t="str">
        <f>IFERROR(VLOOKUP(Tabla1[[#This Row],[ENTIDAD]],Tabla2[#All],2,0),"")</f>
        <v/>
      </c>
      <c r="K37" s="32" t="str">
        <f>IFERROR(VLOOKUP(Tabla1[[#This Row],[LLAVE]],GANNT!$A:$J,10,0),"")</f>
        <v/>
      </c>
      <c r="L37" s="32" t="str">
        <f>IFERROR(VLOOKUP(Tabla1[[#This Row],[LLAVE]],GANNT!$A:$BT,72,0),"")</f>
        <v>CUMPLIDO</v>
      </c>
      <c r="M3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7" s="33">
        <f>IFERROR(VLOOKUP(Tabla1[[#This Row],[TARIFA A CALCULAR]],Tabla6[#All],2,0)*Tabla1[[#This Row],[POSITIVO]],0)</f>
        <v>0</v>
      </c>
      <c r="O37" s="33">
        <f>IFERROR(VLOOKUP(Tabla1[[#This Row],[TARIFA A CALCULAR]],Tabla6[#All],3,0)*(Tabla1[[#This Row],[ASIGNACION]]-Tabla1[[#This Row],[POSITIVO]]),0)</f>
        <v>0</v>
      </c>
      <c r="P37" s="34">
        <f>+IFERROR(Tabla1[[#This Row],[FACTURA POSITIVO]]+Tabla1[[#This Row],[FACTURA NEGATIVO]],0)</f>
        <v>0</v>
      </c>
    </row>
    <row r="38" spans="1:16" x14ac:dyDescent="0.25">
      <c r="A38" s="62" t="str">
        <f>IFERROR(Tabla1[[#This Row],[ENTIDAD]]&amp;Tabla1[[#This Row],['# SOLICITUDES]],"")</f>
        <v/>
      </c>
      <c r="B38" s="66" t="str">
        <f>+IFERROR(IF([1]Controles!$A37&lt;&gt;"",[1]Controles!$A37,""),"")</f>
        <v/>
      </c>
      <c r="C38" s="64" t="str">
        <f>+IFERROR(IF([1]Controles!$B37&lt;&gt;"",[1]Controles!$B37,""),"")</f>
        <v/>
      </c>
      <c r="D38" s="50" t="str">
        <f>+IFERROR(IF([1]Controles!$C37&lt;&gt;"",[1]Controles!$C37,""),"")</f>
        <v/>
      </c>
      <c r="E38" s="50" t="str">
        <f>+IFERROR(IF([1]Controles!$D37&lt;&gt;"",[1]Controles!$D37,""),"")</f>
        <v/>
      </c>
      <c r="F38" s="50" t="str">
        <f>+IFERROR(IF([1]Controles!$E37&lt;&gt;"",[1]Controles!$E37,""),"")</f>
        <v/>
      </c>
      <c r="G38" s="59" t="str">
        <f>+IFERROR(IF([1]Controles!$F37&lt;&gt;"",[1]Controles!$F37,""),"")</f>
        <v/>
      </c>
      <c r="H38" s="43" t="str">
        <f>+IFERROR(IF([1]Controles!$G37&lt;&gt;"",[1]Controles!$G37,""),"")</f>
        <v/>
      </c>
      <c r="I38" s="42" t="str">
        <f>+IFERROR(Tabla1[[#This Row],[POSITIVO]]/Tabla1[[#This Row],[ASIGNACION]],"")</f>
        <v/>
      </c>
      <c r="J38" s="32" t="str">
        <f>IFERROR(VLOOKUP(Tabla1[[#This Row],[ENTIDAD]],Tabla2[#All],2,0),"")</f>
        <v/>
      </c>
      <c r="K38" s="32" t="str">
        <f>IFERROR(VLOOKUP(Tabla1[[#This Row],[LLAVE]],GANNT!$A:$J,10,0),"")</f>
        <v/>
      </c>
      <c r="L38" s="32" t="str">
        <f>IFERROR(VLOOKUP(Tabla1[[#This Row],[LLAVE]],GANNT!$A:$BT,72,0),"")</f>
        <v>CUMPLIDO</v>
      </c>
      <c r="M3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8" s="33">
        <f>IFERROR(VLOOKUP(Tabla1[[#This Row],[TARIFA A CALCULAR]],Tabla6[#All],2,0)*Tabla1[[#This Row],[POSITIVO]],0)</f>
        <v>0</v>
      </c>
      <c r="O38" s="33">
        <f>IFERROR(VLOOKUP(Tabla1[[#This Row],[TARIFA A CALCULAR]],Tabla6[#All],3,0)*(Tabla1[[#This Row],[ASIGNACION]]-Tabla1[[#This Row],[POSITIVO]]),0)</f>
        <v>0</v>
      </c>
      <c r="P38" s="34">
        <f>+IFERROR(Tabla1[[#This Row],[FACTURA POSITIVO]]+Tabla1[[#This Row],[FACTURA NEGATIVO]],0)</f>
        <v>0</v>
      </c>
    </row>
    <row r="39" spans="1:16" x14ac:dyDescent="0.25">
      <c r="A39" s="62" t="str">
        <f>IFERROR(Tabla1[[#This Row],[ENTIDAD]]&amp;Tabla1[[#This Row],['# SOLICITUDES]],"")</f>
        <v/>
      </c>
      <c r="B39" s="66" t="str">
        <f>+IFERROR(IF([1]Controles!$A38&lt;&gt;"",[1]Controles!$A38,""),"")</f>
        <v/>
      </c>
      <c r="C39" s="64" t="str">
        <f>+IFERROR(IF([1]Controles!$B38&lt;&gt;"",[1]Controles!$B38,""),"")</f>
        <v/>
      </c>
      <c r="D39" s="50" t="str">
        <f>+IFERROR(IF([1]Controles!$C38&lt;&gt;"",[1]Controles!$C38,""),"")</f>
        <v/>
      </c>
      <c r="E39" s="50" t="str">
        <f>+IFERROR(IF([1]Controles!$D38&lt;&gt;"",[1]Controles!$D38,""),"")</f>
        <v/>
      </c>
      <c r="F39" s="50" t="str">
        <f>+IFERROR(IF([1]Controles!$E38&lt;&gt;"",[1]Controles!$E38,""),"")</f>
        <v/>
      </c>
      <c r="G39" s="59" t="str">
        <f>+IFERROR(IF([1]Controles!$F38&lt;&gt;"",[1]Controles!$F38,""),"")</f>
        <v/>
      </c>
      <c r="H39" s="43" t="str">
        <f>+IFERROR(IF([1]Controles!$G38&lt;&gt;"",[1]Controles!$G38,""),"")</f>
        <v/>
      </c>
      <c r="I39" s="42" t="str">
        <f>+IFERROR(Tabla1[[#This Row],[POSITIVO]]/Tabla1[[#This Row],[ASIGNACION]],"")</f>
        <v/>
      </c>
      <c r="J39" s="32" t="str">
        <f>IFERROR(VLOOKUP(Tabla1[[#This Row],[ENTIDAD]],Tabla2[#All],2,0),"")</f>
        <v/>
      </c>
      <c r="K39" s="32" t="str">
        <f>IFERROR(VLOOKUP(Tabla1[[#This Row],[LLAVE]],GANNT!$A:$J,10,0),"")</f>
        <v/>
      </c>
      <c r="L39" s="32" t="str">
        <f>IFERROR(VLOOKUP(Tabla1[[#This Row],[LLAVE]],GANNT!$A:$BT,72,0),"")</f>
        <v>CUMPLIDO</v>
      </c>
      <c r="M3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9" s="33">
        <f>IFERROR(VLOOKUP(Tabla1[[#This Row],[TARIFA A CALCULAR]],Tabla6[#All],2,0)*Tabla1[[#This Row],[POSITIVO]],0)</f>
        <v>0</v>
      </c>
      <c r="O39" s="33">
        <f>IFERROR(VLOOKUP(Tabla1[[#This Row],[TARIFA A CALCULAR]],Tabla6[#All],3,0)*(Tabla1[[#This Row],[ASIGNACION]]-Tabla1[[#This Row],[POSITIVO]]),0)</f>
        <v>0</v>
      </c>
      <c r="P39" s="34">
        <f>+IFERROR(Tabla1[[#This Row],[FACTURA POSITIVO]]+Tabla1[[#This Row],[FACTURA NEGATIVO]],0)</f>
        <v>0</v>
      </c>
    </row>
    <row r="40" spans="1:16" x14ac:dyDescent="0.25">
      <c r="A40" s="62" t="str">
        <f>IFERROR(Tabla1[[#This Row],[ENTIDAD]]&amp;Tabla1[[#This Row],['# SOLICITUDES]],"")</f>
        <v/>
      </c>
      <c r="B40" s="66" t="str">
        <f>+IFERROR(IF([1]Controles!$A39&lt;&gt;"",[1]Controles!$A39,""),"")</f>
        <v/>
      </c>
      <c r="C40" s="64" t="str">
        <f>+IFERROR(IF([1]Controles!$B39&lt;&gt;"",[1]Controles!$B39,""),"")</f>
        <v/>
      </c>
      <c r="D40" s="50" t="str">
        <f>+IFERROR(IF([1]Controles!$C39&lt;&gt;"",[1]Controles!$C39,""),"")</f>
        <v/>
      </c>
      <c r="E40" s="50" t="str">
        <f>+IFERROR(IF([1]Controles!$D39&lt;&gt;"",[1]Controles!$D39,""),"")</f>
        <v/>
      </c>
      <c r="F40" s="50" t="str">
        <f>+IFERROR(IF([1]Controles!$E39&lt;&gt;"",[1]Controles!$E39,""),"")</f>
        <v/>
      </c>
      <c r="G40" s="59" t="str">
        <f>+IFERROR(IF([1]Controles!$F39&lt;&gt;"",[1]Controles!$F39,""),"")</f>
        <v/>
      </c>
      <c r="H40" s="43" t="str">
        <f>+IFERROR(IF([1]Controles!$G39&lt;&gt;"",[1]Controles!$G39,""),"")</f>
        <v/>
      </c>
      <c r="I40" s="42" t="str">
        <f>+IFERROR(Tabla1[[#This Row],[POSITIVO]]/Tabla1[[#This Row],[ASIGNACION]],"")</f>
        <v/>
      </c>
      <c r="J40" s="32" t="str">
        <f>IFERROR(VLOOKUP(Tabla1[[#This Row],[ENTIDAD]],Tabla2[#All],2,0),"")</f>
        <v/>
      </c>
      <c r="K40" s="32" t="str">
        <f>IFERROR(VLOOKUP(Tabla1[[#This Row],[LLAVE]],GANNT!$A:$J,10,0),"")</f>
        <v/>
      </c>
      <c r="L40" s="32" t="str">
        <f>IFERROR(VLOOKUP(Tabla1[[#This Row],[LLAVE]],GANNT!$A:$BT,72,0),"")</f>
        <v>CUMPLIDO</v>
      </c>
      <c r="M4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0" s="33">
        <f>IFERROR(VLOOKUP(Tabla1[[#This Row],[TARIFA A CALCULAR]],Tabla6[#All],2,0)*Tabla1[[#This Row],[POSITIVO]],0)</f>
        <v>0</v>
      </c>
      <c r="O40" s="33">
        <f>IFERROR(VLOOKUP(Tabla1[[#This Row],[TARIFA A CALCULAR]],Tabla6[#All],3,0)*(Tabla1[[#This Row],[ASIGNACION]]-Tabla1[[#This Row],[POSITIVO]]),0)</f>
        <v>0</v>
      </c>
      <c r="P40" s="34">
        <f>+IFERROR(Tabla1[[#This Row],[FACTURA POSITIVO]]+Tabla1[[#This Row],[FACTURA NEGATIVO]],0)</f>
        <v>0</v>
      </c>
    </row>
    <row r="41" spans="1:16" x14ac:dyDescent="0.25">
      <c r="A41" s="62" t="str">
        <f>IFERROR(Tabla1[[#This Row],[ENTIDAD]]&amp;Tabla1[[#This Row],['# SOLICITUDES]],"")</f>
        <v/>
      </c>
      <c r="B41" s="66" t="str">
        <f>+IFERROR(IF([1]Controles!$A40&lt;&gt;"",[1]Controles!$A40,""),"")</f>
        <v/>
      </c>
      <c r="C41" s="64" t="str">
        <f>+IFERROR(IF([1]Controles!$B40&lt;&gt;"",[1]Controles!$B40,""),"")</f>
        <v/>
      </c>
      <c r="D41" s="50" t="str">
        <f>+IFERROR(IF([1]Controles!$C40&lt;&gt;"",[1]Controles!$C40,""),"")</f>
        <v/>
      </c>
      <c r="E41" s="50" t="str">
        <f>+IFERROR(IF([1]Controles!$D40&lt;&gt;"",[1]Controles!$D40,""),"")</f>
        <v/>
      </c>
      <c r="F41" s="50" t="str">
        <f>+IFERROR(IF([1]Controles!$E40&lt;&gt;"",[1]Controles!$E40,""),"")</f>
        <v/>
      </c>
      <c r="G41" s="59" t="str">
        <f>+IFERROR(IF([1]Controles!$F40&lt;&gt;"",[1]Controles!$F40,""),"")</f>
        <v/>
      </c>
      <c r="H41" s="43" t="str">
        <f>+IFERROR(IF([1]Controles!$G40&lt;&gt;"",[1]Controles!$G40,""),"")</f>
        <v/>
      </c>
      <c r="I41" s="42" t="str">
        <f>+IFERROR(Tabla1[[#This Row],[POSITIVO]]/Tabla1[[#This Row],[ASIGNACION]],"")</f>
        <v/>
      </c>
      <c r="J41" s="32" t="str">
        <f>IFERROR(VLOOKUP(Tabla1[[#This Row],[ENTIDAD]],Tabla2[#All],2,0),"")</f>
        <v/>
      </c>
      <c r="K41" s="32" t="str">
        <f>IFERROR(VLOOKUP(Tabla1[[#This Row],[LLAVE]],GANNT!$A:$J,10,0),"")</f>
        <v/>
      </c>
      <c r="L41" s="32" t="str">
        <f>IFERROR(VLOOKUP(Tabla1[[#This Row],[LLAVE]],GANNT!$A:$BT,72,0),"")</f>
        <v>CUMPLIDO</v>
      </c>
      <c r="M4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1" s="33">
        <f>IFERROR(VLOOKUP(Tabla1[[#This Row],[TARIFA A CALCULAR]],Tabla6[#All],2,0)*Tabla1[[#This Row],[POSITIVO]],0)</f>
        <v>0</v>
      </c>
      <c r="O41" s="33">
        <f>IFERROR(VLOOKUP(Tabla1[[#This Row],[TARIFA A CALCULAR]],Tabla6[#All],3,0)*(Tabla1[[#This Row],[ASIGNACION]]-Tabla1[[#This Row],[POSITIVO]]),0)</f>
        <v>0</v>
      </c>
      <c r="P41" s="34">
        <f>+IFERROR(Tabla1[[#This Row],[FACTURA POSITIVO]]+Tabla1[[#This Row],[FACTURA NEGATIVO]],0)</f>
        <v>0</v>
      </c>
    </row>
    <row r="42" spans="1:16" x14ac:dyDescent="0.25">
      <c r="A42" s="62" t="str">
        <f>IFERROR(Tabla1[[#This Row],[ENTIDAD]]&amp;Tabla1[[#This Row],['# SOLICITUDES]],"")</f>
        <v/>
      </c>
      <c r="B42" s="66" t="str">
        <f>+IFERROR(IF([1]Controles!$A41&lt;&gt;"",[1]Controles!$A41,""),"")</f>
        <v/>
      </c>
      <c r="C42" s="64" t="str">
        <f>+IFERROR(IF([1]Controles!$B41&lt;&gt;"",[1]Controles!$B41,""),"")</f>
        <v/>
      </c>
      <c r="D42" s="50" t="str">
        <f>+IFERROR(IF([1]Controles!$C41&lt;&gt;"",[1]Controles!$C41,""),"")</f>
        <v/>
      </c>
      <c r="E42" s="50" t="str">
        <f>+IFERROR(IF([1]Controles!$D41&lt;&gt;"",[1]Controles!$D41,""),"")</f>
        <v/>
      </c>
      <c r="F42" s="50" t="str">
        <f>+IFERROR(IF([1]Controles!$E41&lt;&gt;"",[1]Controles!$E41,""),"")</f>
        <v/>
      </c>
      <c r="G42" s="59" t="str">
        <f>+IFERROR(IF([1]Controles!$F41&lt;&gt;"",[1]Controles!$F41,""),"")</f>
        <v/>
      </c>
      <c r="H42" s="43" t="str">
        <f>+IFERROR(IF([1]Controles!$G41&lt;&gt;"",[1]Controles!$G41,""),"")</f>
        <v/>
      </c>
      <c r="I42" s="42" t="str">
        <f>+IFERROR(Tabla1[[#This Row],[POSITIVO]]/Tabla1[[#This Row],[ASIGNACION]],"")</f>
        <v/>
      </c>
      <c r="J42" s="32" t="str">
        <f>IFERROR(VLOOKUP(Tabla1[[#This Row],[ENTIDAD]],Tabla2[#All],2,0),"")</f>
        <v/>
      </c>
      <c r="K42" s="32" t="str">
        <f>IFERROR(VLOOKUP(Tabla1[[#This Row],[LLAVE]],GANNT!$A:$J,10,0),"")</f>
        <v/>
      </c>
      <c r="L42" s="32" t="str">
        <f>IFERROR(VLOOKUP(Tabla1[[#This Row],[LLAVE]],GANNT!$A:$BT,72,0),"")</f>
        <v>CUMPLIDO</v>
      </c>
      <c r="M4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2" s="33">
        <f>IFERROR(VLOOKUP(Tabla1[[#This Row],[TARIFA A CALCULAR]],Tabla6[#All],2,0)*Tabla1[[#This Row],[POSITIVO]],0)</f>
        <v>0</v>
      </c>
      <c r="O42" s="33">
        <f>IFERROR(VLOOKUP(Tabla1[[#This Row],[TARIFA A CALCULAR]],Tabla6[#All],3,0)*(Tabla1[[#This Row],[ASIGNACION]]-Tabla1[[#This Row],[POSITIVO]]),0)</f>
        <v>0</v>
      </c>
      <c r="P42" s="34">
        <f>+IFERROR(Tabla1[[#This Row],[FACTURA POSITIVO]]+Tabla1[[#This Row],[FACTURA NEGATIVO]],0)</f>
        <v>0</v>
      </c>
    </row>
    <row r="43" spans="1:16" x14ac:dyDescent="0.25">
      <c r="A43" s="62" t="str">
        <f>IFERROR(Tabla1[[#This Row],[ENTIDAD]]&amp;Tabla1[[#This Row],['# SOLICITUDES]],"")</f>
        <v/>
      </c>
      <c r="B43" s="66" t="str">
        <f>+IFERROR(IF([1]Controles!$A42&lt;&gt;"",[1]Controles!$A42,""),"")</f>
        <v/>
      </c>
      <c r="C43" s="64" t="str">
        <f>+IFERROR(IF([1]Controles!$B42&lt;&gt;"",[1]Controles!$B42,""),"")</f>
        <v/>
      </c>
      <c r="D43" s="50" t="str">
        <f>+IFERROR(IF([1]Controles!$C42&lt;&gt;"",[1]Controles!$C42,""),"")</f>
        <v/>
      </c>
      <c r="E43" s="50" t="str">
        <f>+IFERROR(IF([1]Controles!$D42&lt;&gt;"",[1]Controles!$D42,""),"")</f>
        <v/>
      </c>
      <c r="F43" s="50" t="str">
        <f>+IFERROR(IF([1]Controles!$E42&lt;&gt;"",[1]Controles!$E42,""),"")</f>
        <v/>
      </c>
      <c r="G43" s="59" t="str">
        <f>+IFERROR(IF([1]Controles!$F42&lt;&gt;"",[1]Controles!$F42,""),"")</f>
        <v/>
      </c>
      <c r="H43" s="43" t="str">
        <f>+IFERROR(IF([1]Controles!$G42&lt;&gt;"",[1]Controles!$G42,""),"")</f>
        <v/>
      </c>
      <c r="I43" s="42" t="str">
        <f>+IFERROR(Tabla1[[#This Row],[POSITIVO]]/Tabla1[[#This Row],[ASIGNACION]],"")</f>
        <v/>
      </c>
      <c r="J43" s="32" t="str">
        <f>IFERROR(VLOOKUP(Tabla1[[#This Row],[ENTIDAD]],Tabla2[#All],2,0),"")</f>
        <v/>
      </c>
      <c r="K43" s="32" t="str">
        <f>IFERROR(VLOOKUP(Tabla1[[#This Row],[LLAVE]],GANNT!$A:$J,10,0),"")</f>
        <v/>
      </c>
      <c r="L43" s="32" t="str">
        <f>IFERROR(VLOOKUP(Tabla1[[#This Row],[LLAVE]],GANNT!$A:$BT,72,0),"")</f>
        <v>CUMPLIDO</v>
      </c>
      <c r="M4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3" s="33">
        <f>IFERROR(VLOOKUP(Tabla1[[#This Row],[TARIFA A CALCULAR]],Tabla6[#All],2,0)*Tabla1[[#This Row],[POSITIVO]],0)</f>
        <v>0</v>
      </c>
      <c r="O43" s="33">
        <f>IFERROR(VLOOKUP(Tabla1[[#This Row],[TARIFA A CALCULAR]],Tabla6[#All],3,0)*(Tabla1[[#This Row],[ASIGNACION]]-Tabla1[[#This Row],[POSITIVO]]),0)</f>
        <v>0</v>
      </c>
      <c r="P43" s="34">
        <f>+IFERROR(Tabla1[[#This Row],[FACTURA POSITIVO]]+Tabla1[[#This Row],[FACTURA NEGATIVO]],0)</f>
        <v>0</v>
      </c>
    </row>
    <row r="44" spans="1:16" x14ac:dyDescent="0.25">
      <c r="A44" s="62" t="str">
        <f>IFERROR(Tabla1[[#This Row],[ENTIDAD]]&amp;Tabla1[[#This Row],['# SOLICITUDES]],"")</f>
        <v/>
      </c>
      <c r="B44" s="66" t="str">
        <f>+IFERROR(IF([1]Controles!$A43&lt;&gt;"",[1]Controles!$A43,""),"")</f>
        <v/>
      </c>
      <c r="C44" s="64" t="str">
        <f>+IFERROR(IF([1]Controles!$B43&lt;&gt;"",[1]Controles!$B43,""),"")</f>
        <v/>
      </c>
      <c r="D44" s="50" t="str">
        <f>+IFERROR(IF([1]Controles!$C43&lt;&gt;"",[1]Controles!$C43,""),"")</f>
        <v/>
      </c>
      <c r="E44" s="50" t="str">
        <f>+IFERROR(IF([1]Controles!$D43&lt;&gt;"",[1]Controles!$D43,""),"")</f>
        <v/>
      </c>
      <c r="F44" s="50" t="str">
        <f>+IFERROR(IF([1]Controles!$E43&lt;&gt;"",[1]Controles!$E43,""),"")</f>
        <v/>
      </c>
      <c r="G44" s="59" t="str">
        <f>+IFERROR(IF([1]Controles!$F43&lt;&gt;"",[1]Controles!$F43,""),"")</f>
        <v/>
      </c>
      <c r="H44" s="43" t="str">
        <f>+IFERROR(IF([1]Controles!$G43&lt;&gt;"",[1]Controles!$G43,""),"")</f>
        <v/>
      </c>
      <c r="I44" s="42" t="str">
        <f>+IFERROR(Tabla1[[#This Row],[POSITIVO]]/Tabla1[[#This Row],[ASIGNACION]],"")</f>
        <v/>
      </c>
      <c r="J44" s="32" t="str">
        <f>IFERROR(VLOOKUP(Tabla1[[#This Row],[ENTIDAD]],Tabla2[#All],2,0),"")</f>
        <v/>
      </c>
      <c r="K44" s="32" t="str">
        <f>IFERROR(VLOOKUP(Tabla1[[#This Row],[LLAVE]],GANNT!$A:$J,10,0),"")</f>
        <v/>
      </c>
      <c r="L44" s="32" t="str">
        <f>IFERROR(VLOOKUP(Tabla1[[#This Row],[LLAVE]],GANNT!$A:$BT,72,0),"")</f>
        <v>CUMPLIDO</v>
      </c>
      <c r="M4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4" s="33">
        <f>IFERROR(VLOOKUP(Tabla1[[#This Row],[TARIFA A CALCULAR]],Tabla6[#All],2,0)*Tabla1[[#This Row],[POSITIVO]],0)</f>
        <v>0</v>
      </c>
      <c r="O44" s="33">
        <f>IFERROR(VLOOKUP(Tabla1[[#This Row],[TARIFA A CALCULAR]],Tabla6[#All],3,0)*(Tabla1[[#This Row],[ASIGNACION]]-Tabla1[[#This Row],[POSITIVO]]),0)</f>
        <v>0</v>
      </c>
      <c r="P44" s="34">
        <f>+IFERROR(Tabla1[[#This Row],[FACTURA POSITIVO]]+Tabla1[[#This Row],[FACTURA NEGATIVO]],0)</f>
        <v>0</v>
      </c>
    </row>
    <row r="45" spans="1:16" x14ac:dyDescent="0.25">
      <c r="A45" s="62" t="str">
        <f>IFERROR(Tabla1[[#This Row],[ENTIDAD]]&amp;Tabla1[[#This Row],['# SOLICITUDES]],"")</f>
        <v/>
      </c>
      <c r="B45" s="66" t="str">
        <f>+IFERROR(IF([1]Controles!$A44&lt;&gt;"",[1]Controles!$A44,""),"")</f>
        <v/>
      </c>
      <c r="C45" s="64" t="str">
        <f>+IFERROR(IF([1]Controles!$B44&lt;&gt;"",[1]Controles!$B44,""),"")</f>
        <v/>
      </c>
      <c r="D45" s="50" t="str">
        <f>+IFERROR(IF([1]Controles!$C44&lt;&gt;"",[1]Controles!$C44,""),"")</f>
        <v/>
      </c>
      <c r="E45" s="50" t="str">
        <f>+IFERROR(IF([1]Controles!$D44&lt;&gt;"",[1]Controles!$D44,""),"")</f>
        <v/>
      </c>
      <c r="F45" s="50" t="str">
        <f>+IFERROR(IF([1]Controles!$E44&lt;&gt;"",[1]Controles!$E44,""),"")</f>
        <v/>
      </c>
      <c r="G45" s="59" t="str">
        <f>+IFERROR(IF([1]Controles!$F44&lt;&gt;"",[1]Controles!$F44,""),"")</f>
        <v/>
      </c>
      <c r="H45" s="43" t="str">
        <f>+IFERROR(IF([1]Controles!$G44&lt;&gt;"",[1]Controles!$G44,""),"")</f>
        <v/>
      </c>
      <c r="I45" s="42" t="str">
        <f>+IFERROR(Tabla1[[#This Row],[POSITIVO]]/Tabla1[[#This Row],[ASIGNACION]],"")</f>
        <v/>
      </c>
      <c r="J45" s="32" t="str">
        <f>IFERROR(VLOOKUP(Tabla1[[#This Row],[ENTIDAD]],Tabla2[#All],2,0),"")</f>
        <v/>
      </c>
      <c r="K45" s="32" t="str">
        <f>IFERROR(VLOOKUP(Tabla1[[#This Row],[LLAVE]],GANNT!$A:$J,10,0),"")</f>
        <v/>
      </c>
      <c r="L45" s="32" t="str">
        <f>IFERROR(VLOOKUP(Tabla1[[#This Row],[LLAVE]],GANNT!$A:$BT,72,0),"")</f>
        <v>CUMPLIDO</v>
      </c>
      <c r="M4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5" s="33">
        <f>IFERROR(VLOOKUP(Tabla1[[#This Row],[TARIFA A CALCULAR]],Tabla6[#All],2,0)*Tabla1[[#This Row],[POSITIVO]],0)</f>
        <v>0</v>
      </c>
      <c r="O45" s="33">
        <f>IFERROR(VLOOKUP(Tabla1[[#This Row],[TARIFA A CALCULAR]],Tabla6[#All],3,0)*(Tabla1[[#This Row],[ASIGNACION]]-Tabla1[[#This Row],[POSITIVO]]),0)</f>
        <v>0</v>
      </c>
      <c r="P45" s="34">
        <f>+IFERROR(Tabla1[[#This Row],[FACTURA POSITIVO]]+Tabla1[[#This Row],[FACTURA NEGATIVO]],0)</f>
        <v>0</v>
      </c>
    </row>
    <row r="46" spans="1:16" x14ac:dyDescent="0.25">
      <c r="A46" s="62" t="str">
        <f>IFERROR(Tabla1[[#This Row],[ENTIDAD]]&amp;Tabla1[[#This Row],['# SOLICITUDES]],"")</f>
        <v/>
      </c>
      <c r="B46" s="66" t="str">
        <f>+IFERROR(IF([1]Controles!$A45&lt;&gt;"",[1]Controles!$A45,""),"")</f>
        <v/>
      </c>
      <c r="C46" s="64" t="str">
        <f>+IFERROR(IF([1]Controles!$B45&lt;&gt;"",[1]Controles!$B45,""),"")</f>
        <v/>
      </c>
      <c r="D46" s="50" t="str">
        <f>+IFERROR(IF([1]Controles!$C45&lt;&gt;"",[1]Controles!$C45,""),"")</f>
        <v/>
      </c>
      <c r="E46" s="50" t="str">
        <f>+IFERROR(IF([1]Controles!$D45&lt;&gt;"",[1]Controles!$D45,""),"")</f>
        <v/>
      </c>
      <c r="F46" s="50" t="str">
        <f>+IFERROR(IF([1]Controles!$E45&lt;&gt;"",[1]Controles!$E45,""),"")</f>
        <v/>
      </c>
      <c r="G46" s="59" t="str">
        <f>+IFERROR(IF([1]Controles!$F45&lt;&gt;"",[1]Controles!$F45,""),"")</f>
        <v/>
      </c>
      <c r="H46" s="43" t="str">
        <f>+IFERROR(IF([1]Controles!$G45&lt;&gt;"",[1]Controles!$G45,""),"")</f>
        <v/>
      </c>
      <c r="I46" s="42" t="str">
        <f>+IFERROR(Tabla1[[#This Row],[POSITIVO]]/Tabla1[[#This Row],[ASIGNACION]],"")</f>
        <v/>
      </c>
      <c r="J46" s="32" t="str">
        <f>IFERROR(VLOOKUP(Tabla1[[#This Row],[ENTIDAD]],Tabla2[#All],2,0),"")</f>
        <v/>
      </c>
      <c r="K46" s="32" t="str">
        <f>IFERROR(VLOOKUP(Tabla1[[#This Row],[LLAVE]],GANNT!$A:$J,10,0),"")</f>
        <v/>
      </c>
      <c r="L46" s="32" t="str">
        <f>IFERROR(VLOOKUP(Tabla1[[#This Row],[LLAVE]],GANNT!$A:$BT,72,0),"")</f>
        <v>CUMPLIDO</v>
      </c>
      <c r="M4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6" s="33">
        <f>IFERROR(VLOOKUP(Tabla1[[#This Row],[TARIFA A CALCULAR]],Tabla6[#All],2,0)*Tabla1[[#This Row],[POSITIVO]],0)</f>
        <v>0</v>
      </c>
      <c r="O46" s="33">
        <f>IFERROR(VLOOKUP(Tabla1[[#This Row],[TARIFA A CALCULAR]],Tabla6[#All],3,0)*(Tabla1[[#This Row],[ASIGNACION]]-Tabla1[[#This Row],[POSITIVO]]),0)</f>
        <v>0</v>
      </c>
      <c r="P46" s="34">
        <f>+IFERROR(Tabla1[[#This Row],[FACTURA POSITIVO]]+Tabla1[[#This Row],[FACTURA NEGATIVO]],0)</f>
        <v>0</v>
      </c>
    </row>
    <row r="47" spans="1:16" x14ac:dyDescent="0.25">
      <c r="A47" s="62" t="str">
        <f>IFERROR(Tabla1[[#This Row],[ENTIDAD]]&amp;Tabla1[[#This Row],['# SOLICITUDES]],"")</f>
        <v/>
      </c>
      <c r="B47" s="66" t="str">
        <f>+IFERROR(IF([1]Controles!$A46&lt;&gt;"",[1]Controles!$A46,""),"")</f>
        <v/>
      </c>
      <c r="C47" s="64" t="str">
        <f>+IFERROR(IF([1]Controles!$B46&lt;&gt;"",[1]Controles!$B46,""),"")</f>
        <v/>
      </c>
      <c r="D47" s="50" t="str">
        <f>+IFERROR(IF([1]Controles!$C46&lt;&gt;"",[1]Controles!$C46,""),"")</f>
        <v/>
      </c>
      <c r="E47" s="50" t="str">
        <f>+IFERROR(IF([1]Controles!$D46&lt;&gt;"",[1]Controles!$D46,""),"")</f>
        <v/>
      </c>
      <c r="F47" s="50" t="str">
        <f>+IFERROR(IF([1]Controles!$E46&lt;&gt;"",[1]Controles!$E46,""),"")</f>
        <v/>
      </c>
      <c r="G47" s="59" t="str">
        <f>+IFERROR(IF([1]Controles!$F46&lt;&gt;"",[1]Controles!$F46,""),"")</f>
        <v/>
      </c>
      <c r="H47" s="43" t="str">
        <f>+IFERROR(IF([1]Controles!$G46&lt;&gt;"",[1]Controles!$G46,""),"")</f>
        <v/>
      </c>
      <c r="I47" s="42" t="str">
        <f>+IFERROR(Tabla1[[#This Row],[POSITIVO]]/Tabla1[[#This Row],[ASIGNACION]],"")</f>
        <v/>
      </c>
      <c r="J47" s="32" t="str">
        <f>IFERROR(VLOOKUP(Tabla1[[#This Row],[ENTIDAD]],Tabla2[#All],2,0),"")</f>
        <v/>
      </c>
      <c r="K47" s="32" t="str">
        <f>IFERROR(VLOOKUP(Tabla1[[#This Row],[LLAVE]],GANNT!$A:$J,10,0),"")</f>
        <v/>
      </c>
      <c r="L47" s="32" t="str">
        <f>IFERROR(VLOOKUP(Tabla1[[#This Row],[LLAVE]],GANNT!$A:$BT,72,0),"")</f>
        <v>CUMPLIDO</v>
      </c>
      <c r="M4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7" s="33">
        <f>IFERROR(VLOOKUP(Tabla1[[#This Row],[TARIFA A CALCULAR]],Tabla6[#All],2,0)*Tabla1[[#This Row],[POSITIVO]],0)</f>
        <v>0</v>
      </c>
      <c r="O47" s="33">
        <f>IFERROR(VLOOKUP(Tabla1[[#This Row],[TARIFA A CALCULAR]],Tabla6[#All],3,0)*(Tabla1[[#This Row],[ASIGNACION]]-Tabla1[[#This Row],[POSITIVO]]),0)</f>
        <v>0</v>
      </c>
      <c r="P47" s="34">
        <f>+IFERROR(Tabla1[[#This Row],[FACTURA POSITIVO]]+Tabla1[[#This Row],[FACTURA NEGATIVO]],0)</f>
        <v>0</v>
      </c>
    </row>
    <row r="48" spans="1:16" x14ac:dyDescent="0.25">
      <c r="A48" s="62" t="str">
        <f>IFERROR(Tabla1[[#This Row],[ENTIDAD]]&amp;Tabla1[[#This Row],['# SOLICITUDES]],"")</f>
        <v/>
      </c>
      <c r="B48" s="66" t="str">
        <f>+IFERROR(IF([1]Controles!$A47&lt;&gt;"",[1]Controles!$A47,""),"")</f>
        <v/>
      </c>
      <c r="C48" s="64" t="str">
        <f>+IFERROR(IF([1]Controles!$B47&lt;&gt;"",[1]Controles!$B47,""),"")</f>
        <v/>
      </c>
      <c r="D48" s="50" t="str">
        <f>+IFERROR(IF([1]Controles!$C47&lt;&gt;"",[1]Controles!$C47,""),"")</f>
        <v/>
      </c>
      <c r="E48" s="50" t="str">
        <f>+IFERROR(IF([1]Controles!$D47&lt;&gt;"",[1]Controles!$D47,""),"")</f>
        <v/>
      </c>
      <c r="F48" s="50" t="str">
        <f>+IFERROR(IF([1]Controles!$E47&lt;&gt;"",[1]Controles!$E47,""),"")</f>
        <v/>
      </c>
      <c r="G48" s="59" t="str">
        <f>+IFERROR(IF([1]Controles!$F47&lt;&gt;"",[1]Controles!$F47,""),"")</f>
        <v/>
      </c>
      <c r="H48" s="43" t="str">
        <f>+IFERROR(IF([1]Controles!$G47&lt;&gt;"",[1]Controles!$G47,""),"")</f>
        <v/>
      </c>
      <c r="I48" s="42" t="str">
        <f>+IFERROR(Tabla1[[#This Row],[POSITIVO]]/Tabla1[[#This Row],[ASIGNACION]],"")</f>
        <v/>
      </c>
      <c r="J48" s="32" t="str">
        <f>IFERROR(VLOOKUP(Tabla1[[#This Row],[ENTIDAD]],Tabla2[#All],2,0),"")</f>
        <v/>
      </c>
      <c r="K48" s="32" t="str">
        <f>IFERROR(VLOOKUP(Tabla1[[#This Row],[LLAVE]],GANNT!$A:$J,10,0),"")</f>
        <v/>
      </c>
      <c r="L48" s="32" t="str">
        <f>IFERROR(VLOOKUP(Tabla1[[#This Row],[LLAVE]],GANNT!$A:$BT,72,0),"")</f>
        <v>CUMPLIDO</v>
      </c>
      <c r="M4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8" s="33">
        <f>IFERROR(VLOOKUP(Tabla1[[#This Row],[TARIFA A CALCULAR]],Tabla6[#All],2,0)*Tabla1[[#This Row],[POSITIVO]],0)</f>
        <v>0</v>
      </c>
      <c r="O48" s="33">
        <f>IFERROR(VLOOKUP(Tabla1[[#This Row],[TARIFA A CALCULAR]],Tabla6[#All],3,0)*(Tabla1[[#This Row],[ASIGNACION]]-Tabla1[[#This Row],[POSITIVO]]),0)</f>
        <v>0</v>
      </c>
      <c r="P48" s="34">
        <f>+IFERROR(Tabla1[[#This Row],[FACTURA POSITIVO]]+Tabla1[[#This Row],[FACTURA NEGATIVO]],0)</f>
        <v>0</v>
      </c>
    </row>
    <row r="49" spans="1:16" x14ac:dyDescent="0.25">
      <c r="A49" s="62" t="str">
        <f>IFERROR(Tabla1[[#This Row],[ENTIDAD]]&amp;Tabla1[[#This Row],['# SOLICITUDES]],"")</f>
        <v/>
      </c>
      <c r="B49" s="66" t="str">
        <f>+IFERROR(IF([1]Controles!$A48&lt;&gt;"",[1]Controles!$A48,""),"")</f>
        <v/>
      </c>
      <c r="C49" s="64" t="str">
        <f>+IFERROR(IF([1]Controles!$B48&lt;&gt;"",[1]Controles!$B48,""),"")</f>
        <v/>
      </c>
      <c r="D49" s="50" t="str">
        <f>+IFERROR(IF([1]Controles!$C48&lt;&gt;"",[1]Controles!$C48,""),"")</f>
        <v/>
      </c>
      <c r="E49" s="50" t="str">
        <f>+IFERROR(IF([1]Controles!$D48&lt;&gt;"",[1]Controles!$D48,""),"")</f>
        <v/>
      </c>
      <c r="F49" s="50" t="str">
        <f>+IFERROR(IF([1]Controles!$E48&lt;&gt;"",[1]Controles!$E48,""),"")</f>
        <v/>
      </c>
      <c r="G49" s="59" t="str">
        <f>+IFERROR(IF([1]Controles!$F48&lt;&gt;"",[1]Controles!$F48,""),"")</f>
        <v/>
      </c>
      <c r="H49" s="43" t="str">
        <f>+IFERROR(IF([1]Controles!$G48&lt;&gt;"",[1]Controles!$G48,""),"")</f>
        <v/>
      </c>
      <c r="I49" s="42" t="str">
        <f>+IFERROR(Tabla1[[#This Row],[POSITIVO]]/Tabla1[[#This Row],[ASIGNACION]],"")</f>
        <v/>
      </c>
      <c r="J49" s="32" t="str">
        <f>IFERROR(VLOOKUP(Tabla1[[#This Row],[ENTIDAD]],Tabla2[#All],2,0),"")</f>
        <v/>
      </c>
      <c r="K49" s="32" t="str">
        <f>IFERROR(VLOOKUP(Tabla1[[#This Row],[LLAVE]],GANNT!$A:$J,10,0),"")</f>
        <v/>
      </c>
      <c r="L49" s="32" t="str">
        <f>IFERROR(VLOOKUP(Tabla1[[#This Row],[LLAVE]],GANNT!$A:$BT,72,0),"")</f>
        <v>CUMPLIDO</v>
      </c>
      <c r="M4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9" s="33">
        <f>IFERROR(VLOOKUP(Tabla1[[#This Row],[TARIFA A CALCULAR]],Tabla6[#All],2,0)*Tabla1[[#This Row],[POSITIVO]],0)</f>
        <v>0</v>
      </c>
      <c r="O49" s="33">
        <f>IFERROR(VLOOKUP(Tabla1[[#This Row],[TARIFA A CALCULAR]],Tabla6[#All],3,0)*(Tabla1[[#This Row],[ASIGNACION]]-Tabla1[[#This Row],[POSITIVO]]),0)</f>
        <v>0</v>
      </c>
      <c r="P49" s="34">
        <f>+IFERROR(Tabla1[[#This Row],[FACTURA POSITIVO]]+Tabla1[[#This Row],[FACTURA NEGATIVO]],0)</f>
        <v>0</v>
      </c>
    </row>
    <row r="50" spans="1:16" x14ac:dyDescent="0.25">
      <c r="A50" s="62" t="str">
        <f>IFERROR(Tabla1[[#This Row],[ENTIDAD]]&amp;Tabla1[[#This Row],['# SOLICITUDES]],"")</f>
        <v/>
      </c>
      <c r="B50" s="66" t="str">
        <f>+IFERROR(IF([1]Controles!$A49&lt;&gt;"",[1]Controles!$A49,""),"")</f>
        <v/>
      </c>
      <c r="C50" s="64" t="str">
        <f>+IFERROR(IF([1]Controles!$B49&lt;&gt;"",[1]Controles!$B49,""),"")</f>
        <v/>
      </c>
      <c r="D50" s="50" t="str">
        <f>+IFERROR(IF([1]Controles!$C49&lt;&gt;"",[1]Controles!$C49,""),"")</f>
        <v/>
      </c>
      <c r="E50" s="50" t="str">
        <f>+IFERROR(IF([1]Controles!$D49&lt;&gt;"",[1]Controles!$D49,""),"")</f>
        <v/>
      </c>
      <c r="F50" s="50" t="str">
        <f>+IFERROR(IF([1]Controles!$E49&lt;&gt;"",[1]Controles!$E49,""),"")</f>
        <v/>
      </c>
      <c r="G50" s="59" t="str">
        <f>+IFERROR(IF([1]Controles!$F49&lt;&gt;"",[1]Controles!$F49,""),"")</f>
        <v/>
      </c>
      <c r="H50" s="43" t="str">
        <f>+IFERROR(IF([1]Controles!$G49&lt;&gt;"",[1]Controles!$G49,""),"")</f>
        <v/>
      </c>
      <c r="I50" s="42" t="str">
        <f>+IFERROR(Tabla1[[#This Row],[POSITIVO]]/Tabla1[[#This Row],[ASIGNACION]],"")</f>
        <v/>
      </c>
      <c r="J50" s="32" t="str">
        <f>IFERROR(VLOOKUP(Tabla1[[#This Row],[ENTIDAD]],Tabla2[#All],2,0),"")</f>
        <v/>
      </c>
      <c r="K50" s="32" t="str">
        <f>IFERROR(VLOOKUP(Tabla1[[#This Row],[LLAVE]],GANNT!$A:$J,10,0),"")</f>
        <v/>
      </c>
      <c r="L50" s="32" t="str">
        <f>IFERROR(VLOOKUP(Tabla1[[#This Row],[LLAVE]],GANNT!$A:$BT,72,0),"")</f>
        <v>CUMPLIDO</v>
      </c>
      <c r="M5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50" s="33">
        <f>IFERROR(VLOOKUP(Tabla1[[#This Row],[TARIFA A CALCULAR]],Tabla6[#All],2,0)*Tabla1[[#This Row],[POSITIVO]],0)</f>
        <v>0</v>
      </c>
      <c r="O50" s="33">
        <f>IFERROR(VLOOKUP(Tabla1[[#This Row],[TARIFA A CALCULAR]],Tabla6[#All],3,0)*(Tabla1[[#This Row],[ASIGNACION]]-Tabla1[[#This Row],[POSITIVO]]),0)</f>
        <v>0</v>
      </c>
      <c r="P50" s="34">
        <f>+IFERROR(Tabla1[[#This Row],[FACTURA POSITIVO]]+Tabla1[[#This Row],[FACTURA NEGATIVO]],0)</f>
        <v>0</v>
      </c>
    </row>
    <row r="51" spans="1:16" x14ac:dyDescent="0.25">
      <c r="A51" s="62" t="str">
        <f>IFERROR(Tabla1[[#This Row],[ENTIDAD]]&amp;Tabla1[[#This Row],['# SOLICITUDES]],"")</f>
        <v/>
      </c>
      <c r="B51" s="66" t="str">
        <f>+IFERROR(IF([1]Controles!$A50&lt;&gt;"",[1]Controles!$A50,""),"")</f>
        <v/>
      </c>
      <c r="C51" s="64" t="str">
        <f>+IFERROR(IF([1]Controles!$B50&lt;&gt;"",[1]Controles!$B50,""),"")</f>
        <v/>
      </c>
      <c r="D51" s="50" t="str">
        <f>+IFERROR(IF([1]Controles!$C50&lt;&gt;"",[1]Controles!$C50,""),"")</f>
        <v/>
      </c>
      <c r="E51" s="50" t="str">
        <f>+IFERROR(IF([1]Controles!$D50&lt;&gt;"",[1]Controles!$D50,""),"")</f>
        <v/>
      </c>
      <c r="F51" s="50" t="str">
        <f>+IFERROR(IF([1]Controles!$E50&lt;&gt;"",[1]Controles!$E50,""),"")</f>
        <v/>
      </c>
      <c r="G51" s="59" t="str">
        <f>+IFERROR(IF([1]Controles!$F50&lt;&gt;"",[1]Controles!$F50,""),"")</f>
        <v/>
      </c>
      <c r="H51" s="43" t="str">
        <f>+IFERROR(IF([1]Controles!$G50&lt;&gt;"",[1]Controles!$G50,""),"")</f>
        <v/>
      </c>
      <c r="I51" s="42" t="str">
        <f>+IFERROR(Tabla1[[#This Row],[POSITIVO]]/Tabla1[[#This Row],[ASIGNACION]],"")</f>
        <v/>
      </c>
      <c r="J51" s="32" t="str">
        <f>IFERROR(VLOOKUP(Tabla1[[#This Row],[ENTIDAD]],Tabla2[#All],2,0),"")</f>
        <v/>
      </c>
      <c r="K51" s="32" t="str">
        <f>IFERROR(VLOOKUP(Tabla1[[#This Row],[LLAVE]],GANNT!$A:$J,10,0),"")</f>
        <v/>
      </c>
      <c r="L51" s="32" t="str">
        <f>IFERROR(VLOOKUP(Tabla1[[#This Row],[LLAVE]],GANNT!$A:$BT,72,0),"")</f>
        <v>CUMPLIDO</v>
      </c>
      <c r="M5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51" s="33">
        <f>IFERROR(VLOOKUP(Tabla1[[#This Row],[TARIFA A CALCULAR]],Tabla6[#All],2,0)*Tabla1[[#This Row],[POSITIVO]],0)</f>
        <v>0</v>
      </c>
      <c r="O51" s="33">
        <f>IFERROR(VLOOKUP(Tabla1[[#This Row],[TARIFA A CALCULAR]],Tabla6[#All],3,0)*(Tabla1[[#This Row],[ASIGNACION]]-Tabla1[[#This Row],[POSITIVO]]),0)</f>
        <v>0</v>
      </c>
      <c r="P51" s="34">
        <f>+IFERROR(Tabla1[[#This Row],[FACTURA POSITIVO]]+Tabla1[[#This Row],[FACTURA NEGATIVO]],0)</f>
        <v>0</v>
      </c>
    </row>
    <row r="52" spans="1:16" x14ac:dyDescent="0.25">
      <c r="A52" s="62" t="str">
        <f>IFERROR(Tabla1[[#This Row],[ENTIDAD]]&amp;Tabla1[[#This Row],['# SOLICITUDES]],"")</f>
        <v/>
      </c>
      <c r="B52" s="66" t="str">
        <f>+IFERROR(IF([1]Controles!$A51&lt;&gt;"",[1]Controles!$A51,""),"")</f>
        <v/>
      </c>
      <c r="C52" s="64" t="str">
        <f>+IFERROR(IF([1]Controles!$B51&lt;&gt;"",[1]Controles!$B51,""),"")</f>
        <v/>
      </c>
      <c r="D52" s="50" t="str">
        <f>+IFERROR(IF([1]Controles!$C51&lt;&gt;"",[1]Controles!$C51,""),"")</f>
        <v/>
      </c>
      <c r="E52" s="50" t="str">
        <f>+IFERROR(IF([1]Controles!$D51&lt;&gt;"",[1]Controles!$D51,""),"")</f>
        <v/>
      </c>
      <c r="F52" s="50" t="str">
        <f>+IFERROR(IF([1]Controles!$E51&lt;&gt;"",[1]Controles!$E51,""),"")</f>
        <v/>
      </c>
      <c r="G52" s="59" t="str">
        <f>+IFERROR(IF([1]Controles!$F51&lt;&gt;"",[1]Controles!$F51,""),"")</f>
        <v/>
      </c>
      <c r="H52" s="43" t="str">
        <f>+IFERROR(IF([1]Controles!$G51&lt;&gt;"",[1]Controles!$G51,""),"")</f>
        <v/>
      </c>
      <c r="I52" s="42" t="str">
        <f>+IFERROR(Tabla1[[#This Row],[POSITIVO]]/Tabla1[[#This Row],[ASIGNACION]],"")</f>
        <v/>
      </c>
      <c r="J52" s="32" t="str">
        <f>IFERROR(VLOOKUP(Tabla1[[#This Row],[ENTIDAD]],Tabla2[#All],2,0),"")</f>
        <v/>
      </c>
      <c r="K52" s="32" t="str">
        <f>IFERROR(VLOOKUP(Tabla1[[#This Row],[LLAVE]],GANNT!$A:$J,10,0),"")</f>
        <v/>
      </c>
      <c r="L52" s="32" t="str">
        <f>IFERROR(VLOOKUP(Tabla1[[#This Row],[LLAVE]],GANNT!$A:$BT,72,0),"")</f>
        <v>CUMPLIDO</v>
      </c>
      <c r="M5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52" s="33">
        <f>IFERROR(VLOOKUP(Tabla1[[#This Row],[TARIFA A CALCULAR]],Tabla6[#All],2,0)*Tabla1[[#This Row],[POSITIVO]],0)</f>
        <v>0</v>
      </c>
      <c r="O52" s="33">
        <f>IFERROR(VLOOKUP(Tabla1[[#This Row],[TARIFA A CALCULAR]],Tabla6[#All],3,0)*(Tabla1[[#This Row],[ASIGNACION]]-Tabla1[[#This Row],[POSITIVO]]),0)</f>
        <v>0</v>
      </c>
      <c r="P52" s="34">
        <f>+IFERROR(Tabla1[[#This Row],[FACTURA POSITIVO]]+Tabla1[[#This Row],[FACTURA NEGATIVO]],0)</f>
        <v>0</v>
      </c>
    </row>
    <row r="53" spans="1:16" x14ac:dyDescent="0.25">
      <c r="A53" s="62" t="str">
        <f>IFERROR(Tabla1[[#This Row],[ENTIDAD]]&amp;Tabla1[[#This Row],['# SOLICITUDES]],"")</f>
        <v/>
      </c>
      <c r="B53" s="66" t="str">
        <f>+IFERROR(IF([1]Controles!$A52&lt;&gt;"",[1]Controles!$A52,""),"")</f>
        <v/>
      </c>
      <c r="C53" s="64" t="str">
        <f>+IFERROR(IF([1]Controles!$B52&lt;&gt;"",[1]Controles!$B52,""),"")</f>
        <v/>
      </c>
      <c r="D53" s="50" t="str">
        <f>+IFERROR(IF([1]Controles!$C52&lt;&gt;"",[1]Controles!$C52,""),"")</f>
        <v/>
      </c>
      <c r="E53" s="50" t="str">
        <f>+IFERROR(IF([1]Controles!$D52&lt;&gt;"",[1]Controles!$D52,""),"")</f>
        <v/>
      </c>
      <c r="F53" s="50" t="str">
        <f>+IFERROR(IF([1]Controles!$E52&lt;&gt;"",[1]Controles!$E52,""),"")</f>
        <v/>
      </c>
      <c r="G53" s="59" t="str">
        <f>+IFERROR(IF([1]Controles!$F52&lt;&gt;"",[1]Controles!$F52,""),"")</f>
        <v/>
      </c>
      <c r="H53" s="43" t="str">
        <f>+IFERROR(IF([1]Controles!$G52&lt;&gt;"",[1]Controles!$G52,""),"")</f>
        <v/>
      </c>
      <c r="I53" s="42" t="str">
        <f>+IFERROR(Tabla1[[#This Row],[POSITIVO]]/Tabla1[[#This Row],[ASIGNACION]],"")</f>
        <v/>
      </c>
      <c r="J53" s="32" t="str">
        <f>IFERROR(VLOOKUP(Tabla1[[#This Row],[ENTIDAD]],Tabla2[#All],2,0),"")</f>
        <v/>
      </c>
      <c r="K53" s="32" t="str">
        <f>IFERROR(VLOOKUP(Tabla1[[#This Row],[LLAVE]],GANNT!$A:$J,10,0),"")</f>
        <v/>
      </c>
      <c r="L53" s="32" t="str">
        <f>IFERROR(VLOOKUP(Tabla1[[#This Row],[LLAVE]],GANNT!$A:$BT,72,0),"")</f>
        <v>CUMPLIDO</v>
      </c>
      <c r="M5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53" s="33">
        <f>IFERROR(VLOOKUP(Tabla1[[#This Row],[TARIFA A CALCULAR]],Tabla6[#All],2,0)*Tabla1[[#This Row],[POSITIVO]],0)</f>
        <v>0</v>
      </c>
      <c r="O53" s="33">
        <f>IFERROR(VLOOKUP(Tabla1[[#This Row],[TARIFA A CALCULAR]],Tabla6[#All],3,0)*(Tabla1[[#This Row],[ASIGNACION]]-Tabla1[[#This Row],[POSITIVO]]),0)</f>
        <v>0</v>
      </c>
      <c r="P53" s="34">
        <f>+IFERROR(Tabla1[[#This Row],[FACTURA POSITIVO]]+Tabla1[[#This Row],[FACTURA NEGATIVO]],0)</f>
        <v>0</v>
      </c>
    </row>
    <row r="54" spans="1:16" x14ac:dyDescent="0.25">
      <c r="A54" s="62" t="str">
        <f>IFERROR(Tabla1[[#This Row],[ENTIDAD]]&amp;Tabla1[[#This Row],['# SOLICITUDES]],"")</f>
        <v/>
      </c>
      <c r="B54" s="66" t="str">
        <f>+IFERROR(IF([1]Controles!$A53&lt;&gt;"",[1]Controles!$A53,""),"")</f>
        <v/>
      </c>
      <c r="C54" s="64" t="str">
        <f>+IFERROR(IF([1]Controles!$B53&lt;&gt;"",[1]Controles!$B53,""),"")</f>
        <v/>
      </c>
      <c r="D54" s="50" t="str">
        <f>+IFERROR(IF([1]Controles!$C53&lt;&gt;"",[1]Controles!$C53,""),"")</f>
        <v/>
      </c>
      <c r="E54" s="50" t="str">
        <f>+IFERROR(IF([1]Controles!$D53&lt;&gt;"",[1]Controles!$D53,""),"")</f>
        <v/>
      </c>
      <c r="F54" s="50" t="str">
        <f>+IFERROR(IF([1]Controles!$E53&lt;&gt;"",[1]Controles!$E53,""),"")</f>
        <v/>
      </c>
      <c r="G54" s="59" t="str">
        <f>+IFERROR(IF([1]Controles!$F53&lt;&gt;"",[1]Controles!$F53,""),"")</f>
        <v/>
      </c>
      <c r="H54" s="43" t="str">
        <f>+IFERROR(IF([1]Controles!$G53&lt;&gt;"",[1]Controles!$G53,""),"")</f>
        <v/>
      </c>
      <c r="I54" s="42" t="str">
        <f>+IFERROR(Tabla1[[#This Row],[POSITIVO]]/Tabla1[[#This Row],[ASIGNACION]],"")</f>
        <v/>
      </c>
      <c r="J54" s="32" t="str">
        <f>IFERROR(VLOOKUP(Tabla1[[#This Row],[ENTIDAD]],Tabla2[#All],2,0),"")</f>
        <v/>
      </c>
      <c r="K54" s="32" t="str">
        <f>IFERROR(VLOOKUP(Tabla1[[#This Row],[LLAVE]],GANNT!$A:$J,10,0),"")</f>
        <v/>
      </c>
      <c r="L54" s="32" t="str">
        <f>IFERROR(VLOOKUP(Tabla1[[#This Row],[LLAVE]],GANNT!$A:$BT,72,0),"")</f>
        <v>CUMPLIDO</v>
      </c>
      <c r="M5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54" s="33">
        <f>IFERROR(VLOOKUP(Tabla1[[#This Row],[TARIFA A CALCULAR]],Tabla6[#All],2,0)*Tabla1[[#This Row],[POSITIVO]],0)</f>
        <v>0</v>
      </c>
      <c r="O54" s="33">
        <f>IFERROR(VLOOKUP(Tabla1[[#This Row],[TARIFA A CALCULAR]],Tabla6[#All],3,0)*(Tabla1[[#This Row],[ASIGNACION]]-Tabla1[[#This Row],[POSITIVO]]),0)</f>
        <v>0</v>
      </c>
      <c r="P54" s="34">
        <f>+IFERROR(Tabla1[[#This Row],[FACTURA POSITIVO]]+Tabla1[[#This Row],[FACTURA NEGATIVO]],0)</f>
        <v>0</v>
      </c>
    </row>
    <row r="55" spans="1:16" x14ac:dyDescent="0.25">
      <c r="A55" s="62" t="str">
        <f>IFERROR(Tabla1[[#This Row],[ENTIDAD]]&amp;Tabla1[[#This Row],['# SOLICITUDES]],"")</f>
        <v/>
      </c>
      <c r="B55" s="66" t="str">
        <f>+IFERROR(IF([1]Controles!$A54&lt;&gt;"",[1]Controles!$A54,""),"")</f>
        <v/>
      </c>
      <c r="C55" s="64" t="str">
        <f>+IFERROR(IF([1]Controles!$B54&lt;&gt;"",[1]Controles!$B54,""),"")</f>
        <v/>
      </c>
      <c r="D55" s="50" t="str">
        <f>+IFERROR(IF([1]Controles!$C54&lt;&gt;"",[1]Controles!$C54,""),"")</f>
        <v/>
      </c>
      <c r="E55" s="50" t="str">
        <f>+IFERROR(IF([1]Controles!$D54&lt;&gt;"",[1]Controles!$D54,""),"")</f>
        <v/>
      </c>
      <c r="F55" s="50" t="str">
        <f>+IFERROR(IF([1]Controles!$E54&lt;&gt;"",[1]Controles!$E54,""),"")</f>
        <v/>
      </c>
      <c r="G55" s="59" t="str">
        <f>+IFERROR(IF([1]Controles!$F54&lt;&gt;"",[1]Controles!$F54,""),"")</f>
        <v/>
      </c>
      <c r="H55" s="43" t="str">
        <f>+IFERROR(IF([1]Controles!$G54&lt;&gt;"",[1]Controles!$G54,""),"")</f>
        <v/>
      </c>
      <c r="I55" s="42" t="str">
        <f>+IFERROR(Tabla1[[#This Row],[POSITIVO]]/Tabla1[[#This Row],[ASIGNACION]],"")</f>
        <v/>
      </c>
      <c r="J55" s="32" t="str">
        <f>IFERROR(VLOOKUP(Tabla1[[#This Row],[ENTIDAD]],Tabla2[#All],2,0),"")</f>
        <v/>
      </c>
      <c r="K55" s="32" t="str">
        <f>IFERROR(VLOOKUP(Tabla1[[#This Row],[LLAVE]],GANNT!$A:$J,10,0),"")</f>
        <v/>
      </c>
      <c r="L55" s="32" t="str">
        <f>IFERROR(VLOOKUP(Tabla1[[#This Row],[LLAVE]],GANNT!$A:$BT,72,0),"")</f>
        <v>CUMPLIDO</v>
      </c>
      <c r="M5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55" s="33">
        <f>IFERROR(VLOOKUP(Tabla1[[#This Row],[TARIFA A CALCULAR]],Tabla6[#All],2,0)*Tabla1[[#This Row],[POSITIVO]],0)</f>
        <v>0</v>
      </c>
      <c r="O55" s="33">
        <f>IFERROR(VLOOKUP(Tabla1[[#This Row],[TARIFA A CALCULAR]],Tabla6[#All],3,0)*(Tabla1[[#This Row],[ASIGNACION]]-Tabla1[[#This Row],[POSITIVO]]),0)</f>
        <v>0</v>
      </c>
      <c r="P55" s="34">
        <f>+IFERROR(Tabla1[[#This Row],[FACTURA POSITIVO]]+Tabla1[[#This Row],[FACTURA NEGATIVO]],0)</f>
        <v>0</v>
      </c>
    </row>
    <row r="56" spans="1:16" x14ac:dyDescent="0.25">
      <c r="A56" s="62" t="str">
        <f>IFERROR(Tabla1[[#This Row],[ENTIDAD]]&amp;Tabla1[[#This Row],['# SOLICITUDES]],"")</f>
        <v/>
      </c>
      <c r="B56" s="66" t="str">
        <f>+IFERROR(IF([1]Controles!$A55&lt;&gt;"",[1]Controles!$A55,""),"")</f>
        <v/>
      </c>
      <c r="C56" s="64" t="str">
        <f>+IFERROR(IF([1]Controles!$B55&lt;&gt;"",[1]Controles!$B55,""),"")</f>
        <v/>
      </c>
      <c r="D56" s="50" t="str">
        <f>+IFERROR(IF([1]Controles!$C55&lt;&gt;"",[1]Controles!$C55,""),"")</f>
        <v/>
      </c>
      <c r="E56" s="50" t="str">
        <f>+IFERROR(IF([1]Controles!$D55&lt;&gt;"",[1]Controles!$D55,""),"")</f>
        <v/>
      </c>
      <c r="F56" s="50" t="str">
        <f>+IFERROR(IF([1]Controles!$E55&lt;&gt;"",[1]Controles!$E55,""),"")</f>
        <v/>
      </c>
      <c r="G56" s="59" t="str">
        <f>+IFERROR(IF([1]Controles!$F55&lt;&gt;"",[1]Controles!$F55,""),"")</f>
        <v/>
      </c>
      <c r="H56" s="43" t="str">
        <f>+IFERROR(IF([1]Controles!$G55&lt;&gt;"",[1]Controles!$G55,""),"")</f>
        <v/>
      </c>
      <c r="I56" s="42" t="str">
        <f>+IFERROR(Tabla1[[#This Row],[POSITIVO]]/Tabla1[[#This Row],[ASIGNACION]],"")</f>
        <v/>
      </c>
      <c r="J56" s="32" t="str">
        <f>IFERROR(VLOOKUP(Tabla1[[#This Row],[ENTIDAD]],Tabla2[#All],2,0),"")</f>
        <v/>
      </c>
      <c r="K56" s="32" t="str">
        <f>IFERROR(VLOOKUP(Tabla1[[#This Row],[LLAVE]],GANNT!$A:$J,10,0),"")</f>
        <v/>
      </c>
      <c r="L56" s="32" t="str">
        <f>IFERROR(VLOOKUP(Tabla1[[#This Row],[LLAVE]],GANNT!$A:$BT,72,0),"")</f>
        <v>CUMPLIDO</v>
      </c>
      <c r="M5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56" s="33">
        <f>IFERROR(VLOOKUP(Tabla1[[#This Row],[TARIFA A CALCULAR]],Tabla6[#All],2,0)*Tabla1[[#This Row],[POSITIVO]],0)</f>
        <v>0</v>
      </c>
      <c r="O56" s="33">
        <f>IFERROR(VLOOKUP(Tabla1[[#This Row],[TARIFA A CALCULAR]],Tabla6[#All],3,0)*(Tabla1[[#This Row],[ASIGNACION]]-Tabla1[[#This Row],[POSITIVO]]),0)</f>
        <v>0</v>
      </c>
      <c r="P56" s="34">
        <f>+IFERROR(Tabla1[[#This Row],[FACTURA POSITIVO]]+Tabla1[[#This Row],[FACTURA NEGATIVO]],0)</f>
        <v>0</v>
      </c>
    </row>
    <row r="57" spans="1:16" x14ac:dyDescent="0.25">
      <c r="A57" s="62" t="str">
        <f>IFERROR(Tabla1[[#This Row],[ENTIDAD]]&amp;Tabla1[[#This Row],['# SOLICITUDES]],"")</f>
        <v/>
      </c>
      <c r="B57" s="66" t="str">
        <f>+IFERROR(IF([1]Controles!$A56&lt;&gt;"",[1]Controles!$A56,""),"")</f>
        <v/>
      </c>
      <c r="C57" s="64" t="str">
        <f>+IFERROR(IF([1]Controles!$B56&lt;&gt;"",[1]Controles!$B56,""),"")</f>
        <v/>
      </c>
      <c r="D57" s="50" t="str">
        <f>+IFERROR(IF([1]Controles!$C56&lt;&gt;"",[1]Controles!$C56,""),"")</f>
        <v/>
      </c>
      <c r="E57" s="50" t="str">
        <f>+IFERROR(IF([1]Controles!$D56&lt;&gt;"",[1]Controles!$D56,""),"")</f>
        <v/>
      </c>
      <c r="F57" s="50" t="str">
        <f>+IFERROR(IF([1]Controles!$E56&lt;&gt;"",[1]Controles!$E56,""),"")</f>
        <v/>
      </c>
      <c r="G57" s="59" t="str">
        <f>+IFERROR(IF([1]Controles!$F56&lt;&gt;"",[1]Controles!$F56,""),"")</f>
        <v/>
      </c>
      <c r="H57" s="43" t="str">
        <f>+IFERROR(IF([1]Controles!$G56&lt;&gt;"",[1]Controles!$G56,""),"")</f>
        <v/>
      </c>
      <c r="I57" s="42" t="str">
        <f>+IFERROR(Tabla1[[#This Row],[POSITIVO]]/Tabla1[[#This Row],[ASIGNACION]],"")</f>
        <v/>
      </c>
      <c r="J57" s="32" t="str">
        <f>IFERROR(VLOOKUP(Tabla1[[#This Row],[ENTIDAD]],Tabla2[#All],2,0),"")</f>
        <v/>
      </c>
      <c r="K57" s="32" t="str">
        <f>IFERROR(VLOOKUP(Tabla1[[#This Row],[LLAVE]],GANNT!$A:$J,10,0),"")</f>
        <v/>
      </c>
      <c r="L57" s="32" t="str">
        <f>IFERROR(VLOOKUP(Tabla1[[#This Row],[LLAVE]],GANNT!$A:$BT,72,0),"")</f>
        <v>CUMPLIDO</v>
      </c>
      <c r="M5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57" s="33">
        <f>IFERROR(VLOOKUP(Tabla1[[#This Row],[TARIFA A CALCULAR]],Tabla6[#All],2,0)*Tabla1[[#This Row],[POSITIVO]],0)</f>
        <v>0</v>
      </c>
      <c r="O57" s="33">
        <f>IFERROR(VLOOKUP(Tabla1[[#This Row],[TARIFA A CALCULAR]],Tabla6[#All],3,0)*(Tabla1[[#This Row],[ASIGNACION]]-Tabla1[[#This Row],[POSITIVO]]),0)</f>
        <v>0</v>
      </c>
      <c r="P57" s="34">
        <f>+IFERROR(Tabla1[[#This Row],[FACTURA POSITIVO]]+Tabla1[[#This Row],[FACTURA NEGATIVO]],0)</f>
        <v>0</v>
      </c>
    </row>
    <row r="58" spans="1:16" x14ac:dyDescent="0.25">
      <c r="A58" s="62" t="str">
        <f>IFERROR(Tabla1[[#This Row],[ENTIDAD]]&amp;Tabla1[[#This Row],['# SOLICITUDES]],"")</f>
        <v/>
      </c>
      <c r="B58" s="66" t="str">
        <f>+IFERROR(IF([1]Controles!$A57&lt;&gt;"",[1]Controles!$A57,""),"")</f>
        <v/>
      </c>
      <c r="C58" s="64" t="str">
        <f>+IFERROR(IF([1]Controles!$B57&lt;&gt;"",[1]Controles!$B57,""),"")</f>
        <v/>
      </c>
      <c r="D58" s="50" t="str">
        <f>+IFERROR(IF([1]Controles!$C57&lt;&gt;"",[1]Controles!$C57,""),"")</f>
        <v/>
      </c>
      <c r="E58" s="50" t="str">
        <f>+IFERROR(IF([1]Controles!$D57&lt;&gt;"",[1]Controles!$D57,""),"")</f>
        <v/>
      </c>
      <c r="F58" s="50" t="str">
        <f>+IFERROR(IF([1]Controles!$E57&lt;&gt;"",[1]Controles!$E57,""),"")</f>
        <v/>
      </c>
      <c r="G58" s="59" t="str">
        <f>+IFERROR(IF([1]Controles!$F57&lt;&gt;"",[1]Controles!$F57,""),"")</f>
        <v/>
      </c>
      <c r="H58" s="43" t="str">
        <f>+IFERROR(IF([1]Controles!$G57&lt;&gt;"",[1]Controles!$G57,""),"")</f>
        <v/>
      </c>
      <c r="I58" s="42" t="str">
        <f>+IFERROR(Tabla1[[#This Row],[POSITIVO]]/Tabla1[[#This Row],[ASIGNACION]],"")</f>
        <v/>
      </c>
      <c r="J58" s="32" t="str">
        <f>IFERROR(VLOOKUP(Tabla1[[#This Row],[ENTIDAD]],Tabla2[#All],2,0),"")</f>
        <v/>
      </c>
      <c r="K58" s="32" t="str">
        <f>IFERROR(VLOOKUP(Tabla1[[#This Row],[LLAVE]],GANNT!$A:$J,10,0),"")</f>
        <v/>
      </c>
      <c r="L58" s="32" t="str">
        <f>IFERROR(VLOOKUP(Tabla1[[#This Row],[LLAVE]],GANNT!$A:$BT,72,0),"")</f>
        <v>CUMPLIDO</v>
      </c>
      <c r="M5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58" s="33">
        <f>IFERROR(VLOOKUP(Tabla1[[#This Row],[TARIFA A CALCULAR]],Tabla6[#All],2,0)*Tabla1[[#This Row],[POSITIVO]],0)</f>
        <v>0</v>
      </c>
      <c r="O58" s="33">
        <f>IFERROR(VLOOKUP(Tabla1[[#This Row],[TARIFA A CALCULAR]],Tabla6[#All],3,0)*(Tabla1[[#This Row],[ASIGNACION]]-Tabla1[[#This Row],[POSITIVO]]),0)</f>
        <v>0</v>
      </c>
      <c r="P58" s="34">
        <f>+IFERROR(Tabla1[[#This Row],[FACTURA POSITIVO]]+Tabla1[[#This Row],[FACTURA NEGATIVO]],0)</f>
        <v>0</v>
      </c>
    </row>
    <row r="59" spans="1:16" x14ac:dyDescent="0.25">
      <c r="A59" s="62" t="str">
        <f>IFERROR(Tabla1[[#This Row],[ENTIDAD]]&amp;Tabla1[[#This Row],['# SOLICITUDES]],"")</f>
        <v/>
      </c>
      <c r="B59" s="66" t="str">
        <f>+IFERROR(IF([1]Controles!$A58&lt;&gt;"",[1]Controles!$A58,""),"")</f>
        <v/>
      </c>
      <c r="C59" s="64" t="str">
        <f>+IFERROR(IF([1]Controles!$B58&lt;&gt;"",[1]Controles!$B58,""),"")</f>
        <v/>
      </c>
      <c r="D59" s="50" t="str">
        <f>+IFERROR(IF([1]Controles!$C58&lt;&gt;"",[1]Controles!$C58,""),"")</f>
        <v/>
      </c>
      <c r="E59" s="50" t="str">
        <f>+IFERROR(IF([1]Controles!$D58&lt;&gt;"",[1]Controles!$D58,""),"")</f>
        <v/>
      </c>
      <c r="F59" s="50" t="str">
        <f>+IFERROR(IF([1]Controles!$E58&lt;&gt;"",[1]Controles!$E58,""),"")</f>
        <v/>
      </c>
      <c r="G59" s="59" t="str">
        <f>+IFERROR(IF([1]Controles!$F58&lt;&gt;"",[1]Controles!$F58,""),"")</f>
        <v/>
      </c>
      <c r="H59" s="43" t="str">
        <f>+IFERROR(IF([1]Controles!$G58&lt;&gt;"",[1]Controles!$G58,""),"")</f>
        <v/>
      </c>
      <c r="I59" s="42" t="str">
        <f>+IFERROR(Tabla1[[#This Row],[POSITIVO]]/Tabla1[[#This Row],[ASIGNACION]],"")</f>
        <v/>
      </c>
      <c r="J59" s="32" t="str">
        <f>IFERROR(VLOOKUP(Tabla1[[#This Row],[ENTIDAD]],Tabla2[#All],2,0),"")</f>
        <v/>
      </c>
      <c r="K59" s="32" t="str">
        <f>IFERROR(VLOOKUP(Tabla1[[#This Row],[LLAVE]],GANNT!$A:$J,10,0),"")</f>
        <v/>
      </c>
      <c r="L59" s="32" t="str">
        <f>IFERROR(VLOOKUP(Tabla1[[#This Row],[LLAVE]],GANNT!$A:$BT,72,0),"")</f>
        <v>CUMPLIDO</v>
      </c>
      <c r="M5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59" s="33">
        <f>IFERROR(VLOOKUP(Tabla1[[#This Row],[TARIFA A CALCULAR]],Tabla6[#All],2,0)*Tabla1[[#This Row],[POSITIVO]],0)</f>
        <v>0</v>
      </c>
      <c r="O59" s="33">
        <f>IFERROR(VLOOKUP(Tabla1[[#This Row],[TARIFA A CALCULAR]],Tabla6[#All],3,0)*(Tabla1[[#This Row],[ASIGNACION]]-Tabla1[[#This Row],[POSITIVO]]),0)</f>
        <v>0</v>
      </c>
      <c r="P59" s="34">
        <f>+IFERROR(Tabla1[[#This Row],[FACTURA POSITIVO]]+Tabla1[[#This Row],[FACTURA NEGATIVO]],0)</f>
        <v>0</v>
      </c>
    </row>
    <row r="60" spans="1:16" x14ac:dyDescent="0.25">
      <c r="A60" s="62" t="str">
        <f>IFERROR(Tabla1[[#This Row],[ENTIDAD]]&amp;Tabla1[[#This Row],['# SOLICITUDES]],"")</f>
        <v/>
      </c>
      <c r="B60" s="66" t="str">
        <f>+IFERROR(IF([1]Controles!$A59&lt;&gt;"",[1]Controles!$A59,""),"")</f>
        <v/>
      </c>
      <c r="C60" s="64" t="str">
        <f>+IFERROR(IF([1]Controles!$B59&lt;&gt;"",[1]Controles!$B59,""),"")</f>
        <v/>
      </c>
      <c r="D60" s="50" t="str">
        <f>+IFERROR(IF([1]Controles!$C59&lt;&gt;"",[1]Controles!$C59,""),"")</f>
        <v/>
      </c>
      <c r="E60" s="50" t="str">
        <f>+IFERROR(IF([1]Controles!$D59&lt;&gt;"",[1]Controles!$D59,""),"")</f>
        <v/>
      </c>
      <c r="F60" s="50" t="str">
        <f>+IFERROR(IF([1]Controles!$E59&lt;&gt;"",[1]Controles!$E59,""),"")</f>
        <v/>
      </c>
      <c r="G60" s="59" t="str">
        <f>+IFERROR(IF([1]Controles!$F59&lt;&gt;"",[1]Controles!$F59,""),"")</f>
        <v/>
      </c>
      <c r="H60" s="43" t="str">
        <f>+IFERROR(IF([1]Controles!$G59&lt;&gt;"",[1]Controles!$G59,""),"")</f>
        <v/>
      </c>
      <c r="I60" s="42" t="str">
        <f>+IFERROR(Tabla1[[#This Row],[POSITIVO]]/Tabla1[[#This Row],[ASIGNACION]],"")</f>
        <v/>
      </c>
      <c r="J60" s="32" t="str">
        <f>IFERROR(VLOOKUP(Tabla1[[#This Row],[ENTIDAD]],Tabla2[#All],2,0),"")</f>
        <v/>
      </c>
      <c r="K60" s="32" t="str">
        <f>IFERROR(VLOOKUP(Tabla1[[#This Row],[LLAVE]],GANNT!$A:$J,10,0),"")</f>
        <v/>
      </c>
      <c r="L60" s="32" t="str">
        <f>IFERROR(VLOOKUP(Tabla1[[#This Row],[LLAVE]],GANNT!$A:$BT,72,0),"")</f>
        <v>CUMPLIDO</v>
      </c>
      <c r="M6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60" s="33">
        <f>IFERROR(VLOOKUP(Tabla1[[#This Row],[TARIFA A CALCULAR]],Tabla6[#All],2,0)*Tabla1[[#This Row],[POSITIVO]],0)</f>
        <v>0</v>
      </c>
      <c r="O60" s="33">
        <f>IFERROR(VLOOKUP(Tabla1[[#This Row],[TARIFA A CALCULAR]],Tabla6[#All],3,0)*(Tabla1[[#This Row],[ASIGNACION]]-Tabla1[[#This Row],[POSITIVO]]),0)</f>
        <v>0</v>
      </c>
      <c r="P60" s="34">
        <f>+IFERROR(Tabla1[[#This Row],[FACTURA POSITIVO]]+Tabla1[[#This Row],[FACTURA NEGATIVO]],0)</f>
        <v>0</v>
      </c>
    </row>
    <row r="61" spans="1:16" x14ac:dyDescent="0.25">
      <c r="A61" s="62" t="str">
        <f>IFERROR(Tabla1[[#This Row],[ENTIDAD]]&amp;Tabla1[[#This Row],['# SOLICITUDES]],"")</f>
        <v/>
      </c>
      <c r="B61" s="66" t="str">
        <f>+IFERROR(IF([1]Controles!$A60&lt;&gt;"",[1]Controles!$A60,""),"")</f>
        <v/>
      </c>
      <c r="C61" s="64" t="str">
        <f>+IFERROR(IF([1]Controles!$B60&lt;&gt;"",[1]Controles!$B60,""),"")</f>
        <v/>
      </c>
      <c r="D61" s="50" t="str">
        <f>+IFERROR(IF([1]Controles!$C60&lt;&gt;"",[1]Controles!$C60,""),"")</f>
        <v/>
      </c>
      <c r="E61" s="50" t="str">
        <f>+IFERROR(IF([1]Controles!$D60&lt;&gt;"",[1]Controles!$D60,""),"")</f>
        <v/>
      </c>
      <c r="F61" s="50" t="str">
        <f>+IFERROR(IF([1]Controles!$E60&lt;&gt;"",[1]Controles!$E60,""),"")</f>
        <v/>
      </c>
      <c r="G61" s="59" t="str">
        <f>+IFERROR(IF([1]Controles!$F60&lt;&gt;"",[1]Controles!$F60,""),"")</f>
        <v/>
      </c>
      <c r="H61" s="43" t="str">
        <f>+IFERROR(IF([1]Controles!$G60&lt;&gt;"",[1]Controles!$G60,""),"")</f>
        <v/>
      </c>
      <c r="I61" s="42" t="str">
        <f>+IFERROR(Tabla1[[#This Row],[POSITIVO]]/Tabla1[[#This Row],[ASIGNACION]],"")</f>
        <v/>
      </c>
      <c r="J61" s="32" t="str">
        <f>IFERROR(VLOOKUP(Tabla1[[#This Row],[ENTIDAD]],Tabla2[#All],2,0),"")</f>
        <v/>
      </c>
      <c r="K61" s="32" t="str">
        <f>IFERROR(VLOOKUP(Tabla1[[#This Row],[LLAVE]],GANNT!$A:$J,10,0),"")</f>
        <v/>
      </c>
      <c r="L61" s="32" t="str">
        <f>IFERROR(VLOOKUP(Tabla1[[#This Row],[LLAVE]],GANNT!$A:$BT,72,0),"")</f>
        <v>CUMPLIDO</v>
      </c>
      <c r="M6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61" s="33">
        <f>IFERROR(VLOOKUP(Tabla1[[#This Row],[TARIFA A CALCULAR]],Tabla6[#All],2,0)*Tabla1[[#This Row],[POSITIVO]],0)</f>
        <v>0</v>
      </c>
      <c r="O61" s="33">
        <f>IFERROR(VLOOKUP(Tabla1[[#This Row],[TARIFA A CALCULAR]],Tabla6[#All],3,0)*(Tabla1[[#This Row],[ASIGNACION]]-Tabla1[[#This Row],[POSITIVO]]),0)</f>
        <v>0</v>
      </c>
      <c r="P61" s="34">
        <f>+IFERROR(Tabla1[[#This Row],[FACTURA POSITIVO]]+Tabla1[[#This Row],[FACTURA NEGATIVO]],0)</f>
        <v>0</v>
      </c>
    </row>
    <row r="62" spans="1:16" x14ac:dyDescent="0.25">
      <c r="A62" s="62" t="str">
        <f>IFERROR(Tabla1[[#This Row],[ENTIDAD]]&amp;Tabla1[[#This Row],['# SOLICITUDES]],"")</f>
        <v/>
      </c>
      <c r="B62" s="66" t="str">
        <f>+IFERROR(IF([1]Controles!$A61&lt;&gt;"",[1]Controles!$A61,""),"")</f>
        <v/>
      </c>
      <c r="C62" s="64" t="str">
        <f>+IFERROR(IF([1]Controles!$B61&lt;&gt;"",[1]Controles!$B61,""),"")</f>
        <v/>
      </c>
      <c r="D62" s="50" t="str">
        <f>+IFERROR(IF([1]Controles!$C61&lt;&gt;"",[1]Controles!$C61,""),"")</f>
        <v/>
      </c>
      <c r="E62" s="50" t="str">
        <f>+IFERROR(IF([1]Controles!$D61&lt;&gt;"",[1]Controles!$D61,""),"")</f>
        <v/>
      </c>
      <c r="F62" s="50" t="str">
        <f>+IFERROR(IF([1]Controles!$E61&lt;&gt;"",[1]Controles!$E61,""),"")</f>
        <v/>
      </c>
      <c r="G62" s="59" t="str">
        <f>+IFERROR(IF([1]Controles!$F61&lt;&gt;"",[1]Controles!$F61,""),"")</f>
        <v/>
      </c>
      <c r="H62" s="43" t="str">
        <f>+IFERROR(IF([1]Controles!$G61&lt;&gt;"",[1]Controles!$G61,""),"")</f>
        <v/>
      </c>
      <c r="I62" s="42" t="str">
        <f>+IFERROR(Tabla1[[#This Row],[POSITIVO]]/Tabla1[[#This Row],[ASIGNACION]],"")</f>
        <v/>
      </c>
      <c r="J62" s="32" t="str">
        <f>IFERROR(VLOOKUP(Tabla1[[#This Row],[ENTIDAD]],Tabla2[#All],2,0),"")</f>
        <v/>
      </c>
      <c r="K62" s="32" t="str">
        <f>IFERROR(VLOOKUP(Tabla1[[#This Row],[LLAVE]],GANNT!$A:$J,10,0),"")</f>
        <v/>
      </c>
      <c r="L62" s="32" t="str">
        <f>IFERROR(VLOOKUP(Tabla1[[#This Row],[LLAVE]],GANNT!$A:$BT,72,0),"")</f>
        <v>CUMPLIDO</v>
      </c>
      <c r="M6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62" s="33">
        <f>IFERROR(VLOOKUP(Tabla1[[#This Row],[TARIFA A CALCULAR]],Tabla6[#All],2,0)*Tabla1[[#This Row],[POSITIVO]],0)</f>
        <v>0</v>
      </c>
      <c r="O62" s="33">
        <f>IFERROR(VLOOKUP(Tabla1[[#This Row],[TARIFA A CALCULAR]],Tabla6[#All],3,0)*(Tabla1[[#This Row],[ASIGNACION]]-Tabla1[[#This Row],[POSITIVO]]),0)</f>
        <v>0</v>
      </c>
      <c r="P62" s="34">
        <f>+IFERROR(Tabla1[[#This Row],[FACTURA POSITIVO]]+Tabla1[[#This Row],[FACTURA NEGATIVO]],0)</f>
        <v>0</v>
      </c>
    </row>
    <row r="63" spans="1:16" x14ac:dyDescent="0.25">
      <c r="A63" s="62" t="str">
        <f>IFERROR(Tabla1[[#This Row],[ENTIDAD]]&amp;Tabla1[[#This Row],['# SOLICITUDES]],"")</f>
        <v/>
      </c>
      <c r="B63" s="66" t="str">
        <f>+IFERROR(IF([1]Controles!$A62&lt;&gt;"",[1]Controles!$A62,""),"")</f>
        <v/>
      </c>
      <c r="C63" s="64" t="str">
        <f>+IFERROR(IF([1]Controles!$B62&lt;&gt;"",[1]Controles!$B62,""),"")</f>
        <v/>
      </c>
      <c r="D63" s="50" t="str">
        <f>+IFERROR(IF([1]Controles!$C62&lt;&gt;"",[1]Controles!$C62,""),"")</f>
        <v/>
      </c>
      <c r="E63" s="50" t="str">
        <f>+IFERROR(IF([1]Controles!$D62&lt;&gt;"",[1]Controles!$D62,""),"")</f>
        <v/>
      </c>
      <c r="F63" s="50" t="str">
        <f>+IFERROR(IF([1]Controles!$E62&lt;&gt;"",[1]Controles!$E62,""),"")</f>
        <v/>
      </c>
      <c r="G63" s="59" t="str">
        <f>+IFERROR(IF([1]Controles!$F62&lt;&gt;"",[1]Controles!$F62,""),"")</f>
        <v/>
      </c>
      <c r="H63" s="43" t="str">
        <f>+IFERROR(IF([1]Controles!$G62&lt;&gt;"",[1]Controles!$G62,""),"")</f>
        <v/>
      </c>
      <c r="I63" s="42" t="str">
        <f>+IFERROR(Tabla1[[#This Row],[POSITIVO]]/Tabla1[[#This Row],[ASIGNACION]],"")</f>
        <v/>
      </c>
      <c r="J63" s="32" t="str">
        <f>IFERROR(VLOOKUP(Tabla1[[#This Row],[ENTIDAD]],Tabla2[#All],2,0),"")</f>
        <v/>
      </c>
      <c r="K63" s="32" t="str">
        <f>IFERROR(VLOOKUP(Tabla1[[#This Row],[LLAVE]],GANNT!$A:$J,10,0),"")</f>
        <v/>
      </c>
      <c r="L63" s="32" t="str">
        <f>IFERROR(VLOOKUP(Tabla1[[#This Row],[LLAVE]],GANNT!$A:$BT,72,0),"")</f>
        <v>CUMPLIDO</v>
      </c>
      <c r="M6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63" s="33">
        <f>IFERROR(VLOOKUP(Tabla1[[#This Row],[TARIFA A CALCULAR]],Tabla6[#All],2,0)*Tabla1[[#This Row],[POSITIVO]],0)</f>
        <v>0</v>
      </c>
      <c r="O63" s="33">
        <f>IFERROR(VLOOKUP(Tabla1[[#This Row],[TARIFA A CALCULAR]],Tabla6[#All],3,0)*(Tabla1[[#This Row],[ASIGNACION]]-Tabla1[[#This Row],[POSITIVO]]),0)</f>
        <v>0</v>
      </c>
      <c r="P63" s="34">
        <f>+IFERROR(Tabla1[[#This Row],[FACTURA POSITIVO]]+Tabla1[[#This Row],[FACTURA NEGATIVO]],0)</f>
        <v>0</v>
      </c>
    </row>
    <row r="64" spans="1:16" x14ac:dyDescent="0.25">
      <c r="A64" s="62" t="str">
        <f>IFERROR(Tabla1[[#This Row],[ENTIDAD]]&amp;Tabla1[[#This Row],['# SOLICITUDES]],"")</f>
        <v/>
      </c>
      <c r="B64" s="66" t="str">
        <f>+IFERROR(IF([1]Controles!$A63&lt;&gt;"",[1]Controles!$A63,""),"")</f>
        <v/>
      </c>
      <c r="C64" s="64" t="str">
        <f>+IFERROR(IF([1]Controles!$B63&lt;&gt;"",[1]Controles!$B63,""),"")</f>
        <v/>
      </c>
      <c r="D64" s="50" t="str">
        <f>+IFERROR(IF([1]Controles!$C63&lt;&gt;"",[1]Controles!$C63,""),"")</f>
        <v/>
      </c>
      <c r="E64" s="50" t="str">
        <f>+IFERROR(IF([1]Controles!$D63&lt;&gt;"",[1]Controles!$D63,""),"")</f>
        <v/>
      </c>
      <c r="F64" s="50" t="str">
        <f>+IFERROR(IF([1]Controles!$E63&lt;&gt;"",[1]Controles!$E63,""),"")</f>
        <v/>
      </c>
      <c r="G64" s="59" t="str">
        <f>+IFERROR(IF([1]Controles!$F63&lt;&gt;"",[1]Controles!$F63,""),"")</f>
        <v/>
      </c>
      <c r="H64" s="43" t="str">
        <f>+IFERROR(IF([1]Controles!$G63&lt;&gt;"",[1]Controles!$G63,""),"")</f>
        <v/>
      </c>
      <c r="I64" s="42" t="str">
        <f>+IFERROR(Tabla1[[#This Row],[POSITIVO]]/Tabla1[[#This Row],[ASIGNACION]],"")</f>
        <v/>
      </c>
      <c r="J64" s="32" t="str">
        <f>IFERROR(VLOOKUP(Tabla1[[#This Row],[ENTIDAD]],Tabla2[#All],2,0),"")</f>
        <v/>
      </c>
      <c r="K64" s="32" t="str">
        <f>IFERROR(VLOOKUP(Tabla1[[#This Row],[LLAVE]],GANNT!$A:$J,10,0),"")</f>
        <v/>
      </c>
      <c r="L64" s="32" t="str">
        <f>IFERROR(VLOOKUP(Tabla1[[#This Row],[LLAVE]],GANNT!$A:$BT,72,0),"")</f>
        <v>CUMPLIDO</v>
      </c>
      <c r="M6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64" s="33">
        <f>IFERROR(VLOOKUP(Tabla1[[#This Row],[TARIFA A CALCULAR]],Tabla6[#All],2,0)*Tabla1[[#This Row],[POSITIVO]],0)</f>
        <v>0</v>
      </c>
      <c r="O64" s="33">
        <f>IFERROR(VLOOKUP(Tabla1[[#This Row],[TARIFA A CALCULAR]],Tabla6[#All],3,0)*(Tabla1[[#This Row],[ASIGNACION]]-Tabla1[[#This Row],[POSITIVO]]),0)</f>
        <v>0</v>
      </c>
      <c r="P64" s="34">
        <f>+IFERROR(Tabla1[[#This Row],[FACTURA POSITIVO]]+Tabla1[[#This Row],[FACTURA NEGATIVO]],0)</f>
        <v>0</v>
      </c>
    </row>
    <row r="65" spans="1:16" x14ac:dyDescent="0.25">
      <c r="A65" s="62" t="str">
        <f>IFERROR(Tabla1[[#This Row],[ENTIDAD]]&amp;Tabla1[[#This Row],['# SOLICITUDES]],"")</f>
        <v/>
      </c>
      <c r="B65" s="66" t="str">
        <f>+IFERROR(IF([1]Controles!$A64&lt;&gt;"",[1]Controles!$A64,""),"")</f>
        <v/>
      </c>
      <c r="C65" s="64" t="str">
        <f>+IFERROR(IF([1]Controles!$B64&lt;&gt;"",[1]Controles!$B64,""),"")</f>
        <v/>
      </c>
      <c r="D65" s="50" t="str">
        <f>+IFERROR(IF([1]Controles!$C64&lt;&gt;"",[1]Controles!$C64,""),"")</f>
        <v/>
      </c>
      <c r="E65" s="50" t="str">
        <f>+IFERROR(IF([1]Controles!$D64&lt;&gt;"",[1]Controles!$D64,""),"")</f>
        <v/>
      </c>
      <c r="F65" s="50" t="str">
        <f>+IFERROR(IF([1]Controles!$E64&lt;&gt;"",[1]Controles!$E64,""),"")</f>
        <v/>
      </c>
      <c r="G65" s="59" t="str">
        <f>+IFERROR(IF([1]Controles!$F64&lt;&gt;"",[1]Controles!$F64,""),"")</f>
        <v/>
      </c>
      <c r="H65" s="43" t="str">
        <f>+IFERROR(IF([1]Controles!$G64&lt;&gt;"",[1]Controles!$G64,""),"")</f>
        <v/>
      </c>
      <c r="I65" s="42" t="str">
        <f>+IFERROR(Tabla1[[#This Row],[POSITIVO]]/Tabla1[[#This Row],[ASIGNACION]],"")</f>
        <v/>
      </c>
      <c r="J65" s="32" t="str">
        <f>IFERROR(VLOOKUP(Tabla1[[#This Row],[ENTIDAD]],Tabla2[#All],2,0),"")</f>
        <v/>
      </c>
      <c r="K65" s="32" t="str">
        <f>IFERROR(VLOOKUP(Tabla1[[#This Row],[LLAVE]],GANNT!$A:$J,10,0),"")</f>
        <v/>
      </c>
      <c r="L65" s="32" t="str">
        <f>IFERROR(VLOOKUP(Tabla1[[#This Row],[LLAVE]],GANNT!$A:$BT,72,0),"")</f>
        <v>CUMPLIDO</v>
      </c>
      <c r="M6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65" s="33">
        <f>IFERROR(VLOOKUP(Tabla1[[#This Row],[TARIFA A CALCULAR]],Tabla6[#All],2,0)*Tabla1[[#This Row],[POSITIVO]],0)</f>
        <v>0</v>
      </c>
      <c r="O65" s="33">
        <f>IFERROR(VLOOKUP(Tabla1[[#This Row],[TARIFA A CALCULAR]],Tabla6[#All],3,0)*(Tabla1[[#This Row],[ASIGNACION]]-Tabla1[[#This Row],[POSITIVO]]),0)</f>
        <v>0</v>
      </c>
      <c r="P65" s="34">
        <f>+IFERROR(Tabla1[[#This Row],[FACTURA POSITIVO]]+Tabla1[[#This Row],[FACTURA NEGATIVO]],0)</f>
        <v>0</v>
      </c>
    </row>
    <row r="66" spans="1:16" x14ac:dyDescent="0.25">
      <c r="A66" s="62" t="str">
        <f>IFERROR(Tabla1[[#This Row],[ENTIDAD]]&amp;Tabla1[[#This Row],['# SOLICITUDES]],"")</f>
        <v/>
      </c>
      <c r="B66" s="66" t="str">
        <f>+IFERROR(IF([1]Controles!$A65&lt;&gt;"",[1]Controles!$A65,""),"")</f>
        <v/>
      </c>
      <c r="C66" s="64" t="str">
        <f>+IFERROR(IF([1]Controles!$B65&lt;&gt;"",[1]Controles!$B65,""),"")</f>
        <v/>
      </c>
      <c r="D66" s="50" t="str">
        <f>+IFERROR(IF([1]Controles!$C65&lt;&gt;"",[1]Controles!$C65,""),"")</f>
        <v/>
      </c>
      <c r="E66" s="50" t="str">
        <f>+IFERROR(IF([1]Controles!$D65&lt;&gt;"",[1]Controles!$D65,""),"")</f>
        <v/>
      </c>
      <c r="F66" s="50" t="str">
        <f>+IFERROR(IF([1]Controles!$E65&lt;&gt;"",[1]Controles!$E65,""),"")</f>
        <v/>
      </c>
      <c r="G66" s="59" t="str">
        <f>+IFERROR(IF([1]Controles!$F65&lt;&gt;"",[1]Controles!$F65,""),"")</f>
        <v/>
      </c>
      <c r="H66" s="43" t="str">
        <f>+IFERROR(IF([1]Controles!$G65&lt;&gt;"",[1]Controles!$G65,""),"")</f>
        <v/>
      </c>
      <c r="I66" s="42" t="str">
        <f>+IFERROR(Tabla1[[#This Row],[POSITIVO]]/Tabla1[[#This Row],[ASIGNACION]],"")</f>
        <v/>
      </c>
      <c r="J66" s="32" t="str">
        <f>IFERROR(VLOOKUP(Tabla1[[#This Row],[ENTIDAD]],Tabla2[#All],2,0),"")</f>
        <v/>
      </c>
      <c r="K66" s="32" t="str">
        <f>IFERROR(VLOOKUP(Tabla1[[#This Row],[LLAVE]],GANNT!$A:$J,10,0),"")</f>
        <v/>
      </c>
      <c r="L66" s="32" t="str">
        <f>IFERROR(VLOOKUP(Tabla1[[#This Row],[LLAVE]],GANNT!$A:$BT,72,0),"")</f>
        <v>CUMPLIDO</v>
      </c>
      <c r="M6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66" s="33">
        <f>IFERROR(VLOOKUP(Tabla1[[#This Row],[TARIFA A CALCULAR]],Tabla6[#All],2,0)*Tabla1[[#This Row],[POSITIVO]],0)</f>
        <v>0</v>
      </c>
      <c r="O66" s="33">
        <f>IFERROR(VLOOKUP(Tabla1[[#This Row],[TARIFA A CALCULAR]],Tabla6[#All],3,0)*(Tabla1[[#This Row],[ASIGNACION]]-Tabla1[[#This Row],[POSITIVO]]),0)</f>
        <v>0</v>
      </c>
      <c r="P66" s="34">
        <f>+IFERROR(Tabla1[[#This Row],[FACTURA POSITIVO]]+Tabla1[[#This Row],[FACTURA NEGATIVO]],0)</f>
        <v>0</v>
      </c>
    </row>
    <row r="67" spans="1:16" x14ac:dyDescent="0.25">
      <c r="A67" s="62" t="str">
        <f>IFERROR(Tabla1[[#This Row],[ENTIDAD]]&amp;Tabla1[[#This Row],['# SOLICITUDES]],"")</f>
        <v/>
      </c>
      <c r="B67" s="66" t="str">
        <f>+IFERROR(IF([1]Controles!$A66&lt;&gt;"",[1]Controles!$A66,""),"")</f>
        <v/>
      </c>
      <c r="C67" s="64" t="str">
        <f>+IFERROR(IF([1]Controles!$B66&lt;&gt;"",[1]Controles!$B66,""),"")</f>
        <v/>
      </c>
      <c r="D67" s="50" t="str">
        <f>+IFERROR(IF([1]Controles!$C66&lt;&gt;"",[1]Controles!$C66,""),"")</f>
        <v/>
      </c>
      <c r="E67" s="50" t="str">
        <f>+IFERROR(IF([1]Controles!$D66&lt;&gt;"",[1]Controles!$D66,""),"")</f>
        <v/>
      </c>
      <c r="F67" s="50" t="str">
        <f>+IFERROR(IF([1]Controles!$E66&lt;&gt;"",[1]Controles!$E66,""),"")</f>
        <v/>
      </c>
      <c r="G67" s="59" t="str">
        <f>+IFERROR(IF([1]Controles!$F66&lt;&gt;"",[1]Controles!$F66,""),"")</f>
        <v/>
      </c>
      <c r="H67" s="43" t="str">
        <f>+IFERROR(IF([1]Controles!$G66&lt;&gt;"",[1]Controles!$G66,""),"")</f>
        <v/>
      </c>
      <c r="I67" s="42" t="str">
        <f>+IFERROR(Tabla1[[#This Row],[POSITIVO]]/Tabla1[[#This Row],[ASIGNACION]],"")</f>
        <v/>
      </c>
      <c r="J67" s="32" t="str">
        <f>IFERROR(VLOOKUP(Tabla1[[#This Row],[ENTIDAD]],Tabla2[#All],2,0),"")</f>
        <v/>
      </c>
      <c r="K67" s="32" t="str">
        <f>IFERROR(VLOOKUP(Tabla1[[#This Row],[LLAVE]],GANNT!$A:$J,10,0),"")</f>
        <v/>
      </c>
      <c r="L67" s="32" t="str">
        <f>IFERROR(VLOOKUP(Tabla1[[#This Row],[LLAVE]],GANNT!$A:$BT,72,0),"")</f>
        <v>CUMPLIDO</v>
      </c>
      <c r="M6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67" s="33">
        <f>IFERROR(VLOOKUP(Tabla1[[#This Row],[TARIFA A CALCULAR]],Tabla6[#All],2,0)*Tabla1[[#This Row],[POSITIVO]],0)</f>
        <v>0</v>
      </c>
      <c r="O67" s="33">
        <f>IFERROR(VLOOKUP(Tabla1[[#This Row],[TARIFA A CALCULAR]],Tabla6[#All],3,0)*(Tabla1[[#This Row],[ASIGNACION]]-Tabla1[[#This Row],[POSITIVO]]),0)</f>
        <v>0</v>
      </c>
      <c r="P67" s="34">
        <f>+IFERROR(Tabla1[[#This Row],[FACTURA POSITIVO]]+Tabla1[[#This Row],[FACTURA NEGATIVO]],0)</f>
        <v>0</v>
      </c>
    </row>
    <row r="68" spans="1:16" x14ac:dyDescent="0.25">
      <c r="A68" s="62" t="str">
        <f>IFERROR(Tabla1[[#This Row],[ENTIDAD]]&amp;Tabla1[[#This Row],['# SOLICITUDES]],"")</f>
        <v/>
      </c>
      <c r="B68" s="66" t="str">
        <f>+IFERROR(IF([1]Controles!$A67&lt;&gt;"",[1]Controles!$A67,""),"")</f>
        <v/>
      </c>
      <c r="C68" s="64" t="str">
        <f>+IFERROR(IF([1]Controles!$B67&lt;&gt;"",[1]Controles!$B67,""),"")</f>
        <v/>
      </c>
      <c r="D68" s="50" t="str">
        <f>+IFERROR(IF([1]Controles!$C67&lt;&gt;"",[1]Controles!$C67,""),"")</f>
        <v/>
      </c>
      <c r="E68" s="50" t="str">
        <f>+IFERROR(IF([1]Controles!$D67&lt;&gt;"",[1]Controles!$D67,""),"")</f>
        <v/>
      </c>
      <c r="F68" s="50" t="str">
        <f>+IFERROR(IF([1]Controles!$E67&lt;&gt;"",[1]Controles!$E67,""),"")</f>
        <v/>
      </c>
      <c r="G68" s="59" t="str">
        <f>+IFERROR(IF([1]Controles!$F67&lt;&gt;"",[1]Controles!$F67,""),"")</f>
        <v/>
      </c>
      <c r="H68" s="43" t="str">
        <f>+IFERROR(IF([1]Controles!$G67&lt;&gt;"",[1]Controles!$G67,""),"")</f>
        <v/>
      </c>
      <c r="I68" s="42" t="str">
        <f>+IFERROR(Tabla1[[#This Row],[POSITIVO]]/Tabla1[[#This Row],[ASIGNACION]],"")</f>
        <v/>
      </c>
      <c r="J68" s="32" t="str">
        <f>IFERROR(VLOOKUP(Tabla1[[#This Row],[ENTIDAD]],Tabla2[#All],2,0),"")</f>
        <v/>
      </c>
      <c r="K68" s="32" t="str">
        <f>IFERROR(VLOOKUP(Tabla1[[#This Row],[LLAVE]],GANNT!$A:$J,10,0),"")</f>
        <v/>
      </c>
      <c r="L68" s="32" t="str">
        <f>IFERROR(VLOOKUP(Tabla1[[#This Row],[LLAVE]],GANNT!$A:$BT,72,0),"")</f>
        <v>CUMPLIDO</v>
      </c>
      <c r="M6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68" s="33">
        <f>IFERROR(VLOOKUP(Tabla1[[#This Row],[TARIFA A CALCULAR]],Tabla6[#All],2,0)*Tabla1[[#This Row],[POSITIVO]],0)</f>
        <v>0</v>
      </c>
      <c r="O68" s="33">
        <f>IFERROR(VLOOKUP(Tabla1[[#This Row],[TARIFA A CALCULAR]],Tabla6[#All],3,0)*(Tabla1[[#This Row],[ASIGNACION]]-Tabla1[[#This Row],[POSITIVO]]),0)</f>
        <v>0</v>
      </c>
      <c r="P68" s="34">
        <f>+IFERROR(Tabla1[[#This Row],[FACTURA POSITIVO]]+Tabla1[[#This Row],[FACTURA NEGATIVO]],0)</f>
        <v>0</v>
      </c>
    </row>
    <row r="69" spans="1:16" x14ac:dyDescent="0.25">
      <c r="A69" s="62" t="str">
        <f>IFERROR(Tabla1[[#This Row],[ENTIDAD]]&amp;Tabla1[[#This Row],['# SOLICITUDES]],"")</f>
        <v/>
      </c>
      <c r="B69" s="66" t="str">
        <f>+IFERROR(IF([1]Controles!$A68&lt;&gt;"",[1]Controles!$A68,""),"")</f>
        <v/>
      </c>
      <c r="C69" s="64" t="str">
        <f>+IFERROR(IF([1]Controles!$B68&lt;&gt;"",[1]Controles!$B68,""),"")</f>
        <v/>
      </c>
      <c r="D69" s="50" t="str">
        <f>+IFERROR(IF([1]Controles!$C68&lt;&gt;"",[1]Controles!$C68,""),"")</f>
        <v/>
      </c>
      <c r="E69" s="50" t="str">
        <f>+IFERROR(IF([1]Controles!$D68&lt;&gt;"",[1]Controles!$D68,""),"")</f>
        <v/>
      </c>
      <c r="F69" s="50" t="str">
        <f>+IFERROR(IF([1]Controles!$E68&lt;&gt;"",[1]Controles!$E68,""),"")</f>
        <v/>
      </c>
      <c r="G69" s="59" t="str">
        <f>+IFERROR(IF([1]Controles!$F68&lt;&gt;"",[1]Controles!$F68,""),"")</f>
        <v/>
      </c>
      <c r="H69" s="43" t="str">
        <f>+IFERROR(IF([1]Controles!$G68&lt;&gt;"",[1]Controles!$G68,""),"")</f>
        <v/>
      </c>
      <c r="I69" s="42" t="str">
        <f>+IFERROR(Tabla1[[#This Row],[POSITIVO]]/Tabla1[[#This Row],[ASIGNACION]],"")</f>
        <v/>
      </c>
      <c r="J69" s="32" t="str">
        <f>IFERROR(VLOOKUP(Tabla1[[#This Row],[ENTIDAD]],Tabla2[#All],2,0),"")</f>
        <v/>
      </c>
      <c r="K69" s="32" t="str">
        <f>IFERROR(VLOOKUP(Tabla1[[#This Row],[LLAVE]],GANNT!$A:$J,10,0),"")</f>
        <v/>
      </c>
      <c r="L69" s="32" t="str">
        <f>IFERROR(VLOOKUP(Tabla1[[#This Row],[LLAVE]],GANNT!$A:$BT,72,0),"")</f>
        <v>CUMPLIDO</v>
      </c>
      <c r="M6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69" s="33">
        <f>IFERROR(VLOOKUP(Tabla1[[#This Row],[TARIFA A CALCULAR]],Tabla6[#All],2,0)*Tabla1[[#This Row],[POSITIVO]],0)</f>
        <v>0</v>
      </c>
      <c r="O69" s="33">
        <f>IFERROR(VLOOKUP(Tabla1[[#This Row],[TARIFA A CALCULAR]],Tabla6[#All],3,0)*(Tabla1[[#This Row],[ASIGNACION]]-Tabla1[[#This Row],[POSITIVO]]),0)</f>
        <v>0</v>
      </c>
      <c r="P69" s="34">
        <f>+IFERROR(Tabla1[[#This Row],[FACTURA POSITIVO]]+Tabla1[[#This Row],[FACTURA NEGATIVO]],0)</f>
        <v>0</v>
      </c>
    </row>
    <row r="70" spans="1:16" x14ac:dyDescent="0.25">
      <c r="A70" s="62" t="str">
        <f>IFERROR(Tabla1[[#This Row],[ENTIDAD]]&amp;Tabla1[[#This Row],['# SOLICITUDES]],"")</f>
        <v/>
      </c>
      <c r="B70" s="66" t="str">
        <f>+IFERROR(IF([1]Controles!$A69&lt;&gt;"",[1]Controles!$A69,""),"")</f>
        <v/>
      </c>
      <c r="C70" s="64" t="str">
        <f>+IFERROR(IF([1]Controles!$B69&lt;&gt;"",[1]Controles!$B69,""),"")</f>
        <v/>
      </c>
      <c r="D70" s="50" t="str">
        <f>+IFERROR(IF([1]Controles!$C69&lt;&gt;"",[1]Controles!$C69,""),"")</f>
        <v/>
      </c>
      <c r="E70" s="50" t="str">
        <f>+IFERROR(IF([1]Controles!$D69&lt;&gt;"",[1]Controles!$D69,""),"")</f>
        <v/>
      </c>
      <c r="F70" s="50" t="str">
        <f>+IFERROR(IF([1]Controles!$E69&lt;&gt;"",[1]Controles!$E69,""),"")</f>
        <v/>
      </c>
      <c r="G70" s="59" t="str">
        <f>+IFERROR(IF([1]Controles!$F69&lt;&gt;"",[1]Controles!$F69,""),"")</f>
        <v/>
      </c>
      <c r="H70" s="43" t="str">
        <f>+IFERROR(IF([1]Controles!$G69&lt;&gt;"",[1]Controles!$G69,""),"")</f>
        <v/>
      </c>
      <c r="I70" s="42" t="str">
        <f>+IFERROR(Tabla1[[#This Row],[POSITIVO]]/Tabla1[[#This Row],[ASIGNACION]],"")</f>
        <v/>
      </c>
      <c r="J70" s="32" t="str">
        <f>IFERROR(VLOOKUP(Tabla1[[#This Row],[ENTIDAD]],Tabla2[#All],2,0),"")</f>
        <v/>
      </c>
      <c r="K70" s="32" t="str">
        <f>IFERROR(VLOOKUP(Tabla1[[#This Row],[LLAVE]],GANNT!$A:$J,10,0),"")</f>
        <v/>
      </c>
      <c r="L70" s="32" t="str">
        <f>IFERROR(VLOOKUP(Tabla1[[#This Row],[LLAVE]],GANNT!$A:$BT,72,0),"")</f>
        <v>CUMPLIDO</v>
      </c>
      <c r="M7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70" s="33">
        <f>IFERROR(VLOOKUP(Tabla1[[#This Row],[TARIFA A CALCULAR]],Tabla6[#All],2,0)*Tabla1[[#This Row],[POSITIVO]],0)</f>
        <v>0</v>
      </c>
      <c r="O70" s="33">
        <f>IFERROR(VLOOKUP(Tabla1[[#This Row],[TARIFA A CALCULAR]],Tabla6[#All],3,0)*(Tabla1[[#This Row],[ASIGNACION]]-Tabla1[[#This Row],[POSITIVO]]),0)</f>
        <v>0</v>
      </c>
      <c r="P70" s="34">
        <f>+IFERROR(Tabla1[[#This Row],[FACTURA POSITIVO]]+Tabla1[[#This Row],[FACTURA NEGATIVO]],0)</f>
        <v>0</v>
      </c>
    </row>
    <row r="71" spans="1:16" x14ac:dyDescent="0.25">
      <c r="A71" s="62" t="str">
        <f>IFERROR(Tabla1[[#This Row],[ENTIDAD]]&amp;Tabla1[[#This Row],['# SOLICITUDES]],"")</f>
        <v/>
      </c>
      <c r="B71" s="66" t="str">
        <f>+IFERROR(IF([1]Controles!$A70&lt;&gt;"",[1]Controles!$A70,""),"")</f>
        <v/>
      </c>
      <c r="C71" s="64" t="str">
        <f>+IFERROR(IF([1]Controles!$B70&lt;&gt;"",[1]Controles!$B70,""),"")</f>
        <v/>
      </c>
      <c r="D71" s="50" t="str">
        <f>+IFERROR(IF([1]Controles!$C70&lt;&gt;"",[1]Controles!$C70,""),"")</f>
        <v/>
      </c>
      <c r="E71" s="50" t="str">
        <f>+IFERROR(IF([1]Controles!$D70&lt;&gt;"",[1]Controles!$D70,""),"")</f>
        <v/>
      </c>
      <c r="F71" s="50" t="str">
        <f>+IFERROR(IF([1]Controles!$E70&lt;&gt;"",[1]Controles!$E70,""),"")</f>
        <v/>
      </c>
      <c r="G71" s="59" t="str">
        <f>+IFERROR(IF([1]Controles!$F70&lt;&gt;"",[1]Controles!$F70,""),"")</f>
        <v/>
      </c>
      <c r="H71" s="43" t="str">
        <f>+IFERROR(IF([1]Controles!$G70&lt;&gt;"",[1]Controles!$G70,""),"")</f>
        <v/>
      </c>
      <c r="I71" s="42" t="str">
        <f>+IFERROR(Tabla1[[#This Row],[POSITIVO]]/Tabla1[[#This Row],[ASIGNACION]],"")</f>
        <v/>
      </c>
      <c r="J71" s="32" t="str">
        <f>IFERROR(VLOOKUP(Tabla1[[#This Row],[ENTIDAD]],Tabla2[#All],2,0),"")</f>
        <v/>
      </c>
      <c r="K71" s="32" t="str">
        <f>IFERROR(VLOOKUP(Tabla1[[#This Row],[LLAVE]],GANNT!$A:$J,10,0),"")</f>
        <v/>
      </c>
      <c r="L71" s="32" t="str">
        <f>IFERROR(VLOOKUP(Tabla1[[#This Row],[LLAVE]],GANNT!$A:$BT,72,0),"")</f>
        <v>CUMPLIDO</v>
      </c>
      <c r="M7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71" s="33">
        <f>IFERROR(VLOOKUP(Tabla1[[#This Row],[TARIFA A CALCULAR]],Tabla6[#All],2,0)*Tabla1[[#This Row],[POSITIVO]],0)</f>
        <v>0</v>
      </c>
      <c r="O71" s="33">
        <f>IFERROR(VLOOKUP(Tabla1[[#This Row],[TARIFA A CALCULAR]],Tabla6[#All],3,0)*(Tabla1[[#This Row],[ASIGNACION]]-Tabla1[[#This Row],[POSITIVO]]),0)</f>
        <v>0</v>
      </c>
      <c r="P71" s="34">
        <f>+IFERROR(Tabla1[[#This Row],[FACTURA POSITIVO]]+Tabla1[[#This Row],[FACTURA NEGATIVO]],0)</f>
        <v>0</v>
      </c>
    </row>
    <row r="72" spans="1:16" x14ac:dyDescent="0.25">
      <c r="A72" s="62" t="str">
        <f>IFERROR(Tabla1[[#This Row],[ENTIDAD]]&amp;Tabla1[[#This Row],['# SOLICITUDES]],"")</f>
        <v/>
      </c>
      <c r="B72" s="66" t="str">
        <f>+IFERROR(IF([1]Controles!$A71&lt;&gt;"",[1]Controles!$A71,""),"")</f>
        <v/>
      </c>
      <c r="C72" s="64" t="str">
        <f>+IFERROR(IF([1]Controles!$B71&lt;&gt;"",[1]Controles!$B71,""),"")</f>
        <v/>
      </c>
      <c r="D72" s="50" t="str">
        <f>+IFERROR(IF([1]Controles!$C71&lt;&gt;"",[1]Controles!$C71,""),"")</f>
        <v/>
      </c>
      <c r="E72" s="50" t="str">
        <f>+IFERROR(IF([1]Controles!$D71&lt;&gt;"",[1]Controles!$D71,""),"")</f>
        <v/>
      </c>
      <c r="F72" s="50" t="str">
        <f>+IFERROR(IF([1]Controles!$E71&lt;&gt;"",[1]Controles!$E71,""),"")</f>
        <v/>
      </c>
      <c r="G72" s="59" t="str">
        <f>+IFERROR(IF([1]Controles!$F71&lt;&gt;"",[1]Controles!$F71,""),"")</f>
        <v/>
      </c>
      <c r="H72" s="43" t="str">
        <f>+IFERROR(IF([1]Controles!$G71&lt;&gt;"",[1]Controles!$G71,""),"")</f>
        <v/>
      </c>
      <c r="I72" s="42" t="str">
        <f>+IFERROR(Tabla1[[#This Row],[POSITIVO]]/Tabla1[[#This Row],[ASIGNACION]],"")</f>
        <v/>
      </c>
      <c r="J72" s="32" t="str">
        <f>IFERROR(VLOOKUP(Tabla1[[#This Row],[ENTIDAD]],Tabla2[#All],2,0),"")</f>
        <v/>
      </c>
      <c r="K72" s="32" t="str">
        <f>IFERROR(VLOOKUP(Tabla1[[#This Row],[LLAVE]],GANNT!$A:$J,10,0),"")</f>
        <v/>
      </c>
      <c r="L72" s="32" t="str">
        <f>IFERROR(VLOOKUP(Tabla1[[#This Row],[LLAVE]],GANNT!$A:$BT,72,0),"")</f>
        <v>CUMPLIDO</v>
      </c>
      <c r="M7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72" s="33">
        <f>IFERROR(VLOOKUP(Tabla1[[#This Row],[TARIFA A CALCULAR]],Tabla6[#All],2,0)*Tabla1[[#This Row],[POSITIVO]],0)</f>
        <v>0</v>
      </c>
      <c r="O72" s="33">
        <f>IFERROR(VLOOKUP(Tabla1[[#This Row],[TARIFA A CALCULAR]],Tabla6[#All],3,0)*(Tabla1[[#This Row],[ASIGNACION]]-Tabla1[[#This Row],[POSITIVO]]),0)</f>
        <v>0</v>
      </c>
      <c r="P72" s="34">
        <f>+IFERROR(Tabla1[[#This Row],[FACTURA POSITIVO]]+Tabla1[[#This Row],[FACTURA NEGATIVO]],0)</f>
        <v>0</v>
      </c>
    </row>
    <row r="73" spans="1:16" x14ac:dyDescent="0.25">
      <c r="A73" s="62" t="str">
        <f>IFERROR(Tabla1[[#This Row],[ENTIDAD]]&amp;Tabla1[[#This Row],['# SOLICITUDES]],"")</f>
        <v/>
      </c>
      <c r="B73" s="66" t="str">
        <f>+IFERROR(IF([1]Controles!$A72&lt;&gt;"",[1]Controles!$A72,""),"")</f>
        <v/>
      </c>
      <c r="C73" s="64" t="str">
        <f>+IFERROR(IF([1]Controles!$B72&lt;&gt;"",[1]Controles!$B72,""),"")</f>
        <v/>
      </c>
      <c r="D73" s="50" t="str">
        <f>+IFERROR(IF([1]Controles!$C72&lt;&gt;"",[1]Controles!$C72,""),"")</f>
        <v/>
      </c>
      <c r="E73" s="50" t="str">
        <f>+IFERROR(IF([1]Controles!$D72&lt;&gt;"",[1]Controles!$D72,""),"")</f>
        <v/>
      </c>
      <c r="F73" s="50" t="str">
        <f>+IFERROR(IF([1]Controles!$E72&lt;&gt;"",[1]Controles!$E72,""),"")</f>
        <v/>
      </c>
      <c r="G73" s="59" t="str">
        <f>+IFERROR(IF([1]Controles!$F72&lt;&gt;"",[1]Controles!$F72,""),"")</f>
        <v/>
      </c>
      <c r="H73" s="43" t="str">
        <f>+IFERROR(IF([1]Controles!$G72&lt;&gt;"",[1]Controles!$G72,""),"")</f>
        <v/>
      </c>
      <c r="I73" s="42" t="str">
        <f>+IFERROR(Tabla1[[#This Row],[POSITIVO]]/Tabla1[[#This Row],[ASIGNACION]],"")</f>
        <v/>
      </c>
      <c r="J73" s="32" t="str">
        <f>IFERROR(VLOOKUP(Tabla1[[#This Row],[ENTIDAD]],Tabla2[#All],2,0),"")</f>
        <v/>
      </c>
      <c r="K73" s="32" t="str">
        <f>IFERROR(VLOOKUP(Tabla1[[#This Row],[LLAVE]],GANNT!$A:$J,10,0),"")</f>
        <v/>
      </c>
      <c r="L73" s="32" t="str">
        <f>IFERROR(VLOOKUP(Tabla1[[#This Row],[LLAVE]],GANNT!$A:$BT,72,0),"")</f>
        <v>CUMPLIDO</v>
      </c>
      <c r="M7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73" s="33">
        <f>IFERROR(VLOOKUP(Tabla1[[#This Row],[TARIFA A CALCULAR]],Tabla6[#All],2,0)*Tabla1[[#This Row],[POSITIVO]],0)</f>
        <v>0</v>
      </c>
      <c r="O73" s="33">
        <f>IFERROR(VLOOKUP(Tabla1[[#This Row],[TARIFA A CALCULAR]],Tabla6[#All],3,0)*(Tabla1[[#This Row],[ASIGNACION]]-Tabla1[[#This Row],[POSITIVO]]),0)</f>
        <v>0</v>
      </c>
      <c r="P73" s="34">
        <f>+IFERROR(Tabla1[[#This Row],[FACTURA POSITIVO]]+Tabla1[[#This Row],[FACTURA NEGATIVO]],0)</f>
        <v>0</v>
      </c>
    </row>
    <row r="74" spans="1:16" x14ac:dyDescent="0.25">
      <c r="A74" s="62" t="str">
        <f>IFERROR(Tabla1[[#This Row],[ENTIDAD]]&amp;Tabla1[[#This Row],['# SOLICITUDES]],"")</f>
        <v/>
      </c>
      <c r="B74" s="66" t="str">
        <f>+IFERROR(IF([1]Controles!$A73&lt;&gt;"",[1]Controles!$A73,""),"")</f>
        <v/>
      </c>
      <c r="C74" s="64" t="str">
        <f>+IFERROR(IF([1]Controles!$B73&lt;&gt;"",[1]Controles!$B73,""),"")</f>
        <v/>
      </c>
      <c r="D74" s="50" t="str">
        <f>+IFERROR(IF([1]Controles!$C73&lt;&gt;"",[1]Controles!$C73,""),"")</f>
        <v/>
      </c>
      <c r="E74" s="50" t="str">
        <f>+IFERROR(IF([1]Controles!$D73&lt;&gt;"",[1]Controles!$D73,""),"")</f>
        <v/>
      </c>
      <c r="F74" s="50" t="str">
        <f>+IFERROR(IF([1]Controles!$E73&lt;&gt;"",[1]Controles!$E73,""),"")</f>
        <v/>
      </c>
      <c r="G74" s="59" t="str">
        <f>+IFERROR(IF([1]Controles!$F73&lt;&gt;"",[1]Controles!$F73,""),"")</f>
        <v/>
      </c>
      <c r="H74" s="43" t="str">
        <f>+IFERROR(IF([1]Controles!$G73&lt;&gt;"",[1]Controles!$G73,""),"")</f>
        <v/>
      </c>
      <c r="I74" s="42" t="str">
        <f>+IFERROR(Tabla1[[#This Row],[POSITIVO]]/Tabla1[[#This Row],[ASIGNACION]],"")</f>
        <v/>
      </c>
      <c r="J74" s="32" t="str">
        <f>IFERROR(VLOOKUP(Tabla1[[#This Row],[ENTIDAD]],Tabla2[#All],2,0),"")</f>
        <v/>
      </c>
      <c r="K74" s="32" t="str">
        <f>IFERROR(VLOOKUP(Tabla1[[#This Row],[LLAVE]],GANNT!$A:$J,10,0),"")</f>
        <v/>
      </c>
      <c r="L74" s="32" t="str">
        <f>IFERROR(VLOOKUP(Tabla1[[#This Row],[LLAVE]],GANNT!$A:$BT,72,0),"")</f>
        <v>CUMPLIDO</v>
      </c>
      <c r="M7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74" s="33">
        <f>IFERROR(VLOOKUP(Tabla1[[#This Row],[TARIFA A CALCULAR]],Tabla6[#All],2,0)*Tabla1[[#This Row],[POSITIVO]],0)</f>
        <v>0</v>
      </c>
      <c r="O74" s="33">
        <f>IFERROR(VLOOKUP(Tabla1[[#This Row],[TARIFA A CALCULAR]],Tabla6[#All],3,0)*(Tabla1[[#This Row],[ASIGNACION]]-Tabla1[[#This Row],[POSITIVO]]),0)</f>
        <v>0</v>
      </c>
      <c r="P74" s="34">
        <f>+IFERROR(Tabla1[[#This Row],[FACTURA POSITIVO]]+Tabla1[[#This Row],[FACTURA NEGATIVO]],0)</f>
        <v>0</v>
      </c>
    </row>
    <row r="75" spans="1:16" x14ac:dyDescent="0.25">
      <c r="A75" s="62" t="str">
        <f>IFERROR(Tabla1[[#This Row],[ENTIDAD]]&amp;Tabla1[[#This Row],['# SOLICITUDES]],"")</f>
        <v/>
      </c>
      <c r="B75" s="66" t="str">
        <f>+IFERROR(IF([1]Controles!$A74&lt;&gt;"",[1]Controles!$A74,""),"")</f>
        <v/>
      </c>
      <c r="C75" s="64" t="str">
        <f>+IFERROR(IF([1]Controles!$B74&lt;&gt;"",[1]Controles!$B74,""),"")</f>
        <v/>
      </c>
      <c r="D75" s="50" t="str">
        <f>+IFERROR(IF([1]Controles!$C74&lt;&gt;"",[1]Controles!$C74,""),"")</f>
        <v/>
      </c>
      <c r="E75" s="50" t="str">
        <f>+IFERROR(IF([1]Controles!$D74&lt;&gt;"",[1]Controles!$D74,""),"")</f>
        <v/>
      </c>
      <c r="F75" s="50" t="str">
        <f>+IFERROR(IF([1]Controles!$E74&lt;&gt;"",[1]Controles!$E74,""),"")</f>
        <v/>
      </c>
      <c r="G75" s="59" t="str">
        <f>+IFERROR(IF([1]Controles!$F74&lt;&gt;"",[1]Controles!$F74,""),"")</f>
        <v/>
      </c>
      <c r="H75" s="43" t="str">
        <f>+IFERROR(IF([1]Controles!$G74&lt;&gt;"",[1]Controles!$G74,""),"")</f>
        <v/>
      </c>
      <c r="I75" s="42" t="str">
        <f>+IFERROR(Tabla1[[#This Row],[POSITIVO]]/Tabla1[[#This Row],[ASIGNACION]],"")</f>
        <v/>
      </c>
      <c r="J75" s="32" t="str">
        <f>IFERROR(VLOOKUP(Tabla1[[#This Row],[ENTIDAD]],Tabla2[#All],2,0),"")</f>
        <v/>
      </c>
      <c r="K75" s="32" t="str">
        <f>IFERROR(VLOOKUP(Tabla1[[#This Row],[LLAVE]],GANNT!$A:$J,10,0),"")</f>
        <v/>
      </c>
      <c r="L75" s="32" t="str">
        <f>IFERROR(VLOOKUP(Tabla1[[#This Row],[LLAVE]],GANNT!$A:$BT,72,0),"")</f>
        <v>CUMPLIDO</v>
      </c>
      <c r="M7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75" s="33">
        <f>IFERROR(VLOOKUP(Tabla1[[#This Row],[TARIFA A CALCULAR]],Tabla6[#All],2,0)*Tabla1[[#This Row],[POSITIVO]],0)</f>
        <v>0</v>
      </c>
      <c r="O75" s="33">
        <f>IFERROR(VLOOKUP(Tabla1[[#This Row],[TARIFA A CALCULAR]],Tabla6[#All],3,0)*(Tabla1[[#This Row],[ASIGNACION]]-Tabla1[[#This Row],[POSITIVO]]),0)</f>
        <v>0</v>
      </c>
      <c r="P75" s="34">
        <f>+IFERROR(Tabla1[[#This Row],[FACTURA POSITIVO]]+Tabla1[[#This Row],[FACTURA NEGATIVO]],0)</f>
        <v>0</v>
      </c>
    </row>
    <row r="76" spans="1:16" x14ac:dyDescent="0.25">
      <c r="A76" s="62" t="str">
        <f>IFERROR(Tabla1[[#This Row],[ENTIDAD]]&amp;Tabla1[[#This Row],['# SOLICITUDES]],"")</f>
        <v/>
      </c>
      <c r="B76" s="66" t="str">
        <f>+IFERROR(IF([1]Controles!$A75&lt;&gt;"",[1]Controles!$A75,""),"")</f>
        <v/>
      </c>
      <c r="C76" s="64" t="str">
        <f>+IFERROR(IF([1]Controles!$B75&lt;&gt;"",[1]Controles!$B75,""),"")</f>
        <v/>
      </c>
      <c r="D76" s="50" t="str">
        <f>+IFERROR(IF([1]Controles!$C75&lt;&gt;"",[1]Controles!$C75,""),"")</f>
        <v/>
      </c>
      <c r="E76" s="50" t="str">
        <f>+IFERROR(IF([1]Controles!$D75&lt;&gt;"",[1]Controles!$D75,""),"")</f>
        <v/>
      </c>
      <c r="F76" s="50" t="str">
        <f>+IFERROR(IF([1]Controles!$E75&lt;&gt;"",[1]Controles!$E75,""),"")</f>
        <v/>
      </c>
      <c r="G76" s="59" t="str">
        <f>+IFERROR(IF([1]Controles!$F75&lt;&gt;"",[1]Controles!$F75,""),"")</f>
        <v/>
      </c>
      <c r="H76" s="43" t="str">
        <f>+IFERROR(IF([1]Controles!$G75&lt;&gt;"",[1]Controles!$G75,""),"")</f>
        <v/>
      </c>
      <c r="I76" s="42" t="str">
        <f>+IFERROR(Tabla1[[#This Row],[POSITIVO]]/Tabla1[[#This Row],[ASIGNACION]],"")</f>
        <v/>
      </c>
      <c r="J76" s="32" t="str">
        <f>IFERROR(VLOOKUP(Tabla1[[#This Row],[ENTIDAD]],Tabla2[#All],2,0),"")</f>
        <v/>
      </c>
      <c r="K76" s="32" t="str">
        <f>IFERROR(VLOOKUP(Tabla1[[#This Row],[LLAVE]],GANNT!$A:$J,10,0),"")</f>
        <v/>
      </c>
      <c r="L76" s="32" t="str">
        <f>IFERROR(VLOOKUP(Tabla1[[#This Row],[LLAVE]],GANNT!$A:$BT,72,0),"")</f>
        <v>CUMPLIDO</v>
      </c>
      <c r="M7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76" s="33">
        <f>IFERROR(VLOOKUP(Tabla1[[#This Row],[TARIFA A CALCULAR]],Tabla6[#All],2,0)*Tabla1[[#This Row],[POSITIVO]],0)</f>
        <v>0</v>
      </c>
      <c r="O76" s="33">
        <f>IFERROR(VLOOKUP(Tabla1[[#This Row],[TARIFA A CALCULAR]],Tabla6[#All],3,0)*(Tabla1[[#This Row],[ASIGNACION]]-Tabla1[[#This Row],[POSITIVO]]),0)</f>
        <v>0</v>
      </c>
      <c r="P76" s="34">
        <f>+IFERROR(Tabla1[[#This Row],[FACTURA POSITIVO]]+Tabla1[[#This Row],[FACTURA NEGATIVO]],0)</f>
        <v>0</v>
      </c>
    </row>
    <row r="77" spans="1:16" x14ac:dyDescent="0.25">
      <c r="A77" s="62" t="str">
        <f>IFERROR(Tabla1[[#This Row],[ENTIDAD]]&amp;Tabla1[[#This Row],['# SOLICITUDES]],"")</f>
        <v/>
      </c>
      <c r="B77" s="66" t="str">
        <f>+IFERROR(IF([1]Controles!$A76&lt;&gt;"",[1]Controles!$A76,""),"")</f>
        <v/>
      </c>
      <c r="C77" s="64" t="str">
        <f>+IFERROR(IF([1]Controles!$B76&lt;&gt;"",[1]Controles!$B76,""),"")</f>
        <v/>
      </c>
      <c r="D77" s="50" t="str">
        <f>+IFERROR(IF([1]Controles!$C76&lt;&gt;"",[1]Controles!$C76,""),"")</f>
        <v/>
      </c>
      <c r="E77" s="50" t="str">
        <f>+IFERROR(IF([1]Controles!$D76&lt;&gt;"",[1]Controles!$D76,""),"")</f>
        <v/>
      </c>
      <c r="F77" s="50" t="str">
        <f>+IFERROR(IF([1]Controles!$E76&lt;&gt;"",[1]Controles!$E76,""),"")</f>
        <v/>
      </c>
      <c r="G77" s="59" t="str">
        <f>+IFERROR(IF([1]Controles!$F76&lt;&gt;"",[1]Controles!$F76,""),"")</f>
        <v/>
      </c>
      <c r="H77" s="43" t="str">
        <f>+IFERROR(IF([1]Controles!$G76&lt;&gt;"",[1]Controles!$G76,""),"")</f>
        <v/>
      </c>
      <c r="I77" s="42" t="str">
        <f>+IFERROR(Tabla1[[#This Row],[POSITIVO]]/Tabla1[[#This Row],[ASIGNACION]],"")</f>
        <v/>
      </c>
      <c r="J77" s="32" t="str">
        <f>IFERROR(VLOOKUP(Tabla1[[#This Row],[ENTIDAD]],Tabla2[#All],2,0),"")</f>
        <v/>
      </c>
      <c r="K77" s="32" t="str">
        <f>IFERROR(VLOOKUP(Tabla1[[#This Row],[LLAVE]],GANNT!$A:$J,10,0),"")</f>
        <v/>
      </c>
      <c r="L77" s="32" t="str">
        <f>IFERROR(VLOOKUP(Tabla1[[#This Row],[LLAVE]],GANNT!$A:$BT,72,0),"")</f>
        <v>CUMPLIDO</v>
      </c>
      <c r="M7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77" s="33">
        <f>IFERROR(VLOOKUP(Tabla1[[#This Row],[TARIFA A CALCULAR]],Tabla6[#All],2,0)*Tabla1[[#This Row],[POSITIVO]],0)</f>
        <v>0</v>
      </c>
      <c r="O77" s="33">
        <f>IFERROR(VLOOKUP(Tabla1[[#This Row],[TARIFA A CALCULAR]],Tabla6[#All],3,0)*(Tabla1[[#This Row],[ASIGNACION]]-Tabla1[[#This Row],[POSITIVO]]),0)</f>
        <v>0</v>
      </c>
      <c r="P77" s="34">
        <f>+IFERROR(Tabla1[[#This Row],[FACTURA POSITIVO]]+Tabla1[[#This Row],[FACTURA NEGATIVO]],0)</f>
        <v>0</v>
      </c>
    </row>
    <row r="78" spans="1:16" x14ac:dyDescent="0.25">
      <c r="A78" s="62" t="str">
        <f>IFERROR(Tabla1[[#This Row],[ENTIDAD]]&amp;Tabla1[[#This Row],['# SOLICITUDES]],"")</f>
        <v/>
      </c>
      <c r="B78" s="66" t="str">
        <f>+IFERROR(IF([1]Controles!$A77&lt;&gt;"",[1]Controles!$A77,""),"")</f>
        <v/>
      </c>
      <c r="C78" s="64" t="str">
        <f>+IFERROR(IF([1]Controles!$B77&lt;&gt;"",[1]Controles!$B77,""),"")</f>
        <v/>
      </c>
      <c r="D78" s="50" t="str">
        <f>+IFERROR(IF([1]Controles!$C77&lt;&gt;"",[1]Controles!$C77,""),"")</f>
        <v/>
      </c>
      <c r="E78" s="50" t="str">
        <f>+IFERROR(IF([1]Controles!$D77&lt;&gt;"",[1]Controles!$D77,""),"")</f>
        <v/>
      </c>
      <c r="F78" s="50" t="str">
        <f>+IFERROR(IF([1]Controles!$E77&lt;&gt;"",[1]Controles!$E77,""),"")</f>
        <v/>
      </c>
      <c r="G78" s="59" t="str">
        <f>+IFERROR(IF([1]Controles!$F77&lt;&gt;"",[1]Controles!$F77,""),"")</f>
        <v/>
      </c>
      <c r="H78" s="43" t="str">
        <f>+IFERROR(IF([1]Controles!$G77&lt;&gt;"",[1]Controles!$G77,""),"")</f>
        <v/>
      </c>
      <c r="I78" s="42" t="str">
        <f>+IFERROR(Tabla1[[#This Row],[POSITIVO]]/Tabla1[[#This Row],[ASIGNACION]],"")</f>
        <v/>
      </c>
      <c r="J78" s="32" t="str">
        <f>IFERROR(VLOOKUP(Tabla1[[#This Row],[ENTIDAD]],Tabla2[#All],2,0),"")</f>
        <v/>
      </c>
      <c r="K78" s="32" t="str">
        <f>IFERROR(VLOOKUP(Tabla1[[#This Row],[LLAVE]],GANNT!$A:$J,10,0),"")</f>
        <v/>
      </c>
      <c r="L78" s="32" t="str">
        <f>IFERROR(VLOOKUP(Tabla1[[#This Row],[LLAVE]],GANNT!$A:$BT,72,0),"")</f>
        <v>CUMPLIDO</v>
      </c>
      <c r="M7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78" s="33">
        <f>IFERROR(VLOOKUP(Tabla1[[#This Row],[TARIFA A CALCULAR]],Tabla6[#All],2,0)*Tabla1[[#This Row],[POSITIVO]],0)</f>
        <v>0</v>
      </c>
      <c r="O78" s="33">
        <f>IFERROR(VLOOKUP(Tabla1[[#This Row],[TARIFA A CALCULAR]],Tabla6[#All],3,0)*(Tabla1[[#This Row],[ASIGNACION]]-Tabla1[[#This Row],[POSITIVO]]),0)</f>
        <v>0</v>
      </c>
      <c r="P78" s="34">
        <f>+IFERROR(Tabla1[[#This Row],[FACTURA POSITIVO]]+Tabla1[[#This Row],[FACTURA NEGATIVO]],0)</f>
        <v>0</v>
      </c>
    </row>
    <row r="79" spans="1:16" x14ac:dyDescent="0.25">
      <c r="A79" s="62" t="str">
        <f>IFERROR(Tabla1[[#This Row],[ENTIDAD]]&amp;Tabla1[[#This Row],['# SOLICITUDES]],"")</f>
        <v/>
      </c>
      <c r="B79" s="66" t="str">
        <f>+IFERROR(IF([1]Controles!$A78&lt;&gt;"",[1]Controles!$A78,""),"")</f>
        <v/>
      </c>
      <c r="C79" s="64" t="str">
        <f>+IFERROR(IF([1]Controles!$B78&lt;&gt;"",[1]Controles!$B78,""),"")</f>
        <v/>
      </c>
      <c r="D79" s="50" t="str">
        <f>+IFERROR(IF([1]Controles!$C78&lt;&gt;"",[1]Controles!$C78,""),"")</f>
        <v/>
      </c>
      <c r="E79" s="50" t="str">
        <f>+IFERROR(IF([1]Controles!$D78&lt;&gt;"",[1]Controles!$D78,""),"")</f>
        <v/>
      </c>
      <c r="F79" s="50" t="str">
        <f>+IFERROR(IF([1]Controles!$E78&lt;&gt;"",[1]Controles!$E78,""),"")</f>
        <v/>
      </c>
      <c r="G79" s="59" t="str">
        <f>+IFERROR(IF([1]Controles!$F78&lt;&gt;"",[1]Controles!$F78,""),"")</f>
        <v/>
      </c>
      <c r="H79" s="43" t="str">
        <f>+IFERROR(IF([1]Controles!$G78&lt;&gt;"",[1]Controles!$G78,""),"")</f>
        <v/>
      </c>
      <c r="I79" s="42" t="str">
        <f>+IFERROR(Tabla1[[#This Row],[POSITIVO]]/Tabla1[[#This Row],[ASIGNACION]],"")</f>
        <v/>
      </c>
      <c r="J79" s="32" t="str">
        <f>IFERROR(VLOOKUP(Tabla1[[#This Row],[ENTIDAD]],Tabla2[#All],2,0),"")</f>
        <v/>
      </c>
      <c r="K79" s="32" t="str">
        <f>IFERROR(VLOOKUP(Tabla1[[#This Row],[LLAVE]],GANNT!$A:$J,10,0),"")</f>
        <v/>
      </c>
      <c r="L79" s="32" t="str">
        <f>IFERROR(VLOOKUP(Tabla1[[#This Row],[LLAVE]],GANNT!$A:$BT,72,0),"")</f>
        <v>CUMPLIDO</v>
      </c>
      <c r="M7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79" s="33">
        <f>IFERROR(VLOOKUP(Tabla1[[#This Row],[TARIFA A CALCULAR]],Tabla6[#All],2,0)*Tabla1[[#This Row],[POSITIVO]],0)</f>
        <v>0</v>
      </c>
      <c r="O79" s="33">
        <f>IFERROR(VLOOKUP(Tabla1[[#This Row],[TARIFA A CALCULAR]],Tabla6[#All],3,0)*(Tabla1[[#This Row],[ASIGNACION]]-Tabla1[[#This Row],[POSITIVO]]),0)</f>
        <v>0</v>
      </c>
      <c r="P79" s="34">
        <f>+IFERROR(Tabla1[[#This Row],[FACTURA POSITIVO]]+Tabla1[[#This Row],[FACTURA NEGATIVO]],0)</f>
        <v>0</v>
      </c>
    </row>
    <row r="80" spans="1:16" x14ac:dyDescent="0.25">
      <c r="A80" s="62" t="str">
        <f>IFERROR(Tabla1[[#This Row],[ENTIDAD]]&amp;Tabla1[[#This Row],['# SOLICITUDES]],"")</f>
        <v/>
      </c>
      <c r="B80" s="66" t="str">
        <f>+IFERROR(IF([1]Controles!$A79&lt;&gt;"",[1]Controles!$A79,""),"")</f>
        <v/>
      </c>
      <c r="C80" s="64" t="str">
        <f>+IFERROR(IF([1]Controles!$B79&lt;&gt;"",[1]Controles!$B79,""),"")</f>
        <v/>
      </c>
      <c r="D80" s="50" t="str">
        <f>+IFERROR(IF([1]Controles!$C79&lt;&gt;"",[1]Controles!$C79,""),"")</f>
        <v/>
      </c>
      <c r="E80" s="50" t="str">
        <f>+IFERROR(IF([1]Controles!$D79&lt;&gt;"",[1]Controles!$D79,""),"")</f>
        <v/>
      </c>
      <c r="F80" s="50" t="str">
        <f>+IFERROR(IF([1]Controles!$E79&lt;&gt;"",[1]Controles!$E79,""),"")</f>
        <v/>
      </c>
      <c r="G80" s="59" t="str">
        <f>+IFERROR(IF([1]Controles!$F79&lt;&gt;"",[1]Controles!$F79,""),"")</f>
        <v/>
      </c>
      <c r="H80" s="43" t="str">
        <f>+IFERROR(IF([1]Controles!$G79&lt;&gt;"",[1]Controles!$G79,""),"")</f>
        <v/>
      </c>
      <c r="I80" s="42" t="str">
        <f>+IFERROR(Tabla1[[#This Row],[POSITIVO]]/Tabla1[[#This Row],[ASIGNACION]],"")</f>
        <v/>
      </c>
      <c r="J80" s="32" t="str">
        <f>IFERROR(VLOOKUP(Tabla1[[#This Row],[ENTIDAD]],Tabla2[#All],2,0),"")</f>
        <v/>
      </c>
      <c r="K80" s="32" t="str">
        <f>IFERROR(VLOOKUP(Tabla1[[#This Row],[LLAVE]],GANNT!$A:$J,10,0),"")</f>
        <v/>
      </c>
      <c r="L80" s="32" t="str">
        <f>IFERROR(VLOOKUP(Tabla1[[#This Row],[LLAVE]],GANNT!$A:$BT,72,0),"")</f>
        <v>CUMPLIDO</v>
      </c>
      <c r="M8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80" s="33">
        <f>IFERROR(VLOOKUP(Tabla1[[#This Row],[TARIFA A CALCULAR]],Tabla6[#All],2,0)*Tabla1[[#This Row],[POSITIVO]],0)</f>
        <v>0</v>
      </c>
      <c r="O80" s="33">
        <f>IFERROR(VLOOKUP(Tabla1[[#This Row],[TARIFA A CALCULAR]],Tabla6[#All],3,0)*(Tabla1[[#This Row],[ASIGNACION]]-Tabla1[[#This Row],[POSITIVO]]),0)</f>
        <v>0</v>
      </c>
      <c r="P80" s="34">
        <f>+IFERROR(Tabla1[[#This Row],[FACTURA POSITIVO]]+Tabla1[[#This Row],[FACTURA NEGATIVO]],0)</f>
        <v>0</v>
      </c>
    </row>
    <row r="81" spans="1:16" x14ac:dyDescent="0.25">
      <c r="A81" s="62" t="str">
        <f>IFERROR(Tabla1[[#This Row],[ENTIDAD]]&amp;Tabla1[[#This Row],['# SOLICITUDES]],"")</f>
        <v/>
      </c>
      <c r="B81" s="66" t="str">
        <f>+IFERROR(IF([1]Controles!$A80&lt;&gt;"",[1]Controles!$A80,""),"")</f>
        <v/>
      </c>
      <c r="C81" s="64" t="str">
        <f>+IFERROR(IF([1]Controles!$B80&lt;&gt;"",[1]Controles!$B80,""),"")</f>
        <v/>
      </c>
      <c r="D81" s="50" t="str">
        <f>+IFERROR(IF([1]Controles!$C80&lt;&gt;"",[1]Controles!$C80,""),"")</f>
        <v/>
      </c>
      <c r="E81" s="50" t="str">
        <f>+IFERROR(IF([1]Controles!$D80&lt;&gt;"",[1]Controles!$D80,""),"")</f>
        <v/>
      </c>
      <c r="F81" s="50" t="str">
        <f>+IFERROR(IF([1]Controles!$E80&lt;&gt;"",[1]Controles!$E80,""),"")</f>
        <v/>
      </c>
      <c r="G81" s="59" t="str">
        <f>+IFERROR(IF([1]Controles!$F80&lt;&gt;"",[1]Controles!$F80,""),"")</f>
        <v/>
      </c>
      <c r="H81" s="43" t="str">
        <f>+IFERROR(IF([1]Controles!$G80&lt;&gt;"",[1]Controles!$G80,""),"")</f>
        <v/>
      </c>
      <c r="I81" s="42" t="str">
        <f>+IFERROR(Tabla1[[#This Row],[POSITIVO]]/Tabla1[[#This Row],[ASIGNACION]],"")</f>
        <v/>
      </c>
      <c r="J81" s="32" t="str">
        <f>IFERROR(VLOOKUP(Tabla1[[#This Row],[ENTIDAD]],Tabla2[#All],2,0),"")</f>
        <v/>
      </c>
      <c r="K81" s="32" t="str">
        <f>IFERROR(VLOOKUP(Tabla1[[#This Row],[LLAVE]],GANNT!$A:$J,10,0),"")</f>
        <v/>
      </c>
      <c r="L81" s="32" t="str">
        <f>IFERROR(VLOOKUP(Tabla1[[#This Row],[LLAVE]],GANNT!$A:$BT,72,0),"")</f>
        <v>CUMPLIDO</v>
      </c>
      <c r="M8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81" s="33">
        <f>IFERROR(VLOOKUP(Tabla1[[#This Row],[TARIFA A CALCULAR]],Tabla6[#All],2,0)*Tabla1[[#This Row],[POSITIVO]],0)</f>
        <v>0</v>
      </c>
      <c r="O81" s="33">
        <f>IFERROR(VLOOKUP(Tabla1[[#This Row],[TARIFA A CALCULAR]],Tabla6[#All],3,0)*(Tabla1[[#This Row],[ASIGNACION]]-Tabla1[[#This Row],[POSITIVO]]),0)</f>
        <v>0</v>
      </c>
      <c r="P81" s="34">
        <f>+IFERROR(Tabla1[[#This Row],[FACTURA POSITIVO]]+Tabla1[[#This Row],[FACTURA NEGATIVO]],0)</f>
        <v>0</v>
      </c>
    </row>
    <row r="82" spans="1:16" x14ac:dyDescent="0.25">
      <c r="A82" s="62" t="str">
        <f>IFERROR(Tabla1[[#This Row],[ENTIDAD]]&amp;Tabla1[[#This Row],['# SOLICITUDES]],"")</f>
        <v/>
      </c>
      <c r="B82" s="66" t="str">
        <f>+IFERROR(IF([1]Controles!$A81&lt;&gt;"",[1]Controles!$A81,""),"")</f>
        <v/>
      </c>
      <c r="C82" s="64" t="str">
        <f>+IFERROR(IF([1]Controles!$B81&lt;&gt;"",[1]Controles!$B81,""),"")</f>
        <v/>
      </c>
      <c r="D82" s="50" t="str">
        <f>+IFERROR(IF([1]Controles!$C81&lt;&gt;"",[1]Controles!$C81,""),"")</f>
        <v/>
      </c>
      <c r="E82" s="50" t="str">
        <f>+IFERROR(IF([1]Controles!$D81&lt;&gt;"",[1]Controles!$D81,""),"")</f>
        <v/>
      </c>
      <c r="F82" s="50" t="str">
        <f>+IFERROR(IF([1]Controles!$E81&lt;&gt;"",[1]Controles!$E81,""),"")</f>
        <v/>
      </c>
      <c r="G82" s="59" t="str">
        <f>+IFERROR(IF([1]Controles!$F81&lt;&gt;"",[1]Controles!$F81,""),"")</f>
        <v/>
      </c>
      <c r="H82" s="43" t="str">
        <f>+IFERROR(IF([1]Controles!$G81&lt;&gt;"",[1]Controles!$G81,""),"")</f>
        <v/>
      </c>
      <c r="I82" s="42" t="str">
        <f>+IFERROR(Tabla1[[#This Row],[POSITIVO]]/Tabla1[[#This Row],[ASIGNACION]],"")</f>
        <v/>
      </c>
      <c r="J82" s="32" t="str">
        <f>IFERROR(VLOOKUP(Tabla1[[#This Row],[ENTIDAD]],Tabla2[#All],2,0),"")</f>
        <v/>
      </c>
      <c r="K82" s="32" t="str">
        <f>IFERROR(VLOOKUP(Tabla1[[#This Row],[LLAVE]],GANNT!$A:$J,10,0),"")</f>
        <v/>
      </c>
      <c r="L82" s="32" t="str">
        <f>IFERROR(VLOOKUP(Tabla1[[#This Row],[LLAVE]],GANNT!$A:$BT,72,0),"")</f>
        <v>CUMPLIDO</v>
      </c>
      <c r="M8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82" s="33">
        <f>IFERROR(VLOOKUP(Tabla1[[#This Row],[TARIFA A CALCULAR]],Tabla6[#All],2,0)*Tabla1[[#This Row],[POSITIVO]],0)</f>
        <v>0</v>
      </c>
      <c r="O82" s="33">
        <f>IFERROR(VLOOKUP(Tabla1[[#This Row],[TARIFA A CALCULAR]],Tabla6[#All],3,0)*(Tabla1[[#This Row],[ASIGNACION]]-Tabla1[[#This Row],[POSITIVO]]),0)</f>
        <v>0</v>
      </c>
      <c r="P82" s="34">
        <f>+IFERROR(Tabla1[[#This Row],[FACTURA POSITIVO]]+Tabla1[[#This Row],[FACTURA NEGATIVO]],0)</f>
        <v>0</v>
      </c>
    </row>
    <row r="83" spans="1:16" x14ac:dyDescent="0.25">
      <c r="A83" s="62" t="str">
        <f>IFERROR(Tabla1[[#This Row],[ENTIDAD]]&amp;Tabla1[[#This Row],['# SOLICITUDES]],"")</f>
        <v/>
      </c>
      <c r="B83" s="66" t="str">
        <f>+IFERROR(IF([1]Controles!$A82&lt;&gt;"",[1]Controles!$A82,""),"")</f>
        <v/>
      </c>
      <c r="C83" s="64" t="str">
        <f>+IFERROR(IF([1]Controles!$B82&lt;&gt;"",[1]Controles!$B82,""),"")</f>
        <v/>
      </c>
      <c r="D83" s="50" t="str">
        <f>+IFERROR(IF([1]Controles!$C82&lt;&gt;"",[1]Controles!$C82,""),"")</f>
        <v/>
      </c>
      <c r="E83" s="50" t="str">
        <f>+IFERROR(IF([1]Controles!$D82&lt;&gt;"",[1]Controles!$D82,""),"")</f>
        <v/>
      </c>
      <c r="F83" s="50" t="str">
        <f>+IFERROR(IF([1]Controles!$E82&lt;&gt;"",[1]Controles!$E82,""),"")</f>
        <v/>
      </c>
      <c r="G83" s="59" t="str">
        <f>+IFERROR(IF([1]Controles!$F82&lt;&gt;"",[1]Controles!$F82,""),"")</f>
        <v/>
      </c>
      <c r="H83" s="43" t="str">
        <f>+IFERROR(IF([1]Controles!$G82&lt;&gt;"",[1]Controles!$G82,""),"")</f>
        <v/>
      </c>
      <c r="I83" s="42" t="str">
        <f>+IFERROR(Tabla1[[#This Row],[POSITIVO]]/Tabla1[[#This Row],[ASIGNACION]],"")</f>
        <v/>
      </c>
      <c r="J83" s="32" t="str">
        <f>IFERROR(VLOOKUP(Tabla1[[#This Row],[ENTIDAD]],Tabla2[#All],2,0),"")</f>
        <v/>
      </c>
      <c r="K83" s="32" t="str">
        <f>IFERROR(VLOOKUP(Tabla1[[#This Row],[LLAVE]],GANNT!$A:$J,10,0),"")</f>
        <v/>
      </c>
      <c r="L83" s="32" t="str">
        <f>IFERROR(VLOOKUP(Tabla1[[#This Row],[LLAVE]],GANNT!$A:$BT,72,0),"")</f>
        <v>CUMPLIDO</v>
      </c>
      <c r="M8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83" s="33">
        <f>IFERROR(VLOOKUP(Tabla1[[#This Row],[TARIFA A CALCULAR]],Tabla6[#All],2,0)*Tabla1[[#This Row],[POSITIVO]],0)</f>
        <v>0</v>
      </c>
      <c r="O83" s="33">
        <f>IFERROR(VLOOKUP(Tabla1[[#This Row],[TARIFA A CALCULAR]],Tabla6[#All],3,0)*(Tabla1[[#This Row],[ASIGNACION]]-Tabla1[[#This Row],[POSITIVO]]),0)</f>
        <v>0</v>
      </c>
      <c r="P83" s="34">
        <f>+IFERROR(Tabla1[[#This Row],[FACTURA POSITIVO]]+Tabla1[[#This Row],[FACTURA NEGATIVO]],0)</f>
        <v>0</v>
      </c>
    </row>
    <row r="84" spans="1:16" x14ac:dyDescent="0.25">
      <c r="A84" s="62" t="str">
        <f>IFERROR(Tabla1[[#This Row],[ENTIDAD]]&amp;Tabla1[[#This Row],['# SOLICITUDES]],"")</f>
        <v/>
      </c>
      <c r="B84" s="66" t="str">
        <f>+IFERROR(IF([1]Controles!$A83&lt;&gt;"",[1]Controles!$A83,""),"")</f>
        <v/>
      </c>
      <c r="C84" s="64" t="str">
        <f>+IFERROR(IF([1]Controles!$B83&lt;&gt;"",[1]Controles!$B83,""),"")</f>
        <v/>
      </c>
      <c r="D84" s="50" t="str">
        <f>+IFERROR(IF([1]Controles!$C83&lt;&gt;"",[1]Controles!$C83,""),"")</f>
        <v/>
      </c>
      <c r="E84" s="50" t="str">
        <f>+IFERROR(IF([1]Controles!$D83&lt;&gt;"",[1]Controles!$D83,""),"")</f>
        <v/>
      </c>
      <c r="F84" s="50" t="str">
        <f>+IFERROR(IF([1]Controles!$E83&lt;&gt;"",[1]Controles!$E83,""),"")</f>
        <v/>
      </c>
      <c r="G84" s="59" t="str">
        <f>+IFERROR(IF([1]Controles!$F83&lt;&gt;"",[1]Controles!$F83,""),"")</f>
        <v/>
      </c>
      <c r="H84" s="43" t="str">
        <f>+IFERROR(IF([1]Controles!$G83&lt;&gt;"",[1]Controles!$G83,""),"")</f>
        <v/>
      </c>
      <c r="I84" s="42" t="str">
        <f>+IFERROR(Tabla1[[#This Row],[POSITIVO]]/Tabla1[[#This Row],[ASIGNACION]],"")</f>
        <v/>
      </c>
      <c r="J84" s="32" t="str">
        <f>IFERROR(VLOOKUP(Tabla1[[#This Row],[ENTIDAD]],Tabla2[#All],2,0),"")</f>
        <v/>
      </c>
      <c r="K84" s="32" t="str">
        <f>IFERROR(VLOOKUP(Tabla1[[#This Row],[LLAVE]],GANNT!$A:$J,10,0),"")</f>
        <v/>
      </c>
      <c r="L84" s="32" t="str">
        <f>IFERROR(VLOOKUP(Tabla1[[#This Row],[LLAVE]],GANNT!$A:$BT,72,0),"")</f>
        <v>CUMPLIDO</v>
      </c>
      <c r="M8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84" s="33">
        <f>IFERROR(VLOOKUP(Tabla1[[#This Row],[TARIFA A CALCULAR]],Tabla6[#All],2,0)*Tabla1[[#This Row],[POSITIVO]],0)</f>
        <v>0</v>
      </c>
      <c r="O84" s="33">
        <f>IFERROR(VLOOKUP(Tabla1[[#This Row],[TARIFA A CALCULAR]],Tabla6[#All],3,0)*(Tabla1[[#This Row],[ASIGNACION]]-Tabla1[[#This Row],[POSITIVO]]),0)</f>
        <v>0</v>
      </c>
      <c r="P84" s="34">
        <f>+IFERROR(Tabla1[[#This Row],[FACTURA POSITIVO]]+Tabla1[[#This Row],[FACTURA NEGATIVO]],0)</f>
        <v>0</v>
      </c>
    </row>
    <row r="85" spans="1:16" x14ac:dyDescent="0.25">
      <c r="A85" s="62" t="str">
        <f>IFERROR(Tabla1[[#This Row],[ENTIDAD]]&amp;Tabla1[[#This Row],['# SOLICITUDES]],"")</f>
        <v/>
      </c>
      <c r="B85" s="66" t="str">
        <f>+IFERROR(IF([1]Controles!$A84&lt;&gt;"",[1]Controles!$A84,""),"")</f>
        <v/>
      </c>
      <c r="C85" s="64" t="str">
        <f>+IFERROR(IF([1]Controles!$B84&lt;&gt;"",[1]Controles!$B84,""),"")</f>
        <v/>
      </c>
      <c r="D85" s="50" t="str">
        <f>+IFERROR(IF([1]Controles!$C84&lt;&gt;"",[1]Controles!$C84,""),"")</f>
        <v/>
      </c>
      <c r="E85" s="50" t="str">
        <f>+IFERROR(IF([1]Controles!$D84&lt;&gt;"",[1]Controles!$D84,""),"")</f>
        <v/>
      </c>
      <c r="F85" s="50" t="str">
        <f>+IFERROR(IF([1]Controles!$E84&lt;&gt;"",[1]Controles!$E84,""),"")</f>
        <v/>
      </c>
      <c r="G85" s="59" t="str">
        <f>+IFERROR(IF([1]Controles!$F84&lt;&gt;"",[1]Controles!$F84,""),"")</f>
        <v/>
      </c>
      <c r="H85" s="43" t="str">
        <f>+IFERROR(IF([1]Controles!$G84&lt;&gt;"",[1]Controles!$G84,""),"")</f>
        <v/>
      </c>
      <c r="I85" s="42" t="str">
        <f>+IFERROR(Tabla1[[#This Row],[POSITIVO]]/Tabla1[[#This Row],[ASIGNACION]],"")</f>
        <v/>
      </c>
      <c r="J85" s="32" t="str">
        <f>IFERROR(VLOOKUP(Tabla1[[#This Row],[ENTIDAD]],Tabla2[#All],2,0),"")</f>
        <v/>
      </c>
      <c r="K85" s="32" t="str">
        <f>IFERROR(VLOOKUP(Tabla1[[#This Row],[LLAVE]],GANNT!$A:$J,10,0),"")</f>
        <v/>
      </c>
      <c r="L85" s="32" t="str">
        <f>IFERROR(VLOOKUP(Tabla1[[#This Row],[LLAVE]],GANNT!$A:$BT,72,0),"")</f>
        <v>CUMPLIDO</v>
      </c>
      <c r="M8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85" s="33">
        <f>IFERROR(VLOOKUP(Tabla1[[#This Row],[TARIFA A CALCULAR]],Tabla6[#All],2,0)*Tabla1[[#This Row],[POSITIVO]],0)</f>
        <v>0</v>
      </c>
      <c r="O85" s="33">
        <f>IFERROR(VLOOKUP(Tabla1[[#This Row],[TARIFA A CALCULAR]],Tabla6[#All],3,0)*(Tabla1[[#This Row],[ASIGNACION]]-Tabla1[[#This Row],[POSITIVO]]),0)</f>
        <v>0</v>
      </c>
      <c r="P85" s="34">
        <f>+IFERROR(Tabla1[[#This Row],[FACTURA POSITIVO]]+Tabla1[[#This Row],[FACTURA NEGATIVO]],0)</f>
        <v>0</v>
      </c>
    </row>
    <row r="86" spans="1:16" x14ac:dyDescent="0.25">
      <c r="A86" s="62" t="str">
        <f>IFERROR(Tabla1[[#This Row],[ENTIDAD]]&amp;Tabla1[[#This Row],['# SOLICITUDES]],"")</f>
        <v/>
      </c>
      <c r="B86" s="66" t="str">
        <f>+IFERROR(IF([1]Controles!$A85&lt;&gt;"",[1]Controles!$A85,""),"")</f>
        <v/>
      </c>
      <c r="C86" s="64" t="str">
        <f>+IFERROR(IF([1]Controles!$B85&lt;&gt;"",[1]Controles!$B85,""),"")</f>
        <v/>
      </c>
      <c r="D86" s="50" t="str">
        <f>+IFERROR(IF([1]Controles!$C85&lt;&gt;"",[1]Controles!$C85,""),"")</f>
        <v/>
      </c>
      <c r="E86" s="50" t="str">
        <f>+IFERROR(IF([1]Controles!$D85&lt;&gt;"",[1]Controles!$D85,""),"")</f>
        <v/>
      </c>
      <c r="F86" s="50" t="str">
        <f>+IFERROR(IF([1]Controles!$E85&lt;&gt;"",[1]Controles!$E85,""),"")</f>
        <v/>
      </c>
      <c r="G86" s="59" t="str">
        <f>+IFERROR(IF([1]Controles!$F85&lt;&gt;"",[1]Controles!$F85,""),"")</f>
        <v/>
      </c>
      <c r="H86" s="43" t="str">
        <f>+IFERROR(IF([1]Controles!$G85&lt;&gt;"",[1]Controles!$G85,""),"")</f>
        <v/>
      </c>
      <c r="I86" s="42" t="str">
        <f>+IFERROR(Tabla1[[#This Row],[POSITIVO]]/Tabla1[[#This Row],[ASIGNACION]],"")</f>
        <v/>
      </c>
      <c r="J86" s="32" t="str">
        <f>IFERROR(VLOOKUP(Tabla1[[#This Row],[ENTIDAD]],Tabla2[#All],2,0),"")</f>
        <v/>
      </c>
      <c r="K86" s="32" t="str">
        <f>IFERROR(VLOOKUP(Tabla1[[#This Row],[LLAVE]],GANNT!$A:$J,10,0),"")</f>
        <v/>
      </c>
      <c r="L86" s="32" t="str">
        <f>IFERROR(VLOOKUP(Tabla1[[#This Row],[LLAVE]],GANNT!$A:$BT,72,0),"")</f>
        <v>CUMPLIDO</v>
      </c>
      <c r="M8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86" s="33">
        <f>IFERROR(VLOOKUP(Tabla1[[#This Row],[TARIFA A CALCULAR]],Tabla6[#All],2,0)*Tabla1[[#This Row],[POSITIVO]],0)</f>
        <v>0</v>
      </c>
      <c r="O86" s="33">
        <f>IFERROR(VLOOKUP(Tabla1[[#This Row],[TARIFA A CALCULAR]],Tabla6[#All],3,0)*(Tabla1[[#This Row],[ASIGNACION]]-Tabla1[[#This Row],[POSITIVO]]),0)</f>
        <v>0</v>
      </c>
      <c r="P86" s="34">
        <f>+IFERROR(Tabla1[[#This Row],[FACTURA POSITIVO]]+Tabla1[[#This Row],[FACTURA NEGATIVO]],0)</f>
        <v>0</v>
      </c>
    </row>
    <row r="87" spans="1:16" x14ac:dyDescent="0.25">
      <c r="A87" s="62" t="str">
        <f>IFERROR(Tabla1[[#This Row],[ENTIDAD]]&amp;Tabla1[[#This Row],['# SOLICITUDES]],"")</f>
        <v/>
      </c>
      <c r="B87" s="66" t="str">
        <f>+IFERROR(IF([1]Controles!$A86&lt;&gt;"",[1]Controles!$A86,""),"")</f>
        <v/>
      </c>
      <c r="C87" s="64" t="str">
        <f>+IFERROR(IF([1]Controles!$B86&lt;&gt;"",[1]Controles!$B86,""),"")</f>
        <v/>
      </c>
      <c r="D87" s="50" t="str">
        <f>+IFERROR(IF([1]Controles!$C86&lt;&gt;"",[1]Controles!$C86,""),"")</f>
        <v/>
      </c>
      <c r="E87" s="50" t="str">
        <f>+IFERROR(IF([1]Controles!$D86&lt;&gt;"",[1]Controles!$D86,""),"")</f>
        <v/>
      </c>
      <c r="F87" s="50" t="str">
        <f>+IFERROR(IF([1]Controles!$E86&lt;&gt;"",[1]Controles!$E86,""),"")</f>
        <v/>
      </c>
      <c r="G87" s="59" t="str">
        <f>+IFERROR(IF([1]Controles!$F86&lt;&gt;"",[1]Controles!$F86,""),"")</f>
        <v/>
      </c>
      <c r="H87" s="43" t="str">
        <f>+IFERROR(IF([1]Controles!$G86&lt;&gt;"",[1]Controles!$G86,""),"")</f>
        <v/>
      </c>
      <c r="I87" s="42" t="str">
        <f>+IFERROR(Tabla1[[#This Row],[POSITIVO]]/Tabla1[[#This Row],[ASIGNACION]],"")</f>
        <v/>
      </c>
      <c r="J87" s="32" t="str">
        <f>IFERROR(VLOOKUP(Tabla1[[#This Row],[ENTIDAD]],Tabla2[#All],2,0),"")</f>
        <v/>
      </c>
      <c r="K87" s="32" t="str">
        <f>IFERROR(VLOOKUP(Tabla1[[#This Row],[LLAVE]],GANNT!$A:$J,10,0),"")</f>
        <v/>
      </c>
      <c r="L87" s="32" t="str">
        <f>IFERROR(VLOOKUP(Tabla1[[#This Row],[LLAVE]],GANNT!$A:$BT,72,0),"")</f>
        <v>CUMPLIDO</v>
      </c>
      <c r="M8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87" s="33">
        <f>IFERROR(VLOOKUP(Tabla1[[#This Row],[TARIFA A CALCULAR]],Tabla6[#All],2,0)*Tabla1[[#This Row],[POSITIVO]],0)</f>
        <v>0</v>
      </c>
      <c r="O87" s="33">
        <f>IFERROR(VLOOKUP(Tabla1[[#This Row],[TARIFA A CALCULAR]],Tabla6[#All],3,0)*(Tabla1[[#This Row],[ASIGNACION]]-Tabla1[[#This Row],[POSITIVO]]),0)</f>
        <v>0</v>
      </c>
      <c r="P87" s="34">
        <f>+IFERROR(Tabla1[[#This Row],[FACTURA POSITIVO]]+Tabla1[[#This Row],[FACTURA NEGATIVO]],0)</f>
        <v>0</v>
      </c>
    </row>
    <row r="88" spans="1:16" x14ac:dyDescent="0.25">
      <c r="A88" s="62" t="str">
        <f>IFERROR(Tabla1[[#This Row],[ENTIDAD]]&amp;Tabla1[[#This Row],['# SOLICITUDES]],"")</f>
        <v/>
      </c>
      <c r="B88" s="66" t="str">
        <f>+IFERROR(IF([1]Controles!$A87&lt;&gt;"",[1]Controles!$A87,""),"")</f>
        <v/>
      </c>
      <c r="C88" s="64" t="str">
        <f>+IFERROR(IF([1]Controles!$B87&lt;&gt;"",[1]Controles!$B87,""),"")</f>
        <v/>
      </c>
      <c r="D88" s="50" t="str">
        <f>+IFERROR(IF([1]Controles!$C87&lt;&gt;"",[1]Controles!$C87,""),"")</f>
        <v/>
      </c>
      <c r="E88" s="50" t="str">
        <f>+IFERROR(IF([1]Controles!$D87&lt;&gt;"",[1]Controles!$D87,""),"")</f>
        <v/>
      </c>
      <c r="F88" s="50" t="str">
        <f>+IFERROR(IF([1]Controles!$E87&lt;&gt;"",[1]Controles!$E87,""),"")</f>
        <v/>
      </c>
      <c r="G88" s="59" t="str">
        <f>+IFERROR(IF([1]Controles!$F87&lt;&gt;"",[1]Controles!$F87,""),"")</f>
        <v/>
      </c>
      <c r="H88" s="43" t="str">
        <f>+IFERROR(IF([1]Controles!$G87&lt;&gt;"",[1]Controles!$G87,""),"")</f>
        <v/>
      </c>
      <c r="I88" s="42" t="str">
        <f>+IFERROR(Tabla1[[#This Row],[POSITIVO]]/Tabla1[[#This Row],[ASIGNACION]],"")</f>
        <v/>
      </c>
      <c r="J88" s="32" t="str">
        <f>IFERROR(VLOOKUP(Tabla1[[#This Row],[ENTIDAD]],Tabla2[#All],2,0),"")</f>
        <v/>
      </c>
      <c r="K88" s="32" t="str">
        <f>IFERROR(VLOOKUP(Tabla1[[#This Row],[LLAVE]],GANNT!$A:$J,10,0),"")</f>
        <v/>
      </c>
      <c r="L88" s="32" t="str">
        <f>IFERROR(VLOOKUP(Tabla1[[#This Row],[LLAVE]],GANNT!$A:$BT,72,0),"")</f>
        <v>CUMPLIDO</v>
      </c>
      <c r="M8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88" s="33">
        <f>IFERROR(VLOOKUP(Tabla1[[#This Row],[TARIFA A CALCULAR]],Tabla6[#All],2,0)*Tabla1[[#This Row],[POSITIVO]],0)</f>
        <v>0</v>
      </c>
      <c r="O88" s="33">
        <f>IFERROR(VLOOKUP(Tabla1[[#This Row],[TARIFA A CALCULAR]],Tabla6[#All],3,0)*(Tabla1[[#This Row],[ASIGNACION]]-Tabla1[[#This Row],[POSITIVO]]),0)</f>
        <v>0</v>
      </c>
      <c r="P88" s="34">
        <f>+IFERROR(Tabla1[[#This Row],[FACTURA POSITIVO]]+Tabla1[[#This Row],[FACTURA NEGATIVO]],0)</f>
        <v>0</v>
      </c>
    </row>
    <row r="89" spans="1:16" x14ac:dyDescent="0.25">
      <c r="A89" s="62" t="str">
        <f>IFERROR(Tabla1[[#This Row],[ENTIDAD]]&amp;Tabla1[[#This Row],['# SOLICITUDES]],"")</f>
        <v/>
      </c>
      <c r="B89" s="66" t="str">
        <f>+IFERROR(IF([1]Controles!$A88&lt;&gt;"",[1]Controles!$A88,""),"")</f>
        <v/>
      </c>
      <c r="C89" s="64" t="str">
        <f>+IFERROR(IF([1]Controles!$B88&lt;&gt;"",[1]Controles!$B88,""),"")</f>
        <v/>
      </c>
      <c r="D89" s="50" t="str">
        <f>+IFERROR(IF([1]Controles!$C88&lt;&gt;"",[1]Controles!$C88,""),"")</f>
        <v/>
      </c>
      <c r="E89" s="50" t="str">
        <f>+IFERROR(IF([1]Controles!$D88&lt;&gt;"",[1]Controles!$D88,""),"")</f>
        <v/>
      </c>
      <c r="F89" s="50" t="str">
        <f>+IFERROR(IF([1]Controles!$E88&lt;&gt;"",[1]Controles!$E88,""),"")</f>
        <v/>
      </c>
      <c r="G89" s="59" t="str">
        <f>+IFERROR(IF([1]Controles!$F88&lt;&gt;"",[1]Controles!$F88,""),"")</f>
        <v/>
      </c>
      <c r="H89" s="43" t="str">
        <f>+IFERROR(IF([1]Controles!$G88&lt;&gt;"",[1]Controles!$G88,""),"")</f>
        <v/>
      </c>
      <c r="I89" s="42" t="str">
        <f>+IFERROR(Tabla1[[#This Row],[POSITIVO]]/Tabla1[[#This Row],[ASIGNACION]],"")</f>
        <v/>
      </c>
      <c r="J89" s="32" t="str">
        <f>IFERROR(VLOOKUP(Tabla1[[#This Row],[ENTIDAD]],Tabla2[#All],2,0),"")</f>
        <v/>
      </c>
      <c r="K89" s="32" t="str">
        <f>IFERROR(VLOOKUP(Tabla1[[#This Row],[LLAVE]],GANNT!$A:$J,10,0),"")</f>
        <v/>
      </c>
      <c r="L89" s="32" t="str">
        <f>IFERROR(VLOOKUP(Tabla1[[#This Row],[LLAVE]],GANNT!$A:$BT,72,0),"")</f>
        <v>CUMPLIDO</v>
      </c>
      <c r="M8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89" s="33">
        <f>IFERROR(VLOOKUP(Tabla1[[#This Row],[TARIFA A CALCULAR]],Tabla6[#All],2,0)*Tabla1[[#This Row],[POSITIVO]],0)</f>
        <v>0</v>
      </c>
      <c r="O89" s="33">
        <f>IFERROR(VLOOKUP(Tabla1[[#This Row],[TARIFA A CALCULAR]],Tabla6[#All],3,0)*(Tabla1[[#This Row],[ASIGNACION]]-Tabla1[[#This Row],[POSITIVO]]),0)</f>
        <v>0</v>
      </c>
      <c r="P89" s="34">
        <f>+IFERROR(Tabla1[[#This Row],[FACTURA POSITIVO]]+Tabla1[[#This Row],[FACTURA NEGATIVO]],0)</f>
        <v>0</v>
      </c>
    </row>
    <row r="90" spans="1:16" x14ac:dyDescent="0.25">
      <c r="A90" s="62" t="str">
        <f>IFERROR(Tabla1[[#This Row],[ENTIDAD]]&amp;Tabla1[[#This Row],['# SOLICITUDES]],"")</f>
        <v/>
      </c>
      <c r="B90" s="66" t="str">
        <f>+IFERROR(IF([1]Controles!$A89&lt;&gt;"",[1]Controles!$A89,""),"")</f>
        <v/>
      </c>
      <c r="C90" s="64" t="str">
        <f>+IFERROR(IF([1]Controles!$B89&lt;&gt;"",[1]Controles!$B89,""),"")</f>
        <v/>
      </c>
      <c r="D90" s="50" t="str">
        <f>+IFERROR(IF([1]Controles!$C89&lt;&gt;"",[1]Controles!$C89,""),"")</f>
        <v/>
      </c>
      <c r="E90" s="50" t="str">
        <f>+IFERROR(IF([1]Controles!$D89&lt;&gt;"",[1]Controles!$D89,""),"")</f>
        <v/>
      </c>
      <c r="F90" s="50" t="str">
        <f>+IFERROR(IF([1]Controles!$E89&lt;&gt;"",[1]Controles!$E89,""),"")</f>
        <v/>
      </c>
      <c r="G90" s="59" t="str">
        <f>+IFERROR(IF([1]Controles!$F89&lt;&gt;"",[1]Controles!$F89,""),"")</f>
        <v/>
      </c>
      <c r="H90" s="43" t="str">
        <f>+IFERROR(IF([1]Controles!$G89&lt;&gt;"",[1]Controles!$G89,""),"")</f>
        <v/>
      </c>
      <c r="I90" s="42" t="str">
        <f>+IFERROR(Tabla1[[#This Row],[POSITIVO]]/Tabla1[[#This Row],[ASIGNACION]],"")</f>
        <v/>
      </c>
      <c r="J90" s="32" t="str">
        <f>IFERROR(VLOOKUP(Tabla1[[#This Row],[ENTIDAD]],Tabla2[#All],2,0),"")</f>
        <v/>
      </c>
      <c r="K90" s="32" t="str">
        <f>IFERROR(VLOOKUP(Tabla1[[#This Row],[LLAVE]],GANNT!$A:$J,10,0),"")</f>
        <v/>
      </c>
      <c r="L90" s="32" t="str">
        <f>IFERROR(VLOOKUP(Tabla1[[#This Row],[LLAVE]],GANNT!$A:$BT,72,0),"")</f>
        <v>CUMPLIDO</v>
      </c>
      <c r="M9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90" s="33">
        <f>IFERROR(VLOOKUP(Tabla1[[#This Row],[TARIFA A CALCULAR]],Tabla6[#All],2,0)*Tabla1[[#This Row],[POSITIVO]],0)</f>
        <v>0</v>
      </c>
      <c r="O90" s="33">
        <f>IFERROR(VLOOKUP(Tabla1[[#This Row],[TARIFA A CALCULAR]],Tabla6[#All],3,0)*(Tabla1[[#This Row],[ASIGNACION]]-Tabla1[[#This Row],[POSITIVO]]),0)</f>
        <v>0</v>
      </c>
      <c r="P90" s="34">
        <f>+IFERROR(Tabla1[[#This Row],[FACTURA POSITIVO]]+Tabla1[[#This Row],[FACTURA NEGATIVO]],0)</f>
        <v>0</v>
      </c>
    </row>
    <row r="91" spans="1:16" x14ac:dyDescent="0.25">
      <c r="A91" s="62" t="str">
        <f>IFERROR(Tabla1[[#This Row],[ENTIDAD]]&amp;Tabla1[[#This Row],['# SOLICITUDES]],"")</f>
        <v/>
      </c>
      <c r="B91" s="66" t="str">
        <f>+IFERROR(IF([1]Controles!$A90&lt;&gt;"",[1]Controles!$A90,""),"")</f>
        <v/>
      </c>
      <c r="C91" s="64" t="str">
        <f>+IFERROR(IF([1]Controles!$B90&lt;&gt;"",[1]Controles!$B90,""),"")</f>
        <v/>
      </c>
      <c r="D91" s="50" t="str">
        <f>+IFERROR(IF([1]Controles!$C90&lt;&gt;"",[1]Controles!$C90,""),"")</f>
        <v/>
      </c>
      <c r="E91" s="50" t="str">
        <f>+IFERROR(IF([1]Controles!$D90&lt;&gt;"",[1]Controles!$D90,""),"")</f>
        <v/>
      </c>
      <c r="F91" s="50" t="str">
        <f>+IFERROR(IF([1]Controles!$E90&lt;&gt;"",[1]Controles!$E90,""),"")</f>
        <v/>
      </c>
      <c r="G91" s="59" t="str">
        <f>+IFERROR(IF([1]Controles!$F90&lt;&gt;"",[1]Controles!$F90,""),"")</f>
        <v/>
      </c>
      <c r="H91" s="43" t="str">
        <f>+IFERROR(IF([1]Controles!$G90&lt;&gt;"",[1]Controles!$G90,""),"")</f>
        <v/>
      </c>
      <c r="I91" s="42" t="str">
        <f>+IFERROR(Tabla1[[#This Row],[POSITIVO]]/Tabla1[[#This Row],[ASIGNACION]],"")</f>
        <v/>
      </c>
      <c r="J91" s="32" t="str">
        <f>IFERROR(VLOOKUP(Tabla1[[#This Row],[ENTIDAD]],Tabla2[#All],2,0),"")</f>
        <v/>
      </c>
      <c r="K91" s="32" t="str">
        <f>IFERROR(VLOOKUP(Tabla1[[#This Row],[LLAVE]],GANNT!$A:$J,10,0),"")</f>
        <v/>
      </c>
      <c r="L91" s="32" t="str">
        <f>IFERROR(VLOOKUP(Tabla1[[#This Row],[LLAVE]],GANNT!$A:$BT,72,0),"")</f>
        <v>CUMPLIDO</v>
      </c>
      <c r="M9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91" s="33">
        <f>IFERROR(VLOOKUP(Tabla1[[#This Row],[TARIFA A CALCULAR]],Tabla6[#All],2,0)*Tabla1[[#This Row],[POSITIVO]],0)</f>
        <v>0</v>
      </c>
      <c r="O91" s="33">
        <f>IFERROR(VLOOKUP(Tabla1[[#This Row],[TARIFA A CALCULAR]],Tabla6[#All],3,0)*(Tabla1[[#This Row],[ASIGNACION]]-Tabla1[[#This Row],[POSITIVO]]),0)</f>
        <v>0</v>
      </c>
      <c r="P91" s="34">
        <f>+IFERROR(Tabla1[[#This Row],[FACTURA POSITIVO]]+Tabla1[[#This Row],[FACTURA NEGATIVO]],0)</f>
        <v>0</v>
      </c>
    </row>
    <row r="92" spans="1:16" x14ac:dyDescent="0.25">
      <c r="A92" s="62" t="str">
        <f>IFERROR(Tabla1[[#This Row],[ENTIDAD]]&amp;Tabla1[[#This Row],['# SOLICITUDES]],"")</f>
        <v/>
      </c>
      <c r="B92" s="66" t="str">
        <f>+IFERROR(IF([1]Controles!$A91&lt;&gt;"",[1]Controles!$A91,""),"")</f>
        <v/>
      </c>
      <c r="C92" s="64" t="str">
        <f>+IFERROR(IF([1]Controles!$B91&lt;&gt;"",[1]Controles!$B91,""),"")</f>
        <v/>
      </c>
      <c r="D92" s="50" t="str">
        <f>+IFERROR(IF([1]Controles!$C91&lt;&gt;"",[1]Controles!$C91,""),"")</f>
        <v/>
      </c>
      <c r="E92" s="50" t="str">
        <f>+IFERROR(IF([1]Controles!$D91&lt;&gt;"",[1]Controles!$D91,""),"")</f>
        <v/>
      </c>
      <c r="F92" s="50" t="str">
        <f>+IFERROR(IF([1]Controles!$E91&lt;&gt;"",[1]Controles!$E91,""),"")</f>
        <v/>
      </c>
      <c r="G92" s="59" t="str">
        <f>+IFERROR(IF([1]Controles!$F91&lt;&gt;"",[1]Controles!$F91,""),"")</f>
        <v/>
      </c>
      <c r="H92" s="43" t="str">
        <f>+IFERROR(IF([1]Controles!$G91&lt;&gt;"",[1]Controles!$G91,""),"")</f>
        <v/>
      </c>
      <c r="I92" s="42" t="str">
        <f>+IFERROR(Tabla1[[#This Row],[POSITIVO]]/Tabla1[[#This Row],[ASIGNACION]],"")</f>
        <v/>
      </c>
      <c r="J92" s="32" t="str">
        <f>IFERROR(VLOOKUP(Tabla1[[#This Row],[ENTIDAD]],Tabla2[#All],2,0),"")</f>
        <v/>
      </c>
      <c r="K92" s="32" t="str">
        <f>IFERROR(VLOOKUP(Tabla1[[#This Row],[LLAVE]],GANNT!$A:$J,10,0),"")</f>
        <v/>
      </c>
      <c r="L92" s="32" t="str">
        <f>IFERROR(VLOOKUP(Tabla1[[#This Row],[LLAVE]],GANNT!$A:$BT,72,0),"")</f>
        <v>CUMPLIDO</v>
      </c>
      <c r="M9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92" s="33">
        <f>IFERROR(VLOOKUP(Tabla1[[#This Row],[TARIFA A CALCULAR]],Tabla6[#All],2,0)*Tabla1[[#This Row],[POSITIVO]],0)</f>
        <v>0</v>
      </c>
      <c r="O92" s="33">
        <f>IFERROR(VLOOKUP(Tabla1[[#This Row],[TARIFA A CALCULAR]],Tabla6[#All],3,0)*(Tabla1[[#This Row],[ASIGNACION]]-Tabla1[[#This Row],[POSITIVO]]),0)</f>
        <v>0</v>
      </c>
      <c r="P92" s="34">
        <f>+IFERROR(Tabla1[[#This Row],[FACTURA POSITIVO]]+Tabla1[[#This Row],[FACTURA NEGATIVO]],0)</f>
        <v>0</v>
      </c>
    </row>
    <row r="93" spans="1:16" x14ac:dyDescent="0.25">
      <c r="A93" s="62" t="str">
        <f>IFERROR(Tabla1[[#This Row],[ENTIDAD]]&amp;Tabla1[[#This Row],['# SOLICITUDES]],"")</f>
        <v/>
      </c>
      <c r="B93" s="66" t="str">
        <f>+IFERROR(IF([1]Controles!$A92&lt;&gt;"",[1]Controles!$A92,""),"")</f>
        <v/>
      </c>
      <c r="C93" s="64" t="str">
        <f>+IFERROR(IF([1]Controles!$B92&lt;&gt;"",[1]Controles!$B92,""),"")</f>
        <v/>
      </c>
      <c r="D93" s="50" t="str">
        <f>+IFERROR(IF([1]Controles!$C92&lt;&gt;"",[1]Controles!$C92,""),"")</f>
        <v/>
      </c>
      <c r="E93" s="50" t="str">
        <f>+IFERROR(IF([1]Controles!$D92&lt;&gt;"",[1]Controles!$D92,""),"")</f>
        <v/>
      </c>
      <c r="F93" s="50" t="str">
        <f>+IFERROR(IF([1]Controles!$E92&lt;&gt;"",[1]Controles!$E92,""),"")</f>
        <v/>
      </c>
      <c r="G93" s="59" t="str">
        <f>+IFERROR(IF([1]Controles!$F92&lt;&gt;"",[1]Controles!$F92,""),"")</f>
        <v/>
      </c>
      <c r="H93" s="43" t="str">
        <f>+IFERROR(IF([1]Controles!$G92&lt;&gt;"",[1]Controles!$G92,""),"")</f>
        <v/>
      </c>
      <c r="I93" s="42" t="str">
        <f>+IFERROR(Tabla1[[#This Row],[POSITIVO]]/Tabla1[[#This Row],[ASIGNACION]],"")</f>
        <v/>
      </c>
      <c r="J93" s="32" t="str">
        <f>IFERROR(VLOOKUP(Tabla1[[#This Row],[ENTIDAD]],Tabla2[#All],2,0),"")</f>
        <v/>
      </c>
      <c r="K93" s="32" t="str">
        <f>IFERROR(VLOOKUP(Tabla1[[#This Row],[LLAVE]],GANNT!$A:$J,10,0),"")</f>
        <v/>
      </c>
      <c r="L93" s="32" t="str">
        <f>IFERROR(VLOOKUP(Tabla1[[#This Row],[LLAVE]],GANNT!$A:$BT,72,0),"")</f>
        <v>CUMPLIDO</v>
      </c>
      <c r="M9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93" s="33">
        <f>IFERROR(VLOOKUP(Tabla1[[#This Row],[TARIFA A CALCULAR]],Tabla6[#All],2,0)*Tabla1[[#This Row],[POSITIVO]],0)</f>
        <v>0</v>
      </c>
      <c r="O93" s="33">
        <f>IFERROR(VLOOKUP(Tabla1[[#This Row],[TARIFA A CALCULAR]],Tabla6[#All],3,0)*(Tabla1[[#This Row],[ASIGNACION]]-Tabla1[[#This Row],[POSITIVO]]),0)</f>
        <v>0</v>
      </c>
      <c r="P93" s="34">
        <f>+IFERROR(Tabla1[[#This Row],[FACTURA POSITIVO]]+Tabla1[[#This Row],[FACTURA NEGATIVO]],0)</f>
        <v>0</v>
      </c>
    </row>
    <row r="94" spans="1:16" x14ac:dyDescent="0.25">
      <c r="A94" s="62" t="str">
        <f>IFERROR(Tabla1[[#This Row],[ENTIDAD]]&amp;Tabla1[[#This Row],['# SOLICITUDES]],"")</f>
        <v/>
      </c>
      <c r="B94" s="66" t="str">
        <f>+IFERROR(IF([1]Controles!$A93&lt;&gt;"",[1]Controles!$A93,""),"")</f>
        <v/>
      </c>
      <c r="C94" s="64" t="str">
        <f>+IFERROR(IF([1]Controles!$B93&lt;&gt;"",[1]Controles!$B93,""),"")</f>
        <v/>
      </c>
      <c r="D94" s="50" t="str">
        <f>+IFERROR(IF([1]Controles!$C93&lt;&gt;"",[1]Controles!$C93,""),"")</f>
        <v/>
      </c>
      <c r="E94" s="50" t="str">
        <f>+IFERROR(IF([1]Controles!$D93&lt;&gt;"",[1]Controles!$D93,""),"")</f>
        <v/>
      </c>
      <c r="F94" s="50" t="str">
        <f>+IFERROR(IF([1]Controles!$E93&lt;&gt;"",[1]Controles!$E93,""),"")</f>
        <v/>
      </c>
      <c r="G94" s="59" t="str">
        <f>+IFERROR(IF([1]Controles!$F93&lt;&gt;"",[1]Controles!$F93,""),"")</f>
        <v/>
      </c>
      <c r="H94" s="43" t="str">
        <f>+IFERROR(IF([1]Controles!$G93&lt;&gt;"",[1]Controles!$G93,""),"")</f>
        <v/>
      </c>
      <c r="I94" s="42" t="str">
        <f>+IFERROR(Tabla1[[#This Row],[POSITIVO]]/Tabla1[[#This Row],[ASIGNACION]],"")</f>
        <v/>
      </c>
      <c r="J94" s="32" t="str">
        <f>IFERROR(VLOOKUP(Tabla1[[#This Row],[ENTIDAD]],Tabla2[#All],2,0),"")</f>
        <v/>
      </c>
      <c r="K94" s="32" t="str">
        <f>IFERROR(VLOOKUP(Tabla1[[#This Row],[LLAVE]],GANNT!$A:$J,10,0),"")</f>
        <v/>
      </c>
      <c r="L94" s="32" t="str">
        <f>IFERROR(VLOOKUP(Tabla1[[#This Row],[LLAVE]],GANNT!$A:$BT,72,0),"")</f>
        <v>CUMPLIDO</v>
      </c>
      <c r="M9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94" s="33">
        <f>IFERROR(VLOOKUP(Tabla1[[#This Row],[TARIFA A CALCULAR]],Tabla6[#All],2,0)*Tabla1[[#This Row],[POSITIVO]],0)</f>
        <v>0</v>
      </c>
      <c r="O94" s="33">
        <f>IFERROR(VLOOKUP(Tabla1[[#This Row],[TARIFA A CALCULAR]],Tabla6[#All],3,0)*(Tabla1[[#This Row],[ASIGNACION]]-Tabla1[[#This Row],[POSITIVO]]),0)</f>
        <v>0</v>
      </c>
      <c r="P94" s="34">
        <f>+IFERROR(Tabla1[[#This Row],[FACTURA POSITIVO]]+Tabla1[[#This Row],[FACTURA NEGATIVO]],0)</f>
        <v>0</v>
      </c>
    </row>
    <row r="95" spans="1:16" x14ac:dyDescent="0.25">
      <c r="A95" s="62" t="str">
        <f>IFERROR(Tabla1[[#This Row],[ENTIDAD]]&amp;Tabla1[[#This Row],['# SOLICITUDES]],"")</f>
        <v/>
      </c>
      <c r="B95" s="66" t="str">
        <f>+IFERROR(IF([1]Controles!$A94&lt;&gt;"",[1]Controles!$A94,""),"")</f>
        <v/>
      </c>
      <c r="C95" s="64" t="str">
        <f>+IFERROR(IF([1]Controles!$B94&lt;&gt;"",[1]Controles!$B94,""),"")</f>
        <v/>
      </c>
      <c r="D95" s="50" t="str">
        <f>+IFERROR(IF([1]Controles!$C94&lt;&gt;"",[1]Controles!$C94,""),"")</f>
        <v/>
      </c>
      <c r="E95" s="50" t="str">
        <f>+IFERROR(IF([1]Controles!$D94&lt;&gt;"",[1]Controles!$D94,""),"")</f>
        <v/>
      </c>
      <c r="F95" s="50" t="str">
        <f>+IFERROR(IF([1]Controles!$E94&lt;&gt;"",[1]Controles!$E94,""),"")</f>
        <v/>
      </c>
      <c r="G95" s="59" t="str">
        <f>+IFERROR(IF([1]Controles!$F94&lt;&gt;"",[1]Controles!$F94,""),"")</f>
        <v/>
      </c>
      <c r="H95" s="43" t="str">
        <f>+IFERROR(IF([1]Controles!$G94&lt;&gt;"",[1]Controles!$G94,""),"")</f>
        <v/>
      </c>
      <c r="I95" s="42" t="str">
        <f>+IFERROR(Tabla1[[#This Row],[POSITIVO]]/Tabla1[[#This Row],[ASIGNACION]],"")</f>
        <v/>
      </c>
      <c r="J95" s="32" t="str">
        <f>IFERROR(VLOOKUP(Tabla1[[#This Row],[ENTIDAD]],Tabla2[#All],2,0),"")</f>
        <v/>
      </c>
      <c r="K95" s="32" t="str">
        <f>IFERROR(VLOOKUP(Tabla1[[#This Row],[LLAVE]],GANNT!$A:$J,10,0),"")</f>
        <v/>
      </c>
      <c r="L95" s="32" t="str">
        <f>IFERROR(VLOOKUP(Tabla1[[#This Row],[LLAVE]],GANNT!$A:$BT,72,0),"")</f>
        <v>CUMPLIDO</v>
      </c>
      <c r="M9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95" s="33">
        <f>IFERROR(VLOOKUP(Tabla1[[#This Row],[TARIFA A CALCULAR]],Tabla6[#All],2,0)*Tabla1[[#This Row],[POSITIVO]],0)</f>
        <v>0</v>
      </c>
      <c r="O95" s="33">
        <f>IFERROR(VLOOKUP(Tabla1[[#This Row],[TARIFA A CALCULAR]],Tabla6[#All],3,0)*(Tabla1[[#This Row],[ASIGNACION]]-Tabla1[[#This Row],[POSITIVO]]),0)</f>
        <v>0</v>
      </c>
      <c r="P95" s="34">
        <f>+IFERROR(Tabla1[[#This Row],[FACTURA POSITIVO]]+Tabla1[[#This Row],[FACTURA NEGATIVO]],0)</f>
        <v>0</v>
      </c>
    </row>
    <row r="96" spans="1:16" x14ac:dyDescent="0.25">
      <c r="A96" s="62" t="str">
        <f>IFERROR(Tabla1[[#This Row],[ENTIDAD]]&amp;Tabla1[[#This Row],['# SOLICITUDES]],"")</f>
        <v/>
      </c>
      <c r="B96" s="66" t="str">
        <f>+IFERROR(IF([1]Controles!$A95&lt;&gt;"",[1]Controles!$A95,""),"")</f>
        <v/>
      </c>
      <c r="C96" s="64" t="str">
        <f>+IFERROR(IF([1]Controles!$B95&lt;&gt;"",[1]Controles!$B95,""),"")</f>
        <v/>
      </c>
      <c r="D96" s="50" t="str">
        <f>+IFERROR(IF([1]Controles!$C95&lt;&gt;"",[1]Controles!$C95,""),"")</f>
        <v/>
      </c>
      <c r="E96" s="50" t="str">
        <f>+IFERROR(IF([1]Controles!$D95&lt;&gt;"",[1]Controles!$D95,""),"")</f>
        <v/>
      </c>
      <c r="F96" s="50" t="str">
        <f>+IFERROR(IF([1]Controles!$E95&lt;&gt;"",[1]Controles!$E95,""),"")</f>
        <v/>
      </c>
      <c r="G96" s="59" t="str">
        <f>+IFERROR(IF([1]Controles!$F95&lt;&gt;"",[1]Controles!$F95,""),"")</f>
        <v/>
      </c>
      <c r="H96" s="43" t="str">
        <f>+IFERROR(IF([1]Controles!$G95&lt;&gt;"",[1]Controles!$G95,""),"")</f>
        <v/>
      </c>
      <c r="I96" s="42" t="str">
        <f>+IFERROR(Tabla1[[#This Row],[POSITIVO]]/Tabla1[[#This Row],[ASIGNACION]],"")</f>
        <v/>
      </c>
      <c r="J96" s="32" t="str">
        <f>IFERROR(VLOOKUP(Tabla1[[#This Row],[ENTIDAD]],Tabla2[#All],2,0),"")</f>
        <v/>
      </c>
      <c r="K96" s="32" t="str">
        <f>IFERROR(VLOOKUP(Tabla1[[#This Row],[LLAVE]],GANNT!$A:$J,10,0),"")</f>
        <v/>
      </c>
      <c r="L96" s="32" t="str">
        <f>IFERROR(VLOOKUP(Tabla1[[#This Row],[LLAVE]],GANNT!$A:$BT,72,0),"")</f>
        <v>CUMPLIDO</v>
      </c>
      <c r="M9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96" s="33">
        <f>IFERROR(VLOOKUP(Tabla1[[#This Row],[TARIFA A CALCULAR]],Tabla6[#All],2,0)*Tabla1[[#This Row],[POSITIVO]],0)</f>
        <v>0</v>
      </c>
      <c r="O96" s="33">
        <f>IFERROR(VLOOKUP(Tabla1[[#This Row],[TARIFA A CALCULAR]],Tabla6[#All],3,0)*(Tabla1[[#This Row],[ASIGNACION]]-Tabla1[[#This Row],[POSITIVO]]),0)</f>
        <v>0</v>
      </c>
      <c r="P96" s="34">
        <f>+IFERROR(Tabla1[[#This Row],[FACTURA POSITIVO]]+Tabla1[[#This Row],[FACTURA NEGATIVO]],0)</f>
        <v>0</v>
      </c>
    </row>
    <row r="97" spans="1:16" x14ac:dyDescent="0.25">
      <c r="A97" s="62" t="str">
        <f>IFERROR(Tabla1[[#This Row],[ENTIDAD]]&amp;Tabla1[[#This Row],['# SOLICITUDES]],"")</f>
        <v/>
      </c>
      <c r="B97" s="66" t="str">
        <f>+IFERROR(IF([1]Controles!$A96&lt;&gt;"",[1]Controles!$A96,""),"")</f>
        <v/>
      </c>
      <c r="C97" s="64" t="str">
        <f>+IFERROR(IF([1]Controles!$B96&lt;&gt;"",[1]Controles!$B96,""),"")</f>
        <v/>
      </c>
      <c r="D97" s="50" t="str">
        <f>+IFERROR(IF([1]Controles!$C96&lt;&gt;"",[1]Controles!$C96,""),"")</f>
        <v/>
      </c>
      <c r="E97" s="50" t="str">
        <f>+IFERROR(IF([1]Controles!$D96&lt;&gt;"",[1]Controles!$D96,""),"")</f>
        <v/>
      </c>
      <c r="F97" s="50" t="str">
        <f>+IFERROR(IF([1]Controles!$E96&lt;&gt;"",[1]Controles!$E96,""),"")</f>
        <v/>
      </c>
      <c r="G97" s="59" t="str">
        <f>+IFERROR(IF([1]Controles!$F96&lt;&gt;"",[1]Controles!$F96,""),"")</f>
        <v/>
      </c>
      <c r="H97" s="43" t="str">
        <f>+IFERROR(IF([1]Controles!$G96&lt;&gt;"",[1]Controles!$G96,""),"")</f>
        <v/>
      </c>
      <c r="I97" s="42" t="str">
        <f>+IFERROR(Tabla1[[#This Row],[POSITIVO]]/Tabla1[[#This Row],[ASIGNACION]],"")</f>
        <v/>
      </c>
      <c r="J97" s="32" t="str">
        <f>IFERROR(VLOOKUP(Tabla1[[#This Row],[ENTIDAD]],Tabla2[#All],2,0),"")</f>
        <v/>
      </c>
      <c r="K97" s="32" t="str">
        <f>IFERROR(VLOOKUP(Tabla1[[#This Row],[LLAVE]],GANNT!$A:$J,10,0),"")</f>
        <v/>
      </c>
      <c r="L97" s="32" t="str">
        <f>IFERROR(VLOOKUP(Tabla1[[#This Row],[LLAVE]],GANNT!$A:$BT,72,0),"")</f>
        <v>CUMPLIDO</v>
      </c>
      <c r="M9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97" s="33">
        <f>IFERROR(VLOOKUP(Tabla1[[#This Row],[TARIFA A CALCULAR]],Tabla6[#All],2,0)*Tabla1[[#This Row],[POSITIVO]],0)</f>
        <v>0</v>
      </c>
      <c r="O97" s="33">
        <f>IFERROR(VLOOKUP(Tabla1[[#This Row],[TARIFA A CALCULAR]],Tabla6[#All],3,0)*(Tabla1[[#This Row],[ASIGNACION]]-Tabla1[[#This Row],[POSITIVO]]),0)</f>
        <v>0</v>
      </c>
      <c r="P97" s="34">
        <f>+IFERROR(Tabla1[[#This Row],[FACTURA POSITIVO]]+Tabla1[[#This Row],[FACTURA NEGATIVO]],0)</f>
        <v>0</v>
      </c>
    </row>
    <row r="98" spans="1:16" x14ac:dyDescent="0.25">
      <c r="A98" s="62" t="str">
        <f>IFERROR(Tabla1[[#This Row],[ENTIDAD]]&amp;Tabla1[[#This Row],['# SOLICITUDES]],"")</f>
        <v/>
      </c>
      <c r="B98" s="66" t="str">
        <f>+IFERROR(IF([1]Controles!$A97&lt;&gt;"",[1]Controles!$A97,""),"")</f>
        <v/>
      </c>
      <c r="C98" s="64" t="str">
        <f>+IFERROR(IF([1]Controles!$B97&lt;&gt;"",[1]Controles!$B97,""),"")</f>
        <v/>
      </c>
      <c r="D98" s="50" t="str">
        <f>+IFERROR(IF([1]Controles!$C97&lt;&gt;"",[1]Controles!$C97,""),"")</f>
        <v/>
      </c>
      <c r="E98" s="50" t="str">
        <f>+IFERROR(IF([1]Controles!$D97&lt;&gt;"",[1]Controles!$D97,""),"")</f>
        <v/>
      </c>
      <c r="F98" s="50" t="str">
        <f>+IFERROR(IF([1]Controles!$E97&lt;&gt;"",[1]Controles!$E97,""),"")</f>
        <v/>
      </c>
      <c r="G98" s="59" t="str">
        <f>+IFERROR(IF([1]Controles!$F97&lt;&gt;"",[1]Controles!$F97,""),"")</f>
        <v/>
      </c>
      <c r="H98" s="43" t="str">
        <f>+IFERROR(IF([1]Controles!$G97&lt;&gt;"",[1]Controles!$G97,""),"")</f>
        <v/>
      </c>
      <c r="I98" s="42" t="str">
        <f>+IFERROR(Tabla1[[#This Row],[POSITIVO]]/Tabla1[[#This Row],[ASIGNACION]],"")</f>
        <v/>
      </c>
      <c r="J98" s="32" t="str">
        <f>IFERROR(VLOOKUP(Tabla1[[#This Row],[ENTIDAD]],Tabla2[#All],2,0),"")</f>
        <v/>
      </c>
      <c r="K98" s="32" t="str">
        <f>IFERROR(VLOOKUP(Tabla1[[#This Row],[LLAVE]],GANNT!$A:$J,10,0),"")</f>
        <v/>
      </c>
      <c r="L98" s="32" t="str">
        <f>IFERROR(VLOOKUP(Tabla1[[#This Row],[LLAVE]],GANNT!$A:$BT,72,0),"")</f>
        <v>CUMPLIDO</v>
      </c>
      <c r="M9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98" s="33">
        <f>IFERROR(VLOOKUP(Tabla1[[#This Row],[TARIFA A CALCULAR]],Tabla6[#All],2,0)*Tabla1[[#This Row],[POSITIVO]],0)</f>
        <v>0</v>
      </c>
      <c r="O98" s="33">
        <f>IFERROR(VLOOKUP(Tabla1[[#This Row],[TARIFA A CALCULAR]],Tabla6[#All],3,0)*(Tabla1[[#This Row],[ASIGNACION]]-Tabla1[[#This Row],[POSITIVO]]),0)</f>
        <v>0</v>
      </c>
      <c r="P98" s="34">
        <f>+IFERROR(Tabla1[[#This Row],[FACTURA POSITIVO]]+Tabla1[[#This Row],[FACTURA NEGATIVO]],0)</f>
        <v>0</v>
      </c>
    </row>
    <row r="99" spans="1:16" x14ac:dyDescent="0.25">
      <c r="A99" s="62" t="str">
        <f>IFERROR(Tabla1[[#This Row],[ENTIDAD]]&amp;Tabla1[[#This Row],['# SOLICITUDES]],"")</f>
        <v/>
      </c>
      <c r="B99" s="66" t="str">
        <f>+IFERROR(IF([1]Controles!$A98&lt;&gt;"",[1]Controles!$A98,""),"")</f>
        <v/>
      </c>
      <c r="C99" s="64" t="str">
        <f>+IFERROR(IF([1]Controles!$B98&lt;&gt;"",[1]Controles!$B98,""),"")</f>
        <v/>
      </c>
      <c r="D99" s="50" t="str">
        <f>+IFERROR(IF([1]Controles!$C98&lt;&gt;"",[1]Controles!$C98,""),"")</f>
        <v/>
      </c>
      <c r="E99" s="50" t="str">
        <f>+IFERROR(IF([1]Controles!$D98&lt;&gt;"",[1]Controles!$D98,""),"")</f>
        <v/>
      </c>
      <c r="F99" s="50" t="str">
        <f>+IFERROR(IF([1]Controles!$E98&lt;&gt;"",[1]Controles!$E98,""),"")</f>
        <v/>
      </c>
      <c r="G99" s="59" t="str">
        <f>+IFERROR(IF([1]Controles!$F98&lt;&gt;"",[1]Controles!$F98,""),"")</f>
        <v/>
      </c>
      <c r="H99" s="43" t="str">
        <f>+IFERROR(IF([1]Controles!$G98&lt;&gt;"",[1]Controles!$G98,""),"")</f>
        <v/>
      </c>
      <c r="I99" s="42" t="str">
        <f>+IFERROR(Tabla1[[#This Row],[POSITIVO]]/Tabla1[[#This Row],[ASIGNACION]],"")</f>
        <v/>
      </c>
      <c r="J99" s="32" t="str">
        <f>IFERROR(VLOOKUP(Tabla1[[#This Row],[ENTIDAD]],Tabla2[#All],2,0),"")</f>
        <v/>
      </c>
      <c r="K99" s="32" t="str">
        <f>IFERROR(VLOOKUP(Tabla1[[#This Row],[LLAVE]],GANNT!$A:$J,10,0),"")</f>
        <v/>
      </c>
      <c r="L99" s="32" t="str">
        <f>IFERROR(VLOOKUP(Tabla1[[#This Row],[LLAVE]],GANNT!$A:$BT,72,0),"")</f>
        <v>CUMPLIDO</v>
      </c>
      <c r="M9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99" s="33">
        <f>IFERROR(VLOOKUP(Tabla1[[#This Row],[TARIFA A CALCULAR]],Tabla6[#All],2,0)*Tabla1[[#This Row],[POSITIVO]],0)</f>
        <v>0</v>
      </c>
      <c r="O99" s="33">
        <f>IFERROR(VLOOKUP(Tabla1[[#This Row],[TARIFA A CALCULAR]],Tabla6[#All],3,0)*(Tabla1[[#This Row],[ASIGNACION]]-Tabla1[[#This Row],[POSITIVO]]),0)</f>
        <v>0</v>
      </c>
      <c r="P99" s="34">
        <f>+IFERROR(Tabla1[[#This Row],[FACTURA POSITIVO]]+Tabla1[[#This Row],[FACTURA NEGATIVO]],0)</f>
        <v>0</v>
      </c>
    </row>
    <row r="100" spans="1:16" x14ac:dyDescent="0.25">
      <c r="A100" s="62" t="str">
        <f>IFERROR(Tabla1[[#This Row],[ENTIDAD]]&amp;Tabla1[[#This Row],['# SOLICITUDES]],"")</f>
        <v/>
      </c>
      <c r="B100" s="66" t="str">
        <f>+IFERROR(IF([1]Controles!$A99&lt;&gt;"",[1]Controles!$A99,""),"")</f>
        <v/>
      </c>
      <c r="C100" s="64" t="str">
        <f>+IFERROR(IF([1]Controles!$B99&lt;&gt;"",[1]Controles!$B99,""),"")</f>
        <v/>
      </c>
      <c r="D100" s="50" t="str">
        <f>+IFERROR(IF([1]Controles!$C99&lt;&gt;"",[1]Controles!$C99,""),"")</f>
        <v/>
      </c>
      <c r="E100" s="50" t="str">
        <f>+IFERROR(IF([1]Controles!$D99&lt;&gt;"",[1]Controles!$D99,""),"")</f>
        <v/>
      </c>
      <c r="F100" s="50" t="str">
        <f>+IFERROR(IF([1]Controles!$E99&lt;&gt;"",[1]Controles!$E99,""),"")</f>
        <v/>
      </c>
      <c r="G100" s="59" t="str">
        <f>+IFERROR(IF([1]Controles!$F99&lt;&gt;"",[1]Controles!$F99,""),"")</f>
        <v/>
      </c>
      <c r="H100" s="43" t="str">
        <f>+IFERROR(IF([1]Controles!$G99&lt;&gt;"",[1]Controles!$G99,""),"")</f>
        <v/>
      </c>
      <c r="I100" s="42" t="str">
        <f>+IFERROR(Tabla1[[#This Row],[POSITIVO]]/Tabla1[[#This Row],[ASIGNACION]],"")</f>
        <v/>
      </c>
      <c r="J100" s="32" t="str">
        <f>IFERROR(VLOOKUP(Tabla1[[#This Row],[ENTIDAD]],Tabla2[#All],2,0),"")</f>
        <v/>
      </c>
      <c r="K100" s="32" t="str">
        <f>IFERROR(VLOOKUP(Tabla1[[#This Row],[LLAVE]],GANNT!$A:$J,10,0),"")</f>
        <v/>
      </c>
      <c r="L100" s="32" t="str">
        <f>IFERROR(VLOOKUP(Tabla1[[#This Row],[LLAVE]],GANNT!$A:$BT,72,0),"")</f>
        <v>CUMPLIDO</v>
      </c>
      <c r="M10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00" s="33">
        <f>IFERROR(VLOOKUP(Tabla1[[#This Row],[TARIFA A CALCULAR]],Tabla6[#All],2,0)*Tabla1[[#This Row],[POSITIVO]],0)</f>
        <v>0</v>
      </c>
      <c r="O100" s="33">
        <f>IFERROR(VLOOKUP(Tabla1[[#This Row],[TARIFA A CALCULAR]],Tabla6[#All],3,0)*(Tabla1[[#This Row],[ASIGNACION]]-Tabla1[[#This Row],[POSITIVO]]),0)</f>
        <v>0</v>
      </c>
      <c r="P100" s="34">
        <f>+IFERROR(Tabla1[[#This Row],[FACTURA POSITIVO]]+Tabla1[[#This Row],[FACTURA NEGATIVO]],0)</f>
        <v>0</v>
      </c>
    </row>
    <row r="101" spans="1:16" x14ac:dyDescent="0.25">
      <c r="A101" s="62" t="str">
        <f>IFERROR(Tabla1[[#This Row],[ENTIDAD]]&amp;Tabla1[[#This Row],['# SOLICITUDES]],"")</f>
        <v/>
      </c>
      <c r="B101" s="66" t="str">
        <f>+IFERROR(IF([1]Controles!$A100&lt;&gt;"",[1]Controles!$A100,""),"")</f>
        <v/>
      </c>
      <c r="C101" s="64" t="str">
        <f>+IFERROR(IF([1]Controles!$B100&lt;&gt;"",[1]Controles!$B100,""),"")</f>
        <v/>
      </c>
      <c r="D101" s="50" t="str">
        <f>+IFERROR(IF([1]Controles!$C100&lt;&gt;"",[1]Controles!$C100,""),"")</f>
        <v/>
      </c>
      <c r="E101" s="50" t="str">
        <f>+IFERROR(IF([1]Controles!$D100&lt;&gt;"",[1]Controles!$D100,""),"")</f>
        <v/>
      </c>
      <c r="F101" s="50" t="str">
        <f>+IFERROR(IF([1]Controles!$E100&lt;&gt;"",[1]Controles!$E100,""),"")</f>
        <v/>
      </c>
      <c r="G101" s="59" t="str">
        <f>+IFERROR(IF([1]Controles!$F100&lt;&gt;"",[1]Controles!$F100,""),"")</f>
        <v/>
      </c>
      <c r="H101" s="43" t="str">
        <f>+IFERROR(IF([1]Controles!$G100&lt;&gt;"",[1]Controles!$G100,""),"")</f>
        <v/>
      </c>
      <c r="I101" s="42" t="str">
        <f>+IFERROR(Tabla1[[#This Row],[POSITIVO]]/Tabla1[[#This Row],[ASIGNACION]],"")</f>
        <v/>
      </c>
      <c r="J101" s="32" t="str">
        <f>IFERROR(VLOOKUP(Tabla1[[#This Row],[ENTIDAD]],Tabla2[#All],2,0),"")</f>
        <v/>
      </c>
      <c r="K101" s="32" t="str">
        <f>IFERROR(VLOOKUP(Tabla1[[#This Row],[LLAVE]],GANNT!$A:$J,10,0),"")</f>
        <v/>
      </c>
      <c r="L101" s="32" t="str">
        <f>IFERROR(VLOOKUP(Tabla1[[#This Row],[LLAVE]],GANNT!$A:$BT,72,0),"")</f>
        <v>CUMPLIDO</v>
      </c>
      <c r="M10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01" s="33">
        <f>IFERROR(VLOOKUP(Tabla1[[#This Row],[TARIFA A CALCULAR]],Tabla6[#All],2,0)*Tabla1[[#This Row],[POSITIVO]],0)</f>
        <v>0</v>
      </c>
      <c r="O101" s="33">
        <f>IFERROR(VLOOKUP(Tabla1[[#This Row],[TARIFA A CALCULAR]],Tabla6[#All],3,0)*(Tabla1[[#This Row],[ASIGNACION]]-Tabla1[[#This Row],[POSITIVO]]),0)</f>
        <v>0</v>
      </c>
      <c r="P101" s="34">
        <f>+IFERROR(Tabla1[[#This Row],[FACTURA POSITIVO]]+Tabla1[[#This Row],[FACTURA NEGATIVO]],0)</f>
        <v>0</v>
      </c>
    </row>
    <row r="102" spans="1:16" x14ac:dyDescent="0.25">
      <c r="A102" s="62" t="str">
        <f>IFERROR(Tabla1[[#This Row],[ENTIDAD]]&amp;Tabla1[[#This Row],['# SOLICITUDES]],"")</f>
        <v/>
      </c>
      <c r="B102" s="66" t="str">
        <f>+IFERROR(IF([1]Controles!$A101&lt;&gt;"",[1]Controles!$A101,""),"")</f>
        <v/>
      </c>
      <c r="C102" s="64" t="str">
        <f>+IFERROR(IF([1]Controles!$B101&lt;&gt;"",[1]Controles!$B101,""),"")</f>
        <v/>
      </c>
      <c r="D102" s="50" t="str">
        <f>+IFERROR(IF([1]Controles!$C101&lt;&gt;"",[1]Controles!$C101,""),"")</f>
        <v/>
      </c>
      <c r="E102" s="50" t="str">
        <f>+IFERROR(IF([1]Controles!$D101&lt;&gt;"",[1]Controles!$D101,""),"")</f>
        <v/>
      </c>
      <c r="F102" s="50" t="str">
        <f>+IFERROR(IF([1]Controles!$E101&lt;&gt;"",[1]Controles!$E101,""),"")</f>
        <v/>
      </c>
      <c r="G102" s="59" t="str">
        <f>+IFERROR(IF([1]Controles!$F101&lt;&gt;"",[1]Controles!$F101,""),"")</f>
        <v/>
      </c>
      <c r="H102" s="43" t="str">
        <f>+IFERROR(IF([1]Controles!$G101&lt;&gt;"",[1]Controles!$G101,""),"")</f>
        <v/>
      </c>
      <c r="I102" s="42" t="str">
        <f>+IFERROR(Tabla1[[#This Row],[POSITIVO]]/Tabla1[[#This Row],[ASIGNACION]],"")</f>
        <v/>
      </c>
      <c r="J102" s="32" t="str">
        <f>IFERROR(VLOOKUP(Tabla1[[#This Row],[ENTIDAD]],Tabla2[#All],2,0),"")</f>
        <v/>
      </c>
      <c r="K102" s="32" t="str">
        <f>IFERROR(VLOOKUP(Tabla1[[#This Row],[LLAVE]],GANNT!$A:$J,10,0),"")</f>
        <v/>
      </c>
      <c r="L102" s="32" t="str">
        <f>IFERROR(VLOOKUP(Tabla1[[#This Row],[LLAVE]],GANNT!$A:$BT,72,0),"")</f>
        <v>CUMPLIDO</v>
      </c>
      <c r="M10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02" s="33">
        <f>IFERROR(VLOOKUP(Tabla1[[#This Row],[TARIFA A CALCULAR]],Tabla6[#All],2,0)*Tabla1[[#This Row],[POSITIVO]],0)</f>
        <v>0</v>
      </c>
      <c r="O102" s="33">
        <f>IFERROR(VLOOKUP(Tabla1[[#This Row],[TARIFA A CALCULAR]],Tabla6[#All],3,0)*(Tabla1[[#This Row],[ASIGNACION]]-Tabla1[[#This Row],[POSITIVO]]),0)</f>
        <v>0</v>
      </c>
      <c r="P102" s="34">
        <f>+IFERROR(Tabla1[[#This Row],[FACTURA POSITIVO]]+Tabla1[[#This Row],[FACTURA NEGATIVO]],0)</f>
        <v>0</v>
      </c>
    </row>
    <row r="103" spans="1:16" x14ac:dyDescent="0.25">
      <c r="A103" s="62" t="str">
        <f>IFERROR(Tabla1[[#This Row],[ENTIDAD]]&amp;Tabla1[[#This Row],['# SOLICITUDES]],"")</f>
        <v/>
      </c>
      <c r="B103" s="66" t="str">
        <f>+IFERROR(IF([1]Controles!$A102&lt;&gt;"",[1]Controles!$A102,""),"")</f>
        <v/>
      </c>
      <c r="C103" s="64" t="str">
        <f>+IFERROR(IF([1]Controles!$B102&lt;&gt;"",[1]Controles!$B102,""),"")</f>
        <v/>
      </c>
      <c r="D103" s="50" t="str">
        <f>+IFERROR(IF([1]Controles!$C102&lt;&gt;"",[1]Controles!$C102,""),"")</f>
        <v/>
      </c>
      <c r="E103" s="50" t="str">
        <f>+IFERROR(IF([1]Controles!$D102&lt;&gt;"",[1]Controles!$D102,""),"")</f>
        <v/>
      </c>
      <c r="F103" s="50" t="str">
        <f>+IFERROR(IF([1]Controles!$E102&lt;&gt;"",[1]Controles!$E102,""),"")</f>
        <v/>
      </c>
      <c r="G103" s="59" t="str">
        <f>+IFERROR(IF([1]Controles!$F102&lt;&gt;"",[1]Controles!$F102,""),"")</f>
        <v/>
      </c>
      <c r="H103" s="43" t="str">
        <f>+IFERROR(IF([1]Controles!$G102&lt;&gt;"",[1]Controles!$G102,""),"")</f>
        <v/>
      </c>
      <c r="I103" s="42" t="str">
        <f>+IFERROR(Tabla1[[#This Row],[POSITIVO]]/Tabla1[[#This Row],[ASIGNACION]],"")</f>
        <v/>
      </c>
      <c r="J103" s="32" t="str">
        <f>IFERROR(VLOOKUP(Tabla1[[#This Row],[ENTIDAD]],Tabla2[#All],2,0),"")</f>
        <v/>
      </c>
      <c r="K103" s="32" t="str">
        <f>IFERROR(VLOOKUP(Tabla1[[#This Row],[LLAVE]],GANNT!$A:$J,10,0),"")</f>
        <v/>
      </c>
      <c r="L103" s="32" t="str">
        <f>IFERROR(VLOOKUP(Tabla1[[#This Row],[LLAVE]],GANNT!$A:$BT,72,0),"")</f>
        <v>CUMPLIDO</v>
      </c>
      <c r="M10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03" s="33">
        <f>IFERROR(VLOOKUP(Tabla1[[#This Row],[TARIFA A CALCULAR]],Tabla6[#All],2,0)*Tabla1[[#This Row],[POSITIVO]],0)</f>
        <v>0</v>
      </c>
      <c r="O103" s="33">
        <f>IFERROR(VLOOKUP(Tabla1[[#This Row],[TARIFA A CALCULAR]],Tabla6[#All],3,0)*(Tabla1[[#This Row],[ASIGNACION]]-Tabla1[[#This Row],[POSITIVO]]),0)</f>
        <v>0</v>
      </c>
      <c r="P103" s="34">
        <f>+IFERROR(Tabla1[[#This Row],[FACTURA POSITIVO]]+Tabla1[[#This Row],[FACTURA NEGATIVO]],0)</f>
        <v>0</v>
      </c>
    </row>
    <row r="104" spans="1:16" x14ac:dyDescent="0.25">
      <c r="A104" s="62" t="str">
        <f>IFERROR(Tabla1[[#This Row],[ENTIDAD]]&amp;Tabla1[[#This Row],['# SOLICITUDES]],"")</f>
        <v/>
      </c>
      <c r="B104" s="66" t="str">
        <f>+IFERROR(IF([1]Controles!$A103&lt;&gt;"",[1]Controles!$A103,""),"")</f>
        <v/>
      </c>
      <c r="C104" s="64" t="str">
        <f>+IFERROR(IF([1]Controles!$B103&lt;&gt;"",[1]Controles!$B103,""),"")</f>
        <v/>
      </c>
      <c r="D104" s="50" t="str">
        <f>+IFERROR(IF([1]Controles!$C103&lt;&gt;"",[1]Controles!$C103,""),"")</f>
        <v/>
      </c>
      <c r="E104" s="50" t="str">
        <f>+IFERROR(IF([1]Controles!$D103&lt;&gt;"",[1]Controles!$D103,""),"")</f>
        <v/>
      </c>
      <c r="F104" s="50" t="str">
        <f>+IFERROR(IF([1]Controles!$E103&lt;&gt;"",[1]Controles!$E103,""),"")</f>
        <v/>
      </c>
      <c r="G104" s="59" t="str">
        <f>+IFERROR(IF([1]Controles!$F103&lt;&gt;"",[1]Controles!$F103,""),"")</f>
        <v/>
      </c>
      <c r="H104" s="43" t="str">
        <f>+IFERROR(IF([1]Controles!$G103&lt;&gt;"",[1]Controles!$G103,""),"")</f>
        <v/>
      </c>
      <c r="I104" s="42" t="str">
        <f>+IFERROR(Tabla1[[#This Row],[POSITIVO]]/Tabla1[[#This Row],[ASIGNACION]],"")</f>
        <v/>
      </c>
      <c r="J104" s="32" t="str">
        <f>IFERROR(VLOOKUP(Tabla1[[#This Row],[ENTIDAD]],Tabla2[#All],2,0),"")</f>
        <v/>
      </c>
      <c r="K104" s="32" t="str">
        <f>IFERROR(VLOOKUP(Tabla1[[#This Row],[LLAVE]],GANNT!$A:$J,10,0),"")</f>
        <v/>
      </c>
      <c r="L104" s="32" t="str">
        <f>IFERROR(VLOOKUP(Tabla1[[#This Row],[LLAVE]],GANNT!$A:$BT,72,0),"")</f>
        <v>CUMPLIDO</v>
      </c>
      <c r="M10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04" s="33">
        <f>IFERROR(VLOOKUP(Tabla1[[#This Row],[TARIFA A CALCULAR]],Tabla6[#All],2,0)*Tabla1[[#This Row],[POSITIVO]],0)</f>
        <v>0</v>
      </c>
      <c r="O104" s="33">
        <f>IFERROR(VLOOKUP(Tabla1[[#This Row],[TARIFA A CALCULAR]],Tabla6[#All],3,0)*(Tabla1[[#This Row],[ASIGNACION]]-Tabla1[[#This Row],[POSITIVO]]),0)</f>
        <v>0</v>
      </c>
      <c r="P104" s="34">
        <f>+IFERROR(Tabla1[[#This Row],[FACTURA POSITIVO]]+Tabla1[[#This Row],[FACTURA NEGATIVO]],0)</f>
        <v>0</v>
      </c>
    </row>
    <row r="105" spans="1:16" x14ac:dyDescent="0.25">
      <c r="A105" s="62" t="str">
        <f>IFERROR(Tabla1[[#This Row],[ENTIDAD]]&amp;Tabla1[[#This Row],['# SOLICITUDES]],"")</f>
        <v/>
      </c>
      <c r="B105" s="66" t="str">
        <f>+IFERROR(IF([1]Controles!$A104&lt;&gt;"",[1]Controles!$A104,""),"")</f>
        <v/>
      </c>
      <c r="C105" s="64" t="str">
        <f>+IFERROR(IF([1]Controles!$B104&lt;&gt;"",[1]Controles!$B104,""),"")</f>
        <v/>
      </c>
      <c r="D105" s="50" t="str">
        <f>+IFERROR(IF([1]Controles!$C104&lt;&gt;"",[1]Controles!$C104,""),"")</f>
        <v/>
      </c>
      <c r="E105" s="50" t="str">
        <f>+IFERROR(IF([1]Controles!$D104&lt;&gt;"",[1]Controles!$D104,""),"")</f>
        <v/>
      </c>
      <c r="F105" s="50" t="str">
        <f>+IFERROR(IF([1]Controles!$E104&lt;&gt;"",[1]Controles!$E104,""),"")</f>
        <v/>
      </c>
      <c r="G105" s="59" t="str">
        <f>+IFERROR(IF([1]Controles!$F104&lt;&gt;"",[1]Controles!$F104,""),"")</f>
        <v/>
      </c>
      <c r="H105" s="43" t="str">
        <f>+IFERROR(IF([1]Controles!$G104&lt;&gt;"",[1]Controles!$G104,""),"")</f>
        <v/>
      </c>
      <c r="I105" s="42" t="str">
        <f>+IFERROR(Tabla1[[#This Row],[POSITIVO]]/Tabla1[[#This Row],[ASIGNACION]],"")</f>
        <v/>
      </c>
      <c r="J105" s="32" t="str">
        <f>IFERROR(VLOOKUP(Tabla1[[#This Row],[ENTIDAD]],Tabla2[#All],2,0),"")</f>
        <v/>
      </c>
      <c r="K105" s="32" t="str">
        <f>IFERROR(VLOOKUP(Tabla1[[#This Row],[LLAVE]],GANNT!$A:$J,10,0),"")</f>
        <v/>
      </c>
      <c r="L105" s="32" t="str">
        <f>IFERROR(VLOOKUP(Tabla1[[#This Row],[LLAVE]],GANNT!$A:$BT,72,0),"")</f>
        <v>CUMPLIDO</v>
      </c>
      <c r="M10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05" s="33">
        <f>IFERROR(VLOOKUP(Tabla1[[#This Row],[TARIFA A CALCULAR]],Tabla6[#All],2,0)*Tabla1[[#This Row],[POSITIVO]],0)</f>
        <v>0</v>
      </c>
      <c r="O105" s="33">
        <f>IFERROR(VLOOKUP(Tabla1[[#This Row],[TARIFA A CALCULAR]],Tabla6[#All],3,0)*(Tabla1[[#This Row],[ASIGNACION]]-Tabla1[[#This Row],[POSITIVO]]),0)</f>
        <v>0</v>
      </c>
      <c r="P105" s="34">
        <f>+IFERROR(Tabla1[[#This Row],[FACTURA POSITIVO]]+Tabla1[[#This Row],[FACTURA NEGATIVO]],0)</f>
        <v>0</v>
      </c>
    </row>
    <row r="106" spans="1:16" x14ac:dyDescent="0.25">
      <c r="A106" s="62" t="str">
        <f>IFERROR(Tabla1[[#This Row],[ENTIDAD]]&amp;Tabla1[[#This Row],['# SOLICITUDES]],"")</f>
        <v/>
      </c>
      <c r="B106" s="66" t="str">
        <f>+IFERROR(IF([1]Controles!$A105&lt;&gt;"",[1]Controles!$A105,""),"")</f>
        <v/>
      </c>
      <c r="C106" s="64" t="str">
        <f>+IFERROR(IF([1]Controles!$B105&lt;&gt;"",[1]Controles!$B105,""),"")</f>
        <v/>
      </c>
      <c r="D106" s="50" t="str">
        <f>+IFERROR(IF([1]Controles!$C105&lt;&gt;"",[1]Controles!$C105,""),"")</f>
        <v/>
      </c>
      <c r="E106" s="50" t="str">
        <f>+IFERROR(IF([1]Controles!$D105&lt;&gt;"",[1]Controles!$D105,""),"")</f>
        <v/>
      </c>
      <c r="F106" s="50" t="str">
        <f>+IFERROR(IF([1]Controles!$E105&lt;&gt;"",[1]Controles!$E105,""),"")</f>
        <v/>
      </c>
      <c r="G106" s="59" t="str">
        <f>+IFERROR(IF([1]Controles!$F105&lt;&gt;"",[1]Controles!$F105,""),"")</f>
        <v/>
      </c>
      <c r="H106" s="43" t="str">
        <f>+IFERROR(IF([1]Controles!$G105&lt;&gt;"",[1]Controles!$G105,""),"")</f>
        <v/>
      </c>
      <c r="I106" s="42" t="str">
        <f>+IFERROR(Tabla1[[#This Row],[POSITIVO]]/Tabla1[[#This Row],[ASIGNACION]],"")</f>
        <v/>
      </c>
      <c r="J106" s="32" t="str">
        <f>IFERROR(VLOOKUP(Tabla1[[#This Row],[ENTIDAD]],Tabla2[#All],2,0),"")</f>
        <v/>
      </c>
      <c r="K106" s="32" t="str">
        <f>IFERROR(VLOOKUP(Tabla1[[#This Row],[LLAVE]],GANNT!$A:$J,10,0),"")</f>
        <v/>
      </c>
      <c r="L106" s="32" t="str">
        <f>IFERROR(VLOOKUP(Tabla1[[#This Row],[LLAVE]],GANNT!$A:$BT,72,0),"")</f>
        <v>CUMPLIDO</v>
      </c>
      <c r="M10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06" s="33">
        <f>IFERROR(VLOOKUP(Tabla1[[#This Row],[TARIFA A CALCULAR]],Tabla6[#All],2,0)*Tabla1[[#This Row],[POSITIVO]],0)</f>
        <v>0</v>
      </c>
      <c r="O106" s="33">
        <f>IFERROR(VLOOKUP(Tabla1[[#This Row],[TARIFA A CALCULAR]],Tabla6[#All],3,0)*(Tabla1[[#This Row],[ASIGNACION]]-Tabla1[[#This Row],[POSITIVO]]),0)</f>
        <v>0</v>
      </c>
      <c r="P106" s="34">
        <f>+IFERROR(Tabla1[[#This Row],[FACTURA POSITIVO]]+Tabla1[[#This Row],[FACTURA NEGATIVO]],0)</f>
        <v>0</v>
      </c>
    </row>
    <row r="107" spans="1:16" x14ac:dyDescent="0.25">
      <c r="A107" s="62" t="str">
        <f>IFERROR(Tabla1[[#This Row],[ENTIDAD]]&amp;Tabla1[[#This Row],['# SOLICITUDES]],"")</f>
        <v/>
      </c>
      <c r="B107" s="66" t="str">
        <f>+IFERROR(IF([1]Controles!$A106&lt;&gt;"",[1]Controles!$A106,""),"")</f>
        <v/>
      </c>
      <c r="C107" s="64" t="str">
        <f>+IFERROR(IF([1]Controles!$B106&lt;&gt;"",[1]Controles!$B106,""),"")</f>
        <v/>
      </c>
      <c r="D107" s="50" t="str">
        <f>+IFERROR(IF([1]Controles!$C106&lt;&gt;"",[1]Controles!$C106,""),"")</f>
        <v/>
      </c>
      <c r="E107" s="50" t="str">
        <f>+IFERROR(IF([1]Controles!$D106&lt;&gt;"",[1]Controles!$D106,""),"")</f>
        <v/>
      </c>
      <c r="F107" s="50" t="str">
        <f>+IFERROR(IF([1]Controles!$E106&lt;&gt;"",[1]Controles!$E106,""),"")</f>
        <v/>
      </c>
      <c r="G107" s="59" t="str">
        <f>+IFERROR(IF([1]Controles!$F106&lt;&gt;"",[1]Controles!$F106,""),"")</f>
        <v/>
      </c>
      <c r="H107" s="43" t="str">
        <f>+IFERROR(IF([1]Controles!$G106&lt;&gt;"",[1]Controles!$G106,""),"")</f>
        <v/>
      </c>
      <c r="I107" s="42" t="str">
        <f>+IFERROR(Tabla1[[#This Row],[POSITIVO]]/Tabla1[[#This Row],[ASIGNACION]],"")</f>
        <v/>
      </c>
      <c r="J107" s="32" t="str">
        <f>IFERROR(VLOOKUP(Tabla1[[#This Row],[ENTIDAD]],Tabla2[#All],2,0),"")</f>
        <v/>
      </c>
      <c r="K107" s="32" t="str">
        <f>IFERROR(VLOOKUP(Tabla1[[#This Row],[LLAVE]],GANNT!$A:$J,10,0),"")</f>
        <v/>
      </c>
      <c r="L107" s="32" t="str">
        <f>IFERROR(VLOOKUP(Tabla1[[#This Row],[LLAVE]],GANNT!$A:$BT,72,0),"")</f>
        <v>CUMPLIDO</v>
      </c>
      <c r="M10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07" s="33">
        <f>IFERROR(VLOOKUP(Tabla1[[#This Row],[TARIFA A CALCULAR]],Tabla6[#All],2,0)*Tabla1[[#This Row],[POSITIVO]],0)</f>
        <v>0</v>
      </c>
      <c r="O107" s="33">
        <f>IFERROR(VLOOKUP(Tabla1[[#This Row],[TARIFA A CALCULAR]],Tabla6[#All],3,0)*(Tabla1[[#This Row],[ASIGNACION]]-Tabla1[[#This Row],[POSITIVO]]),0)</f>
        <v>0</v>
      </c>
      <c r="P107" s="34">
        <f>+IFERROR(Tabla1[[#This Row],[FACTURA POSITIVO]]+Tabla1[[#This Row],[FACTURA NEGATIVO]],0)</f>
        <v>0</v>
      </c>
    </row>
    <row r="108" spans="1:16" x14ac:dyDescent="0.25">
      <c r="A108" s="62" t="str">
        <f>IFERROR(Tabla1[[#This Row],[ENTIDAD]]&amp;Tabla1[[#This Row],['# SOLICITUDES]],"")</f>
        <v/>
      </c>
      <c r="B108" s="66" t="str">
        <f>+IFERROR(IF([1]Controles!$A107&lt;&gt;"",[1]Controles!$A107,""),"")</f>
        <v/>
      </c>
      <c r="C108" s="64" t="str">
        <f>+IFERROR(IF([1]Controles!$B107&lt;&gt;"",[1]Controles!$B107,""),"")</f>
        <v/>
      </c>
      <c r="D108" s="50" t="str">
        <f>+IFERROR(IF([1]Controles!$C107&lt;&gt;"",[1]Controles!$C107,""),"")</f>
        <v/>
      </c>
      <c r="E108" s="50" t="str">
        <f>+IFERROR(IF([1]Controles!$D107&lt;&gt;"",[1]Controles!$D107,""),"")</f>
        <v/>
      </c>
      <c r="F108" s="50" t="str">
        <f>+IFERROR(IF([1]Controles!$E107&lt;&gt;"",[1]Controles!$E107,""),"")</f>
        <v/>
      </c>
      <c r="G108" s="59" t="str">
        <f>+IFERROR(IF([1]Controles!$F107&lt;&gt;"",[1]Controles!$F107,""),"")</f>
        <v/>
      </c>
      <c r="H108" s="43" t="str">
        <f>+IFERROR(IF([1]Controles!$G107&lt;&gt;"",[1]Controles!$G107,""),"")</f>
        <v/>
      </c>
      <c r="I108" s="42" t="str">
        <f>+IFERROR(Tabla1[[#This Row],[POSITIVO]]/Tabla1[[#This Row],[ASIGNACION]],"")</f>
        <v/>
      </c>
      <c r="J108" s="32" t="str">
        <f>IFERROR(VLOOKUP(Tabla1[[#This Row],[ENTIDAD]],Tabla2[#All],2,0),"")</f>
        <v/>
      </c>
      <c r="K108" s="32" t="str">
        <f>IFERROR(VLOOKUP(Tabla1[[#This Row],[LLAVE]],GANNT!$A:$J,10,0),"")</f>
        <v/>
      </c>
      <c r="L108" s="32" t="str">
        <f>IFERROR(VLOOKUP(Tabla1[[#This Row],[LLAVE]],GANNT!$A:$BT,72,0),"")</f>
        <v>CUMPLIDO</v>
      </c>
      <c r="M10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08" s="33">
        <f>IFERROR(VLOOKUP(Tabla1[[#This Row],[TARIFA A CALCULAR]],Tabla6[#All],2,0)*Tabla1[[#This Row],[POSITIVO]],0)</f>
        <v>0</v>
      </c>
      <c r="O108" s="33">
        <f>IFERROR(VLOOKUP(Tabla1[[#This Row],[TARIFA A CALCULAR]],Tabla6[#All],3,0)*(Tabla1[[#This Row],[ASIGNACION]]-Tabla1[[#This Row],[POSITIVO]]),0)</f>
        <v>0</v>
      </c>
      <c r="P108" s="34">
        <f>+IFERROR(Tabla1[[#This Row],[FACTURA POSITIVO]]+Tabla1[[#This Row],[FACTURA NEGATIVO]],0)</f>
        <v>0</v>
      </c>
    </row>
    <row r="109" spans="1:16" x14ac:dyDescent="0.25">
      <c r="A109" s="62" t="str">
        <f>IFERROR(Tabla1[[#This Row],[ENTIDAD]]&amp;Tabla1[[#This Row],['# SOLICITUDES]],"")</f>
        <v/>
      </c>
      <c r="B109" s="66" t="str">
        <f>+IFERROR(IF([1]Controles!$A108&lt;&gt;"",[1]Controles!$A108,""),"")</f>
        <v/>
      </c>
      <c r="C109" s="64" t="str">
        <f>+IFERROR(IF([1]Controles!$B108&lt;&gt;"",[1]Controles!$B108,""),"")</f>
        <v/>
      </c>
      <c r="D109" s="50" t="str">
        <f>+IFERROR(IF([1]Controles!$C108&lt;&gt;"",[1]Controles!$C108,""),"")</f>
        <v/>
      </c>
      <c r="E109" s="50" t="str">
        <f>+IFERROR(IF([1]Controles!$D108&lt;&gt;"",[1]Controles!$D108,""),"")</f>
        <v/>
      </c>
      <c r="F109" s="50" t="str">
        <f>+IFERROR(IF([1]Controles!$E108&lt;&gt;"",[1]Controles!$E108,""),"")</f>
        <v/>
      </c>
      <c r="G109" s="59" t="str">
        <f>+IFERROR(IF([1]Controles!$F108&lt;&gt;"",[1]Controles!$F108,""),"")</f>
        <v/>
      </c>
      <c r="H109" s="43" t="str">
        <f>+IFERROR(IF([1]Controles!$G108&lt;&gt;"",[1]Controles!$G108,""),"")</f>
        <v/>
      </c>
      <c r="I109" s="42" t="str">
        <f>+IFERROR(Tabla1[[#This Row],[POSITIVO]]/Tabla1[[#This Row],[ASIGNACION]],"")</f>
        <v/>
      </c>
      <c r="J109" s="32" t="str">
        <f>IFERROR(VLOOKUP(Tabla1[[#This Row],[ENTIDAD]],Tabla2[#All],2,0),"")</f>
        <v/>
      </c>
      <c r="K109" s="32" t="str">
        <f>IFERROR(VLOOKUP(Tabla1[[#This Row],[LLAVE]],GANNT!$A:$J,10,0),"")</f>
        <v/>
      </c>
      <c r="L109" s="32" t="str">
        <f>IFERROR(VLOOKUP(Tabla1[[#This Row],[LLAVE]],GANNT!$A:$BT,72,0),"")</f>
        <v>CUMPLIDO</v>
      </c>
      <c r="M10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09" s="33">
        <f>IFERROR(VLOOKUP(Tabla1[[#This Row],[TARIFA A CALCULAR]],Tabla6[#All],2,0)*Tabla1[[#This Row],[POSITIVO]],0)</f>
        <v>0</v>
      </c>
      <c r="O109" s="33">
        <f>IFERROR(VLOOKUP(Tabla1[[#This Row],[TARIFA A CALCULAR]],Tabla6[#All],3,0)*(Tabla1[[#This Row],[ASIGNACION]]-Tabla1[[#This Row],[POSITIVO]]),0)</f>
        <v>0</v>
      </c>
      <c r="P109" s="34">
        <f>+IFERROR(Tabla1[[#This Row],[FACTURA POSITIVO]]+Tabla1[[#This Row],[FACTURA NEGATIVO]],0)</f>
        <v>0</v>
      </c>
    </row>
    <row r="110" spans="1:16" x14ac:dyDescent="0.25">
      <c r="A110" s="62" t="str">
        <f>IFERROR(Tabla1[[#This Row],[ENTIDAD]]&amp;Tabla1[[#This Row],['# SOLICITUDES]],"")</f>
        <v/>
      </c>
      <c r="B110" s="66" t="str">
        <f>+IFERROR(IF([1]Controles!$A109&lt;&gt;"",[1]Controles!$A109,""),"")</f>
        <v/>
      </c>
      <c r="C110" s="64" t="str">
        <f>+IFERROR(IF([1]Controles!$B109&lt;&gt;"",[1]Controles!$B109,""),"")</f>
        <v/>
      </c>
      <c r="D110" s="50" t="str">
        <f>+IFERROR(IF([1]Controles!$C109&lt;&gt;"",[1]Controles!$C109,""),"")</f>
        <v/>
      </c>
      <c r="E110" s="50" t="str">
        <f>+IFERROR(IF([1]Controles!$D109&lt;&gt;"",[1]Controles!$D109,""),"")</f>
        <v/>
      </c>
      <c r="F110" s="50" t="str">
        <f>+IFERROR(IF([1]Controles!$E109&lt;&gt;"",[1]Controles!$E109,""),"")</f>
        <v/>
      </c>
      <c r="G110" s="59" t="str">
        <f>+IFERROR(IF([1]Controles!$F109&lt;&gt;"",[1]Controles!$F109,""),"")</f>
        <v/>
      </c>
      <c r="H110" s="43" t="str">
        <f>+IFERROR(IF([1]Controles!$G109&lt;&gt;"",[1]Controles!$G109,""),"")</f>
        <v/>
      </c>
      <c r="I110" s="42" t="str">
        <f>+IFERROR(Tabla1[[#This Row],[POSITIVO]]/Tabla1[[#This Row],[ASIGNACION]],"")</f>
        <v/>
      </c>
      <c r="J110" s="32" t="str">
        <f>IFERROR(VLOOKUP(Tabla1[[#This Row],[ENTIDAD]],Tabla2[#All],2,0),"")</f>
        <v/>
      </c>
      <c r="K110" s="32" t="str">
        <f>IFERROR(VLOOKUP(Tabla1[[#This Row],[LLAVE]],GANNT!$A:$J,10,0),"")</f>
        <v/>
      </c>
      <c r="L110" s="32" t="str">
        <f>IFERROR(VLOOKUP(Tabla1[[#This Row],[LLAVE]],GANNT!$A:$BT,72,0),"")</f>
        <v>CUMPLIDO</v>
      </c>
      <c r="M11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10" s="33">
        <f>IFERROR(VLOOKUP(Tabla1[[#This Row],[TARIFA A CALCULAR]],Tabla6[#All],2,0)*Tabla1[[#This Row],[POSITIVO]],0)</f>
        <v>0</v>
      </c>
      <c r="O110" s="33">
        <f>IFERROR(VLOOKUP(Tabla1[[#This Row],[TARIFA A CALCULAR]],Tabla6[#All],3,0)*(Tabla1[[#This Row],[ASIGNACION]]-Tabla1[[#This Row],[POSITIVO]]),0)</f>
        <v>0</v>
      </c>
      <c r="P110" s="34">
        <f>+IFERROR(Tabla1[[#This Row],[FACTURA POSITIVO]]+Tabla1[[#This Row],[FACTURA NEGATIVO]],0)</f>
        <v>0</v>
      </c>
    </row>
    <row r="111" spans="1:16" x14ac:dyDescent="0.25">
      <c r="A111" s="62" t="str">
        <f>IFERROR(Tabla1[[#This Row],[ENTIDAD]]&amp;Tabla1[[#This Row],['# SOLICITUDES]],"")</f>
        <v/>
      </c>
      <c r="B111" s="66" t="str">
        <f>+IFERROR(IF([1]Controles!$A110&lt;&gt;"",[1]Controles!$A110,""),"")</f>
        <v/>
      </c>
      <c r="C111" s="64" t="str">
        <f>+IFERROR(IF([1]Controles!$B110&lt;&gt;"",[1]Controles!$B110,""),"")</f>
        <v/>
      </c>
      <c r="D111" s="50" t="str">
        <f>+IFERROR(IF([1]Controles!$C110&lt;&gt;"",[1]Controles!$C110,""),"")</f>
        <v/>
      </c>
      <c r="E111" s="50" t="str">
        <f>+IFERROR(IF([1]Controles!$D110&lt;&gt;"",[1]Controles!$D110,""),"")</f>
        <v/>
      </c>
      <c r="F111" s="50" t="str">
        <f>+IFERROR(IF([1]Controles!$E110&lt;&gt;"",[1]Controles!$E110,""),"")</f>
        <v/>
      </c>
      <c r="G111" s="59" t="str">
        <f>+IFERROR(IF([1]Controles!$F110&lt;&gt;"",[1]Controles!$F110,""),"")</f>
        <v/>
      </c>
      <c r="H111" s="43" t="str">
        <f>+IFERROR(IF([1]Controles!$G110&lt;&gt;"",[1]Controles!$G110,""),"")</f>
        <v/>
      </c>
      <c r="I111" s="42" t="str">
        <f>+IFERROR(Tabla1[[#This Row],[POSITIVO]]/Tabla1[[#This Row],[ASIGNACION]],"")</f>
        <v/>
      </c>
      <c r="J111" s="32" t="str">
        <f>IFERROR(VLOOKUP(Tabla1[[#This Row],[ENTIDAD]],Tabla2[#All],2,0),"")</f>
        <v/>
      </c>
      <c r="K111" s="32" t="str">
        <f>IFERROR(VLOOKUP(Tabla1[[#This Row],[LLAVE]],GANNT!$A:$J,10,0),"")</f>
        <v/>
      </c>
      <c r="L111" s="32" t="str">
        <f>IFERROR(VLOOKUP(Tabla1[[#This Row],[LLAVE]],GANNT!$A:$BT,72,0),"")</f>
        <v>CUMPLIDO</v>
      </c>
      <c r="M11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11" s="33">
        <f>IFERROR(VLOOKUP(Tabla1[[#This Row],[TARIFA A CALCULAR]],Tabla6[#All],2,0)*Tabla1[[#This Row],[POSITIVO]],0)</f>
        <v>0</v>
      </c>
      <c r="O111" s="33">
        <f>IFERROR(VLOOKUP(Tabla1[[#This Row],[TARIFA A CALCULAR]],Tabla6[#All],3,0)*(Tabla1[[#This Row],[ASIGNACION]]-Tabla1[[#This Row],[POSITIVO]]),0)</f>
        <v>0</v>
      </c>
      <c r="P111" s="34">
        <f>+IFERROR(Tabla1[[#This Row],[FACTURA POSITIVO]]+Tabla1[[#This Row],[FACTURA NEGATIVO]],0)</f>
        <v>0</v>
      </c>
    </row>
    <row r="112" spans="1:16" x14ac:dyDescent="0.25">
      <c r="A112" s="62" t="str">
        <f>IFERROR(Tabla1[[#This Row],[ENTIDAD]]&amp;Tabla1[[#This Row],['# SOLICITUDES]],"")</f>
        <v/>
      </c>
      <c r="B112" s="66" t="str">
        <f>+IFERROR(IF([1]Controles!$A111&lt;&gt;"",[1]Controles!$A111,""),"")</f>
        <v/>
      </c>
      <c r="C112" s="64" t="str">
        <f>+IFERROR(IF([1]Controles!$B111&lt;&gt;"",[1]Controles!$B111,""),"")</f>
        <v/>
      </c>
      <c r="D112" s="50" t="str">
        <f>+IFERROR(IF([1]Controles!$C111&lt;&gt;"",[1]Controles!$C111,""),"")</f>
        <v/>
      </c>
      <c r="E112" s="50" t="str">
        <f>+IFERROR(IF([1]Controles!$D111&lt;&gt;"",[1]Controles!$D111,""),"")</f>
        <v/>
      </c>
      <c r="F112" s="50" t="str">
        <f>+IFERROR(IF([1]Controles!$E111&lt;&gt;"",[1]Controles!$E111,""),"")</f>
        <v/>
      </c>
      <c r="G112" s="59" t="str">
        <f>+IFERROR(IF([1]Controles!$F111&lt;&gt;"",[1]Controles!$F111,""),"")</f>
        <v/>
      </c>
      <c r="H112" s="43" t="str">
        <f>+IFERROR(IF([1]Controles!$G111&lt;&gt;"",[1]Controles!$G111,""),"")</f>
        <v/>
      </c>
      <c r="I112" s="42" t="str">
        <f>+IFERROR(Tabla1[[#This Row],[POSITIVO]]/Tabla1[[#This Row],[ASIGNACION]],"")</f>
        <v/>
      </c>
      <c r="J112" s="32" t="str">
        <f>IFERROR(VLOOKUP(Tabla1[[#This Row],[ENTIDAD]],Tabla2[#All],2,0),"")</f>
        <v/>
      </c>
      <c r="K112" s="32" t="str">
        <f>IFERROR(VLOOKUP(Tabla1[[#This Row],[LLAVE]],GANNT!$A:$J,10,0),"")</f>
        <v/>
      </c>
      <c r="L112" s="32" t="str">
        <f>IFERROR(VLOOKUP(Tabla1[[#This Row],[LLAVE]],GANNT!$A:$BT,72,0),"")</f>
        <v>CUMPLIDO</v>
      </c>
      <c r="M11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12" s="33">
        <f>IFERROR(VLOOKUP(Tabla1[[#This Row],[TARIFA A CALCULAR]],Tabla6[#All],2,0)*Tabla1[[#This Row],[POSITIVO]],0)</f>
        <v>0</v>
      </c>
      <c r="O112" s="33">
        <f>IFERROR(VLOOKUP(Tabla1[[#This Row],[TARIFA A CALCULAR]],Tabla6[#All],3,0)*(Tabla1[[#This Row],[ASIGNACION]]-Tabla1[[#This Row],[POSITIVO]]),0)</f>
        <v>0</v>
      </c>
      <c r="P112" s="34">
        <f>+IFERROR(Tabla1[[#This Row],[FACTURA POSITIVO]]+Tabla1[[#This Row],[FACTURA NEGATIVO]],0)</f>
        <v>0</v>
      </c>
    </row>
    <row r="113" spans="1:16" x14ac:dyDescent="0.25">
      <c r="A113" s="62" t="str">
        <f>IFERROR(Tabla1[[#This Row],[ENTIDAD]]&amp;Tabla1[[#This Row],['# SOLICITUDES]],"")</f>
        <v/>
      </c>
      <c r="B113" s="66" t="str">
        <f>+IFERROR(IF([1]Controles!$A112&lt;&gt;"",[1]Controles!$A112,""),"")</f>
        <v/>
      </c>
      <c r="C113" s="64" t="str">
        <f>+IFERROR(IF([1]Controles!$B112&lt;&gt;"",[1]Controles!$B112,""),"")</f>
        <v/>
      </c>
      <c r="D113" s="50" t="str">
        <f>+IFERROR(IF([1]Controles!$C112&lt;&gt;"",[1]Controles!$C112,""),"")</f>
        <v/>
      </c>
      <c r="E113" s="50" t="str">
        <f>+IFERROR(IF([1]Controles!$D112&lt;&gt;"",[1]Controles!$D112,""),"")</f>
        <v/>
      </c>
      <c r="F113" s="50" t="str">
        <f>+IFERROR(IF([1]Controles!$E112&lt;&gt;"",[1]Controles!$E112,""),"")</f>
        <v/>
      </c>
      <c r="G113" s="59" t="str">
        <f>+IFERROR(IF([1]Controles!$F112&lt;&gt;"",[1]Controles!$F112,""),"")</f>
        <v/>
      </c>
      <c r="H113" s="43" t="str">
        <f>+IFERROR(IF([1]Controles!$G112&lt;&gt;"",[1]Controles!$G112,""),"")</f>
        <v/>
      </c>
      <c r="I113" s="42" t="str">
        <f>+IFERROR(Tabla1[[#This Row],[POSITIVO]]/Tabla1[[#This Row],[ASIGNACION]],"")</f>
        <v/>
      </c>
      <c r="J113" s="32" t="str">
        <f>IFERROR(VLOOKUP(Tabla1[[#This Row],[ENTIDAD]],Tabla2[#All],2,0),"")</f>
        <v/>
      </c>
      <c r="K113" s="32" t="str">
        <f>IFERROR(VLOOKUP(Tabla1[[#This Row],[LLAVE]],GANNT!$A:$J,10,0),"")</f>
        <v/>
      </c>
      <c r="L113" s="32" t="str">
        <f>IFERROR(VLOOKUP(Tabla1[[#This Row],[LLAVE]],GANNT!$A:$BT,72,0),"")</f>
        <v>CUMPLIDO</v>
      </c>
      <c r="M11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13" s="33">
        <f>IFERROR(VLOOKUP(Tabla1[[#This Row],[TARIFA A CALCULAR]],Tabla6[#All],2,0)*Tabla1[[#This Row],[POSITIVO]],0)</f>
        <v>0</v>
      </c>
      <c r="O113" s="33">
        <f>IFERROR(VLOOKUP(Tabla1[[#This Row],[TARIFA A CALCULAR]],Tabla6[#All],3,0)*(Tabla1[[#This Row],[ASIGNACION]]-Tabla1[[#This Row],[POSITIVO]]),0)</f>
        <v>0</v>
      </c>
      <c r="P113" s="34">
        <f>+IFERROR(Tabla1[[#This Row],[FACTURA POSITIVO]]+Tabla1[[#This Row],[FACTURA NEGATIVO]],0)</f>
        <v>0</v>
      </c>
    </row>
    <row r="114" spans="1:16" x14ac:dyDescent="0.25">
      <c r="A114" s="62" t="str">
        <f>IFERROR(Tabla1[[#This Row],[ENTIDAD]]&amp;Tabla1[[#This Row],['# SOLICITUDES]],"")</f>
        <v/>
      </c>
      <c r="B114" s="66" t="str">
        <f>+IFERROR(IF([1]Controles!$A113&lt;&gt;"",[1]Controles!$A113,""),"")</f>
        <v/>
      </c>
      <c r="C114" s="64" t="str">
        <f>+IFERROR(IF([1]Controles!$B113&lt;&gt;"",[1]Controles!$B113,""),"")</f>
        <v/>
      </c>
      <c r="D114" s="50" t="str">
        <f>+IFERROR(IF([1]Controles!$C113&lt;&gt;"",[1]Controles!$C113,""),"")</f>
        <v/>
      </c>
      <c r="E114" s="50" t="str">
        <f>+IFERROR(IF([1]Controles!$D113&lt;&gt;"",[1]Controles!$D113,""),"")</f>
        <v/>
      </c>
      <c r="F114" s="50" t="str">
        <f>+IFERROR(IF([1]Controles!$E113&lt;&gt;"",[1]Controles!$E113,""),"")</f>
        <v/>
      </c>
      <c r="G114" s="59" t="str">
        <f>+IFERROR(IF([1]Controles!$F113&lt;&gt;"",[1]Controles!$F113,""),"")</f>
        <v/>
      </c>
      <c r="H114" s="43" t="str">
        <f>+IFERROR(IF([1]Controles!$G113&lt;&gt;"",[1]Controles!$G113,""),"")</f>
        <v/>
      </c>
      <c r="I114" s="42" t="str">
        <f>+IFERROR(Tabla1[[#This Row],[POSITIVO]]/Tabla1[[#This Row],[ASIGNACION]],"")</f>
        <v/>
      </c>
      <c r="J114" s="32" t="str">
        <f>IFERROR(VLOOKUP(Tabla1[[#This Row],[ENTIDAD]],Tabla2[#All],2,0),"")</f>
        <v/>
      </c>
      <c r="K114" s="32" t="str">
        <f>IFERROR(VLOOKUP(Tabla1[[#This Row],[LLAVE]],GANNT!$A:$J,10,0),"")</f>
        <v/>
      </c>
      <c r="L114" s="32" t="str">
        <f>IFERROR(VLOOKUP(Tabla1[[#This Row],[LLAVE]],GANNT!$A:$BT,72,0),"")</f>
        <v>CUMPLIDO</v>
      </c>
      <c r="M11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14" s="33">
        <f>IFERROR(VLOOKUP(Tabla1[[#This Row],[TARIFA A CALCULAR]],Tabla6[#All],2,0)*Tabla1[[#This Row],[POSITIVO]],0)</f>
        <v>0</v>
      </c>
      <c r="O114" s="33">
        <f>IFERROR(VLOOKUP(Tabla1[[#This Row],[TARIFA A CALCULAR]],Tabla6[#All],3,0)*(Tabla1[[#This Row],[ASIGNACION]]-Tabla1[[#This Row],[POSITIVO]]),0)</f>
        <v>0</v>
      </c>
      <c r="P114" s="34">
        <f>+IFERROR(Tabla1[[#This Row],[FACTURA POSITIVO]]+Tabla1[[#This Row],[FACTURA NEGATIVO]],0)</f>
        <v>0</v>
      </c>
    </row>
    <row r="115" spans="1:16" x14ac:dyDescent="0.25">
      <c r="A115" s="62" t="str">
        <f>IFERROR(Tabla1[[#This Row],[ENTIDAD]]&amp;Tabla1[[#This Row],['# SOLICITUDES]],"")</f>
        <v/>
      </c>
      <c r="B115" s="66" t="str">
        <f>+IFERROR(IF([1]Controles!$A114&lt;&gt;"",[1]Controles!$A114,""),"")</f>
        <v/>
      </c>
      <c r="C115" s="64" t="str">
        <f>+IFERROR(IF([1]Controles!$B114&lt;&gt;"",[1]Controles!$B114,""),"")</f>
        <v/>
      </c>
      <c r="D115" s="50" t="str">
        <f>+IFERROR(IF([1]Controles!$C114&lt;&gt;"",[1]Controles!$C114,""),"")</f>
        <v/>
      </c>
      <c r="E115" s="50" t="str">
        <f>+IFERROR(IF([1]Controles!$D114&lt;&gt;"",[1]Controles!$D114,""),"")</f>
        <v/>
      </c>
      <c r="F115" s="50" t="str">
        <f>+IFERROR(IF([1]Controles!$E114&lt;&gt;"",[1]Controles!$E114,""),"")</f>
        <v/>
      </c>
      <c r="G115" s="59" t="str">
        <f>+IFERROR(IF([1]Controles!$F114&lt;&gt;"",[1]Controles!$F114,""),"")</f>
        <v/>
      </c>
      <c r="H115" s="43" t="str">
        <f>+IFERROR(IF([1]Controles!$G114&lt;&gt;"",[1]Controles!$G114,""),"")</f>
        <v/>
      </c>
      <c r="I115" s="42" t="str">
        <f>+IFERROR(Tabla1[[#This Row],[POSITIVO]]/Tabla1[[#This Row],[ASIGNACION]],"")</f>
        <v/>
      </c>
      <c r="J115" s="32" t="str">
        <f>IFERROR(VLOOKUP(Tabla1[[#This Row],[ENTIDAD]],Tabla2[#All],2,0),"")</f>
        <v/>
      </c>
      <c r="K115" s="32" t="str">
        <f>IFERROR(VLOOKUP(Tabla1[[#This Row],[LLAVE]],GANNT!$A:$J,10,0),"")</f>
        <v/>
      </c>
      <c r="L115" s="32" t="str">
        <f>IFERROR(VLOOKUP(Tabla1[[#This Row],[LLAVE]],GANNT!$A:$BT,72,0),"")</f>
        <v>CUMPLIDO</v>
      </c>
      <c r="M11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15" s="33">
        <f>IFERROR(VLOOKUP(Tabla1[[#This Row],[TARIFA A CALCULAR]],Tabla6[#All],2,0)*Tabla1[[#This Row],[POSITIVO]],0)</f>
        <v>0</v>
      </c>
      <c r="O115" s="33">
        <f>IFERROR(VLOOKUP(Tabla1[[#This Row],[TARIFA A CALCULAR]],Tabla6[#All],3,0)*(Tabla1[[#This Row],[ASIGNACION]]-Tabla1[[#This Row],[POSITIVO]]),0)</f>
        <v>0</v>
      </c>
      <c r="P115" s="34">
        <f>+IFERROR(Tabla1[[#This Row],[FACTURA POSITIVO]]+Tabla1[[#This Row],[FACTURA NEGATIVO]],0)</f>
        <v>0</v>
      </c>
    </row>
    <row r="116" spans="1:16" x14ac:dyDescent="0.25">
      <c r="A116" s="62" t="str">
        <f>IFERROR(Tabla1[[#This Row],[ENTIDAD]]&amp;Tabla1[[#This Row],['# SOLICITUDES]],"")</f>
        <v/>
      </c>
      <c r="B116" s="66" t="str">
        <f>+IFERROR(IF([1]Controles!$A115&lt;&gt;"",[1]Controles!$A115,""),"")</f>
        <v/>
      </c>
      <c r="C116" s="64" t="str">
        <f>+IFERROR(IF([1]Controles!$B115&lt;&gt;"",[1]Controles!$B115,""),"")</f>
        <v/>
      </c>
      <c r="D116" s="50" t="str">
        <f>+IFERROR(IF([1]Controles!$C115&lt;&gt;"",[1]Controles!$C115,""),"")</f>
        <v/>
      </c>
      <c r="E116" s="50" t="str">
        <f>+IFERROR(IF([1]Controles!$D115&lt;&gt;"",[1]Controles!$D115,""),"")</f>
        <v/>
      </c>
      <c r="F116" s="50" t="str">
        <f>+IFERROR(IF([1]Controles!$E115&lt;&gt;"",[1]Controles!$E115,""),"")</f>
        <v/>
      </c>
      <c r="G116" s="59" t="str">
        <f>+IFERROR(IF([1]Controles!$F115&lt;&gt;"",[1]Controles!$F115,""),"")</f>
        <v/>
      </c>
      <c r="H116" s="43" t="str">
        <f>+IFERROR(IF([1]Controles!$G115&lt;&gt;"",[1]Controles!$G115,""),"")</f>
        <v/>
      </c>
      <c r="I116" s="42" t="str">
        <f>+IFERROR(Tabla1[[#This Row],[POSITIVO]]/Tabla1[[#This Row],[ASIGNACION]],"")</f>
        <v/>
      </c>
      <c r="J116" s="32" t="str">
        <f>IFERROR(VLOOKUP(Tabla1[[#This Row],[ENTIDAD]],Tabla2[#All],2,0),"")</f>
        <v/>
      </c>
      <c r="K116" s="32" t="str">
        <f>IFERROR(VLOOKUP(Tabla1[[#This Row],[LLAVE]],GANNT!$A:$J,10,0),"")</f>
        <v/>
      </c>
      <c r="L116" s="32" t="str">
        <f>IFERROR(VLOOKUP(Tabla1[[#This Row],[LLAVE]],GANNT!$A:$BT,72,0),"")</f>
        <v>CUMPLIDO</v>
      </c>
      <c r="M11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16" s="33">
        <f>IFERROR(VLOOKUP(Tabla1[[#This Row],[TARIFA A CALCULAR]],Tabla6[#All],2,0)*Tabla1[[#This Row],[POSITIVO]],0)</f>
        <v>0</v>
      </c>
      <c r="O116" s="33">
        <f>IFERROR(VLOOKUP(Tabla1[[#This Row],[TARIFA A CALCULAR]],Tabla6[#All],3,0)*(Tabla1[[#This Row],[ASIGNACION]]-Tabla1[[#This Row],[POSITIVO]]),0)</f>
        <v>0</v>
      </c>
      <c r="P116" s="34">
        <f>+IFERROR(Tabla1[[#This Row],[FACTURA POSITIVO]]+Tabla1[[#This Row],[FACTURA NEGATIVO]],0)</f>
        <v>0</v>
      </c>
    </row>
    <row r="117" spans="1:16" x14ac:dyDescent="0.25">
      <c r="A117" s="62" t="str">
        <f>IFERROR(Tabla1[[#This Row],[ENTIDAD]]&amp;Tabla1[[#This Row],['# SOLICITUDES]],"")</f>
        <v/>
      </c>
      <c r="B117" s="66" t="str">
        <f>+IFERROR(IF([1]Controles!$A116&lt;&gt;"",[1]Controles!$A116,""),"")</f>
        <v/>
      </c>
      <c r="C117" s="64" t="str">
        <f>+IFERROR(IF([1]Controles!$B116&lt;&gt;"",[1]Controles!$B116,""),"")</f>
        <v/>
      </c>
      <c r="D117" s="50" t="str">
        <f>+IFERROR(IF([1]Controles!$C116&lt;&gt;"",[1]Controles!$C116,""),"")</f>
        <v/>
      </c>
      <c r="E117" s="50" t="str">
        <f>+IFERROR(IF([1]Controles!$D116&lt;&gt;"",[1]Controles!$D116,""),"")</f>
        <v/>
      </c>
      <c r="F117" s="50" t="str">
        <f>+IFERROR(IF([1]Controles!$E116&lt;&gt;"",[1]Controles!$E116,""),"")</f>
        <v/>
      </c>
      <c r="G117" s="59" t="str">
        <f>+IFERROR(IF([1]Controles!$F116&lt;&gt;"",[1]Controles!$F116,""),"")</f>
        <v/>
      </c>
      <c r="H117" s="43" t="str">
        <f>+IFERROR(IF([1]Controles!$G116&lt;&gt;"",[1]Controles!$G116,""),"")</f>
        <v/>
      </c>
      <c r="I117" s="42" t="str">
        <f>+IFERROR(Tabla1[[#This Row],[POSITIVO]]/Tabla1[[#This Row],[ASIGNACION]],"")</f>
        <v/>
      </c>
      <c r="J117" s="32" t="str">
        <f>IFERROR(VLOOKUP(Tabla1[[#This Row],[ENTIDAD]],Tabla2[#All],2,0),"")</f>
        <v/>
      </c>
      <c r="K117" s="32" t="str">
        <f>IFERROR(VLOOKUP(Tabla1[[#This Row],[LLAVE]],GANNT!$A:$J,10,0),"")</f>
        <v/>
      </c>
      <c r="L117" s="32" t="str">
        <f>IFERROR(VLOOKUP(Tabla1[[#This Row],[LLAVE]],GANNT!$A:$BT,72,0),"")</f>
        <v>CUMPLIDO</v>
      </c>
      <c r="M11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17" s="33">
        <f>IFERROR(VLOOKUP(Tabla1[[#This Row],[TARIFA A CALCULAR]],Tabla6[#All],2,0)*Tabla1[[#This Row],[POSITIVO]],0)</f>
        <v>0</v>
      </c>
      <c r="O117" s="33">
        <f>IFERROR(VLOOKUP(Tabla1[[#This Row],[TARIFA A CALCULAR]],Tabla6[#All],3,0)*(Tabla1[[#This Row],[ASIGNACION]]-Tabla1[[#This Row],[POSITIVO]]),0)</f>
        <v>0</v>
      </c>
      <c r="P117" s="34">
        <f>+IFERROR(Tabla1[[#This Row],[FACTURA POSITIVO]]+Tabla1[[#This Row],[FACTURA NEGATIVO]],0)</f>
        <v>0</v>
      </c>
    </row>
    <row r="118" spans="1:16" x14ac:dyDescent="0.25">
      <c r="A118" s="62" t="str">
        <f>IFERROR(Tabla1[[#This Row],[ENTIDAD]]&amp;Tabla1[[#This Row],['# SOLICITUDES]],"")</f>
        <v/>
      </c>
      <c r="B118" s="66" t="str">
        <f>+IFERROR(IF([1]Controles!$A117&lt;&gt;"",[1]Controles!$A117,""),"")</f>
        <v/>
      </c>
      <c r="C118" s="64" t="str">
        <f>+IFERROR(IF([1]Controles!$B117&lt;&gt;"",[1]Controles!$B117,""),"")</f>
        <v/>
      </c>
      <c r="D118" s="50" t="str">
        <f>+IFERROR(IF([1]Controles!$C117&lt;&gt;"",[1]Controles!$C117,""),"")</f>
        <v/>
      </c>
      <c r="E118" s="50" t="str">
        <f>+IFERROR(IF([1]Controles!$D117&lt;&gt;"",[1]Controles!$D117,""),"")</f>
        <v/>
      </c>
      <c r="F118" s="50" t="str">
        <f>+IFERROR(IF([1]Controles!$E117&lt;&gt;"",[1]Controles!$E117,""),"")</f>
        <v/>
      </c>
      <c r="G118" s="59" t="str">
        <f>+IFERROR(IF([1]Controles!$F117&lt;&gt;"",[1]Controles!$F117,""),"")</f>
        <v/>
      </c>
      <c r="H118" s="43" t="str">
        <f>+IFERROR(IF([1]Controles!$G117&lt;&gt;"",[1]Controles!$G117,""),"")</f>
        <v/>
      </c>
      <c r="I118" s="42" t="str">
        <f>+IFERROR(Tabla1[[#This Row],[POSITIVO]]/Tabla1[[#This Row],[ASIGNACION]],"")</f>
        <v/>
      </c>
      <c r="J118" s="32" t="str">
        <f>IFERROR(VLOOKUP(Tabla1[[#This Row],[ENTIDAD]],Tabla2[#All],2,0),"")</f>
        <v/>
      </c>
      <c r="K118" s="32" t="str">
        <f>IFERROR(VLOOKUP(Tabla1[[#This Row],[LLAVE]],GANNT!$A:$J,10,0),"")</f>
        <v/>
      </c>
      <c r="L118" s="32" t="str">
        <f>IFERROR(VLOOKUP(Tabla1[[#This Row],[LLAVE]],GANNT!$A:$BT,72,0),"")</f>
        <v>CUMPLIDO</v>
      </c>
      <c r="M11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18" s="33">
        <f>IFERROR(VLOOKUP(Tabla1[[#This Row],[TARIFA A CALCULAR]],Tabla6[#All],2,0)*Tabla1[[#This Row],[POSITIVO]],0)</f>
        <v>0</v>
      </c>
      <c r="O118" s="33">
        <f>IFERROR(VLOOKUP(Tabla1[[#This Row],[TARIFA A CALCULAR]],Tabla6[#All],3,0)*(Tabla1[[#This Row],[ASIGNACION]]-Tabla1[[#This Row],[POSITIVO]]),0)</f>
        <v>0</v>
      </c>
      <c r="P118" s="34">
        <f>+IFERROR(Tabla1[[#This Row],[FACTURA POSITIVO]]+Tabla1[[#This Row],[FACTURA NEGATIVO]],0)</f>
        <v>0</v>
      </c>
    </row>
    <row r="119" spans="1:16" x14ac:dyDescent="0.25">
      <c r="A119" s="62" t="str">
        <f>IFERROR(Tabla1[[#This Row],[ENTIDAD]]&amp;Tabla1[[#This Row],['# SOLICITUDES]],"")</f>
        <v/>
      </c>
      <c r="B119" s="66" t="str">
        <f>+IFERROR(IF([1]Controles!$A118&lt;&gt;"",[1]Controles!$A118,""),"")</f>
        <v/>
      </c>
      <c r="C119" s="64" t="str">
        <f>+IFERROR(IF([1]Controles!$B118&lt;&gt;"",[1]Controles!$B118,""),"")</f>
        <v/>
      </c>
      <c r="D119" s="50" t="str">
        <f>+IFERROR(IF([1]Controles!$C118&lt;&gt;"",[1]Controles!$C118,""),"")</f>
        <v/>
      </c>
      <c r="E119" s="50" t="str">
        <f>+IFERROR(IF([1]Controles!$D118&lt;&gt;"",[1]Controles!$D118,""),"")</f>
        <v/>
      </c>
      <c r="F119" s="50" t="str">
        <f>+IFERROR(IF([1]Controles!$E118&lt;&gt;"",[1]Controles!$E118,""),"")</f>
        <v/>
      </c>
      <c r="G119" s="59" t="str">
        <f>+IFERROR(IF([1]Controles!$F118&lt;&gt;"",[1]Controles!$F118,""),"")</f>
        <v/>
      </c>
      <c r="H119" s="43" t="str">
        <f>+IFERROR(IF([1]Controles!$G118&lt;&gt;"",[1]Controles!$G118,""),"")</f>
        <v/>
      </c>
      <c r="I119" s="42" t="str">
        <f>+IFERROR(Tabla1[[#This Row],[POSITIVO]]/Tabla1[[#This Row],[ASIGNACION]],"")</f>
        <v/>
      </c>
      <c r="J119" s="32" t="str">
        <f>IFERROR(VLOOKUP(Tabla1[[#This Row],[ENTIDAD]],Tabla2[#All],2,0),"")</f>
        <v/>
      </c>
      <c r="K119" s="32" t="str">
        <f>IFERROR(VLOOKUP(Tabla1[[#This Row],[LLAVE]],GANNT!$A:$J,10,0),"")</f>
        <v/>
      </c>
      <c r="L119" s="32" t="str">
        <f>IFERROR(VLOOKUP(Tabla1[[#This Row],[LLAVE]],GANNT!$A:$BT,72,0),"")</f>
        <v>CUMPLIDO</v>
      </c>
      <c r="M11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19" s="33">
        <f>IFERROR(VLOOKUP(Tabla1[[#This Row],[TARIFA A CALCULAR]],Tabla6[#All],2,0)*Tabla1[[#This Row],[POSITIVO]],0)</f>
        <v>0</v>
      </c>
      <c r="O119" s="33">
        <f>IFERROR(VLOOKUP(Tabla1[[#This Row],[TARIFA A CALCULAR]],Tabla6[#All],3,0)*(Tabla1[[#This Row],[ASIGNACION]]-Tabla1[[#This Row],[POSITIVO]]),0)</f>
        <v>0</v>
      </c>
      <c r="P119" s="34">
        <f>+IFERROR(Tabla1[[#This Row],[FACTURA POSITIVO]]+Tabla1[[#This Row],[FACTURA NEGATIVO]],0)</f>
        <v>0</v>
      </c>
    </row>
    <row r="120" spans="1:16" x14ac:dyDescent="0.25">
      <c r="A120" s="62" t="str">
        <f>IFERROR(Tabla1[[#This Row],[ENTIDAD]]&amp;Tabla1[[#This Row],['# SOLICITUDES]],"")</f>
        <v/>
      </c>
      <c r="B120" s="66" t="str">
        <f>+IFERROR(IF([1]Controles!$A119&lt;&gt;"",[1]Controles!$A119,""),"")</f>
        <v/>
      </c>
      <c r="C120" s="64" t="str">
        <f>+IFERROR(IF([1]Controles!$B119&lt;&gt;"",[1]Controles!$B119,""),"")</f>
        <v/>
      </c>
      <c r="D120" s="50" t="str">
        <f>+IFERROR(IF([1]Controles!$C119&lt;&gt;"",[1]Controles!$C119,""),"")</f>
        <v/>
      </c>
      <c r="E120" s="50" t="str">
        <f>+IFERROR(IF([1]Controles!$D119&lt;&gt;"",[1]Controles!$D119,""),"")</f>
        <v/>
      </c>
      <c r="F120" s="50" t="str">
        <f>+IFERROR(IF([1]Controles!$E119&lt;&gt;"",[1]Controles!$E119,""),"")</f>
        <v/>
      </c>
      <c r="G120" s="59" t="str">
        <f>+IFERROR(IF([1]Controles!$F119&lt;&gt;"",[1]Controles!$F119,""),"")</f>
        <v/>
      </c>
      <c r="H120" s="43" t="str">
        <f>+IFERROR(IF([1]Controles!$G119&lt;&gt;"",[1]Controles!$G119,""),"")</f>
        <v/>
      </c>
      <c r="I120" s="42" t="str">
        <f>+IFERROR(Tabla1[[#This Row],[POSITIVO]]/Tabla1[[#This Row],[ASIGNACION]],"")</f>
        <v/>
      </c>
      <c r="J120" s="32" t="str">
        <f>IFERROR(VLOOKUP(Tabla1[[#This Row],[ENTIDAD]],Tabla2[#All],2,0),"")</f>
        <v/>
      </c>
      <c r="K120" s="32" t="str">
        <f>IFERROR(VLOOKUP(Tabla1[[#This Row],[LLAVE]],GANNT!$A:$J,10,0),"")</f>
        <v/>
      </c>
      <c r="L120" s="32" t="str">
        <f>IFERROR(VLOOKUP(Tabla1[[#This Row],[LLAVE]],GANNT!$A:$BT,72,0),"")</f>
        <v>CUMPLIDO</v>
      </c>
      <c r="M12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20" s="33">
        <f>IFERROR(VLOOKUP(Tabla1[[#This Row],[TARIFA A CALCULAR]],Tabla6[#All],2,0)*Tabla1[[#This Row],[POSITIVO]],0)</f>
        <v>0</v>
      </c>
      <c r="O120" s="33">
        <f>IFERROR(VLOOKUP(Tabla1[[#This Row],[TARIFA A CALCULAR]],Tabla6[#All],3,0)*(Tabla1[[#This Row],[ASIGNACION]]-Tabla1[[#This Row],[POSITIVO]]),0)</f>
        <v>0</v>
      </c>
      <c r="P120" s="34">
        <f>+IFERROR(Tabla1[[#This Row],[FACTURA POSITIVO]]+Tabla1[[#This Row],[FACTURA NEGATIVO]],0)</f>
        <v>0</v>
      </c>
    </row>
    <row r="121" spans="1:16" x14ac:dyDescent="0.25">
      <c r="A121" s="62" t="str">
        <f>IFERROR(Tabla1[[#This Row],[ENTIDAD]]&amp;Tabla1[[#This Row],['# SOLICITUDES]],"")</f>
        <v/>
      </c>
      <c r="B121" s="66" t="str">
        <f>+IFERROR(IF([1]Controles!$A120&lt;&gt;"",[1]Controles!$A120,""),"")</f>
        <v/>
      </c>
      <c r="C121" s="64" t="str">
        <f>+IFERROR(IF([1]Controles!$B120&lt;&gt;"",[1]Controles!$B120,""),"")</f>
        <v/>
      </c>
      <c r="D121" s="50" t="str">
        <f>+IFERROR(IF([1]Controles!$C120&lt;&gt;"",[1]Controles!$C120,""),"")</f>
        <v/>
      </c>
      <c r="E121" s="50" t="str">
        <f>+IFERROR(IF([1]Controles!$D120&lt;&gt;"",[1]Controles!$D120,""),"")</f>
        <v/>
      </c>
      <c r="F121" s="50" t="str">
        <f>+IFERROR(IF([1]Controles!$E120&lt;&gt;"",[1]Controles!$E120,""),"")</f>
        <v/>
      </c>
      <c r="G121" s="59" t="str">
        <f>+IFERROR(IF([1]Controles!$F120&lt;&gt;"",[1]Controles!$F120,""),"")</f>
        <v/>
      </c>
      <c r="H121" s="43" t="str">
        <f>+IFERROR(IF([1]Controles!$G120&lt;&gt;"",[1]Controles!$G120,""),"")</f>
        <v/>
      </c>
      <c r="I121" s="42" t="str">
        <f>+IFERROR(Tabla1[[#This Row],[POSITIVO]]/Tabla1[[#This Row],[ASIGNACION]],"")</f>
        <v/>
      </c>
      <c r="J121" s="32" t="str">
        <f>IFERROR(VLOOKUP(Tabla1[[#This Row],[ENTIDAD]],Tabla2[#All],2,0),"")</f>
        <v/>
      </c>
      <c r="K121" s="32" t="str">
        <f>IFERROR(VLOOKUP(Tabla1[[#This Row],[LLAVE]],GANNT!$A:$J,10,0),"")</f>
        <v/>
      </c>
      <c r="L121" s="32" t="str">
        <f>IFERROR(VLOOKUP(Tabla1[[#This Row],[LLAVE]],GANNT!$A:$BT,72,0),"")</f>
        <v>CUMPLIDO</v>
      </c>
      <c r="M12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21" s="33">
        <f>IFERROR(VLOOKUP(Tabla1[[#This Row],[TARIFA A CALCULAR]],Tabla6[#All],2,0)*Tabla1[[#This Row],[POSITIVO]],0)</f>
        <v>0</v>
      </c>
      <c r="O121" s="33">
        <f>IFERROR(VLOOKUP(Tabla1[[#This Row],[TARIFA A CALCULAR]],Tabla6[#All],3,0)*(Tabla1[[#This Row],[ASIGNACION]]-Tabla1[[#This Row],[POSITIVO]]),0)</f>
        <v>0</v>
      </c>
      <c r="P121" s="34">
        <f>+IFERROR(Tabla1[[#This Row],[FACTURA POSITIVO]]+Tabla1[[#This Row],[FACTURA NEGATIVO]],0)</f>
        <v>0</v>
      </c>
    </row>
    <row r="122" spans="1:16" x14ac:dyDescent="0.25">
      <c r="A122" s="62" t="str">
        <f>IFERROR(Tabla1[[#This Row],[ENTIDAD]]&amp;Tabla1[[#This Row],['# SOLICITUDES]],"")</f>
        <v/>
      </c>
      <c r="B122" s="66" t="str">
        <f>+IFERROR(IF([1]Controles!$A121&lt;&gt;"",[1]Controles!$A121,""),"")</f>
        <v/>
      </c>
      <c r="C122" s="64" t="str">
        <f>+IFERROR(IF([1]Controles!$B121&lt;&gt;"",[1]Controles!$B121,""),"")</f>
        <v/>
      </c>
      <c r="D122" s="50" t="str">
        <f>+IFERROR(IF([1]Controles!$C121&lt;&gt;"",[1]Controles!$C121,""),"")</f>
        <v/>
      </c>
      <c r="E122" s="50" t="str">
        <f>+IFERROR(IF([1]Controles!$D121&lt;&gt;"",[1]Controles!$D121,""),"")</f>
        <v/>
      </c>
      <c r="F122" s="50" t="str">
        <f>+IFERROR(IF([1]Controles!$E121&lt;&gt;"",[1]Controles!$E121,""),"")</f>
        <v/>
      </c>
      <c r="G122" s="59" t="str">
        <f>+IFERROR(IF([1]Controles!$F121&lt;&gt;"",[1]Controles!$F121,""),"")</f>
        <v/>
      </c>
      <c r="H122" s="43" t="str">
        <f>+IFERROR(IF([1]Controles!$G121&lt;&gt;"",[1]Controles!$G121,""),"")</f>
        <v/>
      </c>
      <c r="I122" s="42" t="str">
        <f>+IFERROR(Tabla1[[#This Row],[POSITIVO]]/Tabla1[[#This Row],[ASIGNACION]],"")</f>
        <v/>
      </c>
      <c r="J122" s="32" t="str">
        <f>IFERROR(VLOOKUP(Tabla1[[#This Row],[ENTIDAD]],Tabla2[#All],2,0),"")</f>
        <v/>
      </c>
      <c r="K122" s="32" t="str">
        <f>IFERROR(VLOOKUP(Tabla1[[#This Row],[LLAVE]],GANNT!$A:$J,10,0),"")</f>
        <v/>
      </c>
      <c r="L122" s="32" t="str">
        <f>IFERROR(VLOOKUP(Tabla1[[#This Row],[LLAVE]],GANNT!$A:$BT,72,0),"")</f>
        <v>CUMPLIDO</v>
      </c>
      <c r="M12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22" s="33">
        <f>IFERROR(VLOOKUP(Tabla1[[#This Row],[TARIFA A CALCULAR]],Tabla6[#All],2,0)*Tabla1[[#This Row],[POSITIVO]],0)</f>
        <v>0</v>
      </c>
      <c r="O122" s="33">
        <f>IFERROR(VLOOKUP(Tabla1[[#This Row],[TARIFA A CALCULAR]],Tabla6[#All],3,0)*(Tabla1[[#This Row],[ASIGNACION]]-Tabla1[[#This Row],[POSITIVO]]),0)</f>
        <v>0</v>
      </c>
      <c r="P122" s="34">
        <f>+IFERROR(Tabla1[[#This Row],[FACTURA POSITIVO]]+Tabla1[[#This Row],[FACTURA NEGATIVO]],0)</f>
        <v>0</v>
      </c>
    </row>
    <row r="123" spans="1:16" x14ac:dyDescent="0.25">
      <c r="A123" s="62" t="str">
        <f>IFERROR(Tabla1[[#This Row],[ENTIDAD]]&amp;Tabla1[[#This Row],['# SOLICITUDES]],"")</f>
        <v/>
      </c>
      <c r="B123" s="66" t="str">
        <f>+IFERROR(IF([1]Controles!$A122&lt;&gt;"",[1]Controles!$A122,""),"")</f>
        <v/>
      </c>
      <c r="C123" s="64" t="str">
        <f>+IFERROR(IF([1]Controles!$B122&lt;&gt;"",[1]Controles!$B122,""),"")</f>
        <v/>
      </c>
      <c r="D123" s="50" t="str">
        <f>+IFERROR(IF([1]Controles!$C122&lt;&gt;"",[1]Controles!$C122,""),"")</f>
        <v/>
      </c>
      <c r="E123" s="50" t="str">
        <f>+IFERROR(IF([1]Controles!$D122&lt;&gt;"",[1]Controles!$D122,""),"")</f>
        <v/>
      </c>
      <c r="F123" s="50" t="str">
        <f>+IFERROR(IF([1]Controles!$E122&lt;&gt;"",[1]Controles!$E122,""),"")</f>
        <v/>
      </c>
      <c r="G123" s="59" t="str">
        <f>+IFERROR(IF([1]Controles!$F122&lt;&gt;"",[1]Controles!$F122,""),"")</f>
        <v/>
      </c>
      <c r="H123" s="43" t="str">
        <f>+IFERROR(IF([1]Controles!$G122&lt;&gt;"",[1]Controles!$G122,""),"")</f>
        <v/>
      </c>
      <c r="I123" s="42" t="str">
        <f>+IFERROR(Tabla1[[#This Row],[POSITIVO]]/Tabla1[[#This Row],[ASIGNACION]],"")</f>
        <v/>
      </c>
      <c r="J123" s="32" t="str">
        <f>IFERROR(VLOOKUP(Tabla1[[#This Row],[ENTIDAD]],Tabla2[#All],2,0),"")</f>
        <v/>
      </c>
      <c r="K123" s="32" t="str">
        <f>IFERROR(VLOOKUP(Tabla1[[#This Row],[LLAVE]],GANNT!$A:$J,10,0),"")</f>
        <v/>
      </c>
      <c r="L123" s="32" t="str">
        <f>IFERROR(VLOOKUP(Tabla1[[#This Row],[LLAVE]],GANNT!$A:$BT,72,0),"")</f>
        <v>CUMPLIDO</v>
      </c>
      <c r="M12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23" s="33">
        <f>IFERROR(VLOOKUP(Tabla1[[#This Row],[TARIFA A CALCULAR]],Tabla6[#All],2,0)*Tabla1[[#This Row],[POSITIVO]],0)</f>
        <v>0</v>
      </c>
      <c r="O123" s="33">
        <f>IFERROR(VLOOKUP(Tabla1[[#This Row],[TARIFA A CALCULAR]],Tabla6[#All],3,0)*(Tabla1[[#This Row],[ASIGNACION]]-Tabla1[[#This Row],[POSITIVO]]),0)</f>
        <v>0</v>
      </c>
      <c r="P123" s="34">
        <f>+IFERROR(Tabla1[[#This Row],[FACTURA POSITIVO]]+Tabla1[[#This Row],[FACTURA NEGATIVO]],0)</f>
        <v>0</v>
      </c>
    </row>
    <row r="124" spans="1:16" x14ac:dyDescent="0.25">
      <c r="A124" s="62" t="str">
        <f>IFERROR(Tabla1[[#This Row],[ENTIDAD]]&amp;Tabla1[[#This Row],['# SOLICITUDES]],"")</f>
        <v/>
      </c>
      <c r="B124" s="66" t="str">
        <f>+IFERROR(IF([1]Controles!$A123&lt;&gt;"",[1]Controles!$A123,""),"")</f>
        <v/>
      </c>
      <c r="C124" s="64" t="str">
        <f>+IFERROR(IF([1]Controles!$B123&lt;&gt;"",[1]Controles!$B123,""),"")</f>
        <v/>
      </c>
      <c r="D124" s="50" t="str">
        <f>+IFERROR(IF([1]Controles!$C123&lt;&gt;"",[1]Controles!$C123,""),"")</f>
        <v/>
      </c>
      <c r="E124" s="50" t="str">
        <f>+IFERROR(IF([1]Controles!$D123&lt;&gt;"",[1]Controles!$D123,""),"")</f>
        <v/>
      </c>
      <c r="F124" s="50" t="str">
        <f>+IFERROR(IF([1]Controles!$E123&lt;&gt;"",[1]Controles!$E123,""),"")</f>
        <v/>
      </c>
      <c r="G124" s="59" t="str">
        <f>+IFERROR(IF([1]Controles!$F123&lt;&gt;"",[1]Controles!$F123,""),"")</f>
        <v/>
      </c>
      <c r="H124" s="43" t="str">
        <f>+IFERROR(IF([1]Controles!$G123&lt;&gt;"",[1]Controles!$G123,""),"")</f>
        <v/>
      </c>
      <c r="I124" s="42" t="str">
        <f>+IFERROR(Tabla1[[#This Row],[POSITIVO]]/Tabla1[[#This Row],[ASIGNACION]],"")</f>
        <v/>
      </c>
      <c r="J124" s="32" t="str">
        <f>IFERROR(VLOOKUP(Tabla1[[#This Row],[ENTIDAD]],Tabla2[#All],2,0),"")</f>
        <v/>
      </c>
      <c r="K124" s="32" t="str">
        <f>IFERROR(VLOOKUP(Tabla1[[#This Row],[LLAVE]],GANNT!$A:$J,10,0),"")</f>
        <v/>
      </c>
      <c r="L124" s="32" t="str">
        <f>IFERROR(VLOOKUP(Tabla1[[#This Row],[LLAVE]],GANNT!$A:$BT,72,0),"")</f>
        <v>CUMPLIDO</v>
      </c>
      <c r="M12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24" s="33">
        <f>IFERROR(VLOOKUP(Tabla1[[#This Row],[TARIFA A CALCULAR]],Tabla6[#All],2,0)*Tabla1[[#This Row],[POSITIVO]],0)</f>
        <v>0</v>
      </c>
      <c r="O124" s="33">
        <f>IFERROR(VLOOKUP(Tabla1[[#This Row],[TARIFA A CALCULAR]],Tabla6[#All],3,0)*(Tabla1[[#This Row],[ASIGNACION]]-Tabla1[[#This Row],[POSITIVO]]),0)</f>
        <v>0</v>
      </c>
      <c r="P124" s="34">
        <f>+IFERROR(Tabla1[[#This Row],[FACTURA POSITIVO]]+Tabla1[[#This Row],[FACTURA NEGATIVO]],0)</f>
        <v>0</v>
      </c>
    </row>
    <row r="125" spans="1:16" x14ac:dyDescent="0.25">
      <c r="A125" s="62" t="str">
        <f>IFERROR(Tabla1[[#This Row],[ENTIDAD]]&amp;Tabla1[[#This Row],['# SOLICITUDES]],"")</f>
        <v/>
      </c>
      <c r="B125" s="66" t="str">
        <f>+IFERROR(IF([1]Controles!$A124&lt;&gt;"",[1]Controles!$A124,""),"")</f>
        <v/>
      </c>
      <c r="C125" s="64" t="str">
        <f>+IFERROR(IF([1]Controles!$B124&lt;&gt;"",[1]Controles!$B124,""),"")</f>
        <v/>
      </c>
      <c r="D125" s="50" t="str">
        <f>+IFERROR(IF([1]Controles!$C124&lt;&gt;"",[1]Controles!$C124,""),"")</f>
        <v/>
      </c>
      <c r="E125" s="50" t="str">
        <f>+IFERROR(IF([1]Controles!$D124&lt;&gt;"",[1]Controles!$D124,""),"")</f>
        <v/>
      </c>
      <c r="F125" s="50" t="str">
        <f>+IFERROR(IF([1]Controles!$E124&lt;&gt;"",[1]Controles!$E124,""),"")</f>
        <v/>
      </c>
      <c r="G125" s="59" t="str">
        <f>+IFERROR(IF([1]Controles!$F124&lt;&gt;"",[1]Controles!$F124,""),"")</f>
        <v/>
      </c>
      <c r="H125" s="43" t="str">
        <f>+IFERROR(IF([1]Controles!$G124&lt;&gt;"",[1]Controles!$G124,""),"")</f>
        <v/>
      </c>
      <c r="I125" s="42" t="str">
        <f>+IFERROR(Tabla1[[#This Row],[POSITIVO]]/Tabla1[[#This Row],[ASIGNACION]],"")</f>
        <v/>
      </c>
      <c r="J125" s="32" t="str">
        <f>IFERROR(VLOOKUP(Tabla1[[#This Row],[ENTIDAD]],Tabla2[#All],2,0),"")</f>
        <v/>
      </c>
      <c r="K125" s="32" t="str">
        <f>IFERROR(VLOOKUP(Tabla1[[#This Row],[LLAVE]],GANNT!$A:$J,10,0),"")</f>
        <v/>
      </c>
      <c r="L125" s="32" t="str">
        <f>IFERROR(VLOOKUP(Tabla1[[#This Row],[LLAVE]],GANNT!$A:$BT,72,0),"")</f>
        <v>CUMPLIDO</v>
      </c>
      <c r="M12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25" s="33">
        <f>IFERROR(VLOOKUP(Tabla1[[#This Row],[TARIFA A CALCULAR]],Tabla6[#All],2,0)*Tabla1[[#This Row],[POSITIVO]],0)</f>
        <v>0</v>
      </c>
      <c r="O125" s="33">
        <f>IFERROR(VLOOKUP(Tabla1[[#This Row],[TARIFA A CALCULAR]],Tabla6[#All],3,0)*(Tabla1[[#This Row],[ASIGNACION]]-Tabla1[[#This Row],[POSITIVO]]),0)</f>
        <v>0</v>
      </c>
      <c r="P125" s="34">
        <f>+IFERROR(Tabla1[[#This Row],[FACTURA POSITIVO]]+Tabla1[[#This Row],[FACTURA NEGATIVO]],0)</f>
        <v>0</v>
      </c>
    </row>
    <row r="126" spans="1:16" x14ac:dyDescent="0.25">
      <c r="A126" s="62" t="str">
        <f>IFERROR(Tabla1[[#This Row],[ENTIDAD]]&amp;Tabla1[[#This Row],['# SOLICITUDES]],"")</f>
        <v/>
      </c>
      <c r="B126" s="66" t="str">
        <f>+IFERROR(IF([1]Controles!$A125&lt;&gt;"",[1]Controles!$A125,""),"")</f>
        <v/>
      </c>
      <c r="C126" s="64" t="str">
        <f>+IFERROR(IF([1]Controles!$B125&lt;&gt;"",[1]Controles!$B125,""),"")</f>
        <v/>
      </c>
      <c r="D126" s="50" t="str">
        <f>+IFERROR(IF([1]Controles!$C125&lt;&gt;"",[1]Controles!$C125,""),"")</f>
        <v/>
      </c>
      <c r="E126" s="50" t="str">
        <f>+IFERROR(IF([1]Controles!$D125&lt;&gt;"",[1]Controles!$D125,""),"")</f>
        <v/>
      </c>
      <c r="F126" s="50" t="str">
        <f>+IFERROR(IF([1]Controles!$E125&lt;&gt;"",[1]Controles!$E125,""),"")</f>
        <v/>
      </c>
      <c r="G126" s="59" t="str">
        <f>+IFERROR(IF([1]Controles!$F125&lt;&gt;"",[1]Controles!$F125,""),"")</f>
        <v/>
      </c>
      <c r="H126" s="43" t="str">
        <f>+IFERROR(IF([1]Controles!$G125&lt;&gt;"",[1]Controles!$G125,""),"")</f>
        <v/>
      </c>
      <c r="I126" s="42" t="str">
        <f>+IFERROR(Tabla1[[#This Row],[POSITIVO]]/Tabla1[[#This Row],[ASIGNACION]],"")</f>
        <v/>
      </c>
      <c r="J126" s="32" t="str">
        <f>IFERROR(VLOOKUP(Tabla1[[#This Row],[ENTIDAD]],Tabla2[#All],2,0),"")</f>
        <v/>
      </c>
      <c r="K126" s="32" t="str">
        <f>IFERROR(VLOOKUP(Tabla1[[#This Row],[LLAVE]],GANNT!$A:$J,10,0),"")</f>
        <v/>
      </c>
      <c r="L126" s="32" t="str">
        <f>IFERROR(VLOOKUP(Tabla1[[#This Row],[LLAVE]],GANNT!$A:$BT,72,0),"")</f>
        <v>CUMPLIDO</v>
      </c>
      <c r="M12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26" s="33">
        <f>IFERROR(VLOOKUP(Tabla1[[#This Row],[TARIFA A CALCULAR]],Tabla6[#All],2,0)*Tabla1[[#This Row],[POSITIVO]],0)</f>
        <v>0</v>
      </c>
      <c r="O126" s="33">
        <f>IFERROR(VLOOKUP(Tabla1[[#This Row],[TARIFA A CALCULAR]],Tabla6[#All],3,0)*(Tabla1[[#This Row],[ASIGNACION]]-Tabla1[[#This Row],[POSITIVO]]),0)</f>
        <v>0</v>
      </c>
      <c r="P126" s="34">
        <f>+IFERROR(Tabla1[[#This Row],[FACTURA POSITIVO]]+Tabla1[[#This Row],[FACTURA NEGATIVO]],0)</f>
        <v>0</v>
      </c>
    </row>
    <row r="127" spans="1:16" x14ac:dyDescent="0.25">
      <c r="A127" s="62" t="str">
        <f>IFERROR(Tabla1[[#This Row],[ENTIDAD]]&amp;Tabla1[[#This Row],['# SOLICITUDES]],"")</f>
        <v/>
      </c>
      <c r="B127" s="66" t="str">
        <f>+IFERROR(IF([1]Controles!$A126&lt;&gt;"",[1]Controles!$A126,""),"")</f>
        <v/>
      </c>
      <c r="C127" s="64" t="str">
        <f>+IFERROR(IF([1]Controles!$B126&lt;&gt;"",[1]Controles!$B126,""),"")</f>
        <v/>
      </c>
      <c r="D127" s="50" t="str">
        <f>+IFERROR(IF([1]Controles!$C126&lt;&gt;"",[1]Controles!$C126,""),"")</f>
        <v/>
      </c>
      <c r="E127" s="50" t="str">
        <f>+IFERROR(IF([1]Controles!$D126&lt;&gt;"",[1]Controles!$D126,""),"")</f>
        <v/>
      </c>
      <c r="F127" s="50" t="str">
        <f>+IFERROR(IF([1]Controles!$E126&lt;&gt;"",[1]Controles!$E126,""),"")</f>
        <v/>
      </c>
      <c r="G127" s="59" t="str">
        <f>+IFERROR(IF([1]Controles!$F126&lt;&gt;"",[1]Controles!$F126,""),"")</f>
        <v/>
      </c>
      <c r="H127" s="43" t="str">
        <f>+IFERROR(IF([1]Controles!$G126&lt;&gt;"",[1]Controles!$G126,""),"")</f>
        <v/>
      </c>
      <c r="I127" s="42" t="str">
        <f>+IFERROR(Tabla1[[#This Row],[POSITIVO]]/Tabla1[[#This Row],[ASIGNACION]],"")</f>
        <v/>
      </c>
      <c r="J127" s="32" t="str">
        <f>IFERROR(VLOOKUP(Tabla1[[#This Row],[ENTIDAD]],Tabla2[#All],2,0),"")</f>
        <v/>
      </c>
      <c r="K127" s="32" t="str">
        <f>IFERROR(VLOOKUP(Tabla1[[#This Row],[LLAVE]],GANNT!$A:$J,10,0),"")</f>
        <v/>
      </c>
      <c r="L127" s="32" t="str">
        <f>IFERROR(VLOOKUP(Tabla1[[#This Row],[LLAVE]],GANNT!$A:$BT,72,0),"")</f>
        <v>CUMPLIDO</v>
      </c>
      <c r="M12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27" s="33">
        <f>IFERROR(VLOOKUP(Tabla1[[#This Row],[TARIFA A CALCULAR]],Tabla6[#All],2,0)*Tabla1[[#This Row],[POSITIVO]],0)</f>
        <v>0</v>
      </c>
      <c r="O127" s="33">
        <f>IFERROR(VLOOKUP(Tabla1[[#This Row],[TARIFA A CALCULAR]],Tabla6[#All],3,0)*(Tabla1[[#This Row],[ASIGNACION]]-Tabla1[[#This Row],[POSITIVO]]),0)</f>
        <v>0</v>
      </c>
      <c r="P127" s="34">
        <f>+IFERROR(Tabla1[[#This Row],[FACTURA POSITIVO]]+Tabla1[[#This Row],[FACTURA NEGATIVO]],0)</f>
        <v>0</v>
      </c>
    </row>
    <row r="128" spans="1:16" x14ac:dyDescent="0.25">
      <c r="A128" s="62" t="str">
        <f>IFERROR(Tabla1[[#This Row],[ENTIDAD]]&amp;Tabla1[[#This Row],['# SOLICITUDES]],"")</f>
        <v/>
      </c>
      <c r="B128" s="66" t="str">
        <f>+IFERROR(IF([1]Controles!$A127&lt;&gt;"",[1]Controles!$A127,""),"")</f>
        <v/>
      </c>
      <c r="C128" s="64" t="str">
        <f>+IFERROR(IF([1]Controles!$B127&lt;&gt;"",[1]Controles!$B127,""),"")</f>
        <v/>
      </c>
      <c r="D128" s="50" t="str">
        <f>+IFERROR(IF([1]Controles!$C127&lt;&gt;"",[1]Controles!$C127,""),"")</f>
        <v/>
      </c>
      <c r="E128" s="50" t="str">
        <f>+IFERROR(IF([1]Controles!$D127&lt;&gt;"",[1]Controles!$D127,""),"")</f>
        <v/>
      </c>
      <c r="F128" s="50" t="str">
        <f>+IFERROR(IF([1]Controles!$E127&lt;&gt;"",[1]Controles!$E127,""),"")</f>
        <v/>
      </c>
      <c r="G128" s="59" t="str">
        <f>+IFERROR(IF([1]Controles!$F127&lt;&gt;"",[1]Controles!$F127,""),"")</f>
        <v/>
      </c>
      <c r="H128" s="43" t="str">
        <f>+IFERROR(IF([1]Controles!$G127&lt;&gt;"",[1]Controles!$G127,""),"")</f>
        <v/>
      </c>
      <c r="I128" s="42" t="str">
        <f>+IFERROR(Tabla1[[#This Row],[POSITIVO]]/Tabla1[[#This Row],[ASIGNACION]],"")</f>
        <v/>
      </c>
      <c r="J128" s="32" t="str">
        <f>IFERROR(VLOOKUP(Tabla1[[#This Row],[ENTIDAD]],Tabla2[#All],2,0),"")</f>
        <v/>
      </c>
      <c r="K128" s="32" t="str">
        <f>IFERROR(VLOOKUP(Tabla1[[#This Row],[LLAVE]],GANNT!$A:$J,10,0),"")</f>
        <v/>
      </c>
      <c r="L128" s="32" t="str">
        <f>IFERROR(VLOOKUP(Tabla1[[#This Row],[LLAVE]],GANNT!$A:$BT,72,0),"")</f>
        <v>CUMPLIDO</v>
      </c>
      <c r="M12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28" s="33">
        <f>IFERROR(VLOOKUP(Tabla1[[#This Row],[TARIFA A CALCULAR]],Tabla6[#All],2,0)*Tabla1[[#This Row],[POSITIVO]],0)</f>
        <v>0</v>
      </c>
      <c r="O128" s="33">
        <f>IFERROR(VLOOKUP(Tabla1[[#This Row],[TARIFA A CALCULAR]],Tabla6[#All],3,0)*(Tabla1[[#This Row],[ASIGNACION]]-Tabla1[[#This Row],[POSITIVO]]),0)</f>
        <v>0</v>
      </c>
      <c r="P128" s="34">
        <f>+IFERROR(Tabla1[[#This Row],[FACTURA POSITIVO]]+Tabla1[[#This Row],[FACTURA NEGATIVO]],0)</f>
        <v>0</v>
      </c>
    </row>
    <row r="129" spans="1:16" x14ac:dyDescent="0.25">
      <c r="A129" s="62" t="str">
        <f>IFERROR(Tabla1[[#This Row],[ENTIDAD]]&amp;Tabla1[[#This Row],['# SOLICITUDES]],"")</f>
        <v/>
      </c>
      <c r="B129" s="66" t="str">
        <f>+IFERROR(IF([1]Controles!$A128&lt;&gt;"",[1]Controles!$A128,""),"")</f>
        <v/>
      </c>
      <c r="C129" s="64" t="str">
        <f>+IFERROR(IF([1]Controles!$B128&lt;&gt;"",[1]Controles!$B128,""),"")</f>
        <v/>
      </c>
      <c r="D129" s="50" t="str">
        <f>+IFERROR(IF([1]Controles!$C128&lt;&gt;"",[1]Controles!$C128,""),"")</f>
        <v/>
      </c>
      <c r="E129" s="50" t="str">
        <f>+IFERROR(IF([1]Controles!$D128&lt;&gt;"",[1]Controles!$D128,""),"")</f>
        <v/>
      </c>
      <c r="F129" s="50" t="str">
        <f>+IFERROR(IF([1]Controles!$E128&lt;&gt;"",[1]Controles!$E128,""),"")</f>
        <v/>
      </c>
      <c r="G129" s="59" t="str">
        <f>+IFERROR(IF([1]Controles!$F128&lt;&gt;"",[1]Controles!$F128,""),"")</f>
        <v/>
      </c>
      <c r="H129" s="43" t="str">
        <f>+IFERROR(IF([1]Controles!$G128&lt;&gt;"",[1]Controles!$G128,""),"")</f>
        <v/>
      </c>
      <c r="I129" s="42" t="str">
        <f>+IFERROR(Tabla1[[#This Row],[POSITIVO]]/Tabla1[[#This Row],[ASIGNACION]],"")</f>
        <v/>
      </c>
      <c r="J129" s="32" t="str">
        <f>IFERROR(VLOOKUP(Tabla1[[#This Row],[ENTIDAD]],Tabla2[#All],2,0),"")</f>
        <v/>
      </c>
      <c r="K129" s="32" t="str">
        <f>IFERROR(VLOOKUP(Tabla1[[#This Row],[LLAVE]],GANNT!$A:$J,10,0),"")</f>
        <v/>
      </c>
      <c r="L129" s="32" t="str">
        <f>IFERROR(VLOOKUP(Tabla1[[#This Row],[LLAVE]],GANNT!$A:$BT,72,0),"")</f>
        <v>CUMPLIDO</v>
      </c>
      <c r="M12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29" s="33">
        <f>IFERROR(VLOOKUP(Tabla1[[#This Row],[TARIFA A CALCULAR]],Tabla6[#All],2,0)*Tabla1[[#This Row],[POSITIVO]],0)</f>
        <v>0</v>
      </c>
      <c r="O129" s="33">
        <f>IFERROR(VLOOKUP(Tabla1[[#This Row],[TARIFA A CALCULAR]],Tabla6[#All],3,0)*(Tabla1[[#This Row],[ASIGNACION]]-Tabla1[[#This Row],[POSITIVO]]),0)</f>
        <v>0</v>
      </c>
      <c r="P129" s="34">
        <f>+IFERROR(Tabla1[[#This Row],[FACTURA POSITIVO]]+Tabla1[[#This Row],[FACTURA NEGATIVO]],0)</f>
        <v>0</v>
      </c>
    </row>
    <row r="130" spans="1:16" x14ac:dyDescent="0.25">
      <c r="A130" s="62" t="str">
        <f>IFERROR(Tabla1[[#This Row],[ENTIDAD]]&amp;Tabla1[[#This Row],['# SOLICITUDES]],"")</f>
        <v/>
      </c>
      <c r="B130" s="66" t="str">
        <f>+IFERROR(IF([1]Controles!$A129&lt;&gt;"",[1]Controles!$A129,""),"")</f>
        <v/>
      </c>
      <c r="C130" s="64" t="str">
        <f>+IFERROR(IF([1]Controles!$B129&lt;&gt;"",[1]Controles!$B129,""),"")</f>
        <v/>
      </c>
      <c r="D130" s="50" t="str">
        <f>+IFERROR(IF([1]Controles!$C129&lt;&gt;"",[1]Controles!$C129,""),"")</f>
        <v/>
      </c>
      <c r="E130" s="50" t="str">
        <f>+IFERROR(IF([1]Controles!$D129&lt;&gt;"",[1]Controles!$D129,""),"")</f>
        <v/>
      </c>
      <c r="F130" s="50" t="str">
        <f>+IFERROR(IF([1]Controles!$E129&lt;&gt;"",[1]Controles!$E129,""),"")</f>
        <v/>
      </c>
      <c r="G130" s="59" t="str">
        <f>+IFERROR(IF([1]Controles!$F129&lt;&gt;"",[1]Controles!$F129,""),"")</f>
        <v/>
      </c>
      <c r="H130" s="43" t="str">
        <f>+IFERROR(IF([1]Controles!$G129&lt;&gt;"",[1]Controles!$G129,""),"")</f>
        <v/>
      </c>
      <c r="I130" s="42" t="str">
        <f>+IFERROR(Tabla1[[#This Row],[POSITIVO]]/Tabla1[[#This Row],[ASIGNACION]],"")</f>
        <v/>
      </c>
      <c r="J130" s="32" t="str">
        <f>IFERROR(VLOOKUP(Tabla1[[#This Row],[ENTIDAD]],Tabla2[#All],2,0),"")</f>
        <v/>
      </c>
      <c r="K130" s="32" t="str">
        <f>IFERROR(VLOOKUP(Tabla1[[#This Row],[LLAVE]],GANNT!$A:$J,10,0),"")</f>
        <v/>
      </c>
      <c r="L130" s="32" t="str">
        <f>IFERROR(VLOOKUP(Tabla1[[#This Row],[LLAVE]],GANNT!$A:$BT,72,0),"")</f>
        <v>CUMPLIDO</v>
      </c>
      <c r="M13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30" s="33">
        <f>IFERROR(VLOOKUP(Tabla1[[#This Row],[TARIFA A CALCULAR]],Tabla6[#All],2,0)*Tabla1[[#This Row],[POSITIVO]],0)</f>
        <v>0</v>
      </c>
      <c r="O130" s="33">
        <f>IFERROR(VLOOKUP(Tabla1[[#This Row],[TARIFA A CALCULAR]],Tabla6[#All],3,0)*(Tabla1[[#This Row],[ASIGNACION]]-Tabla1[[#This Row],[POSITIVO]]),0)</f>
        <v>0</v>
      </c>
      <c r="P130" s="34">
        <f>+IFERROR(Tabla1[[#This Row],[FACTURA POSITIVO]]+Tabla1[[#This Row],[FACTURA NEGATIVO]],0)</f>
        <v>0</v>
      </c>
    </row>
    <row r="131" spans="1:16" x14ac:dyDescent="0.25">
      <c r="A131" s="62" t="str">
        <f>IFERROR(Tabla1[[#This Row],[ENTIDAD]]&amp;Tabla1[[#This Row],['# SOLICITUDES]],"")</f>
        <v/>
      </c>
      <c r="B131" s="66" t="str">
        <f>+IFERROR(IF([1]Controles!$A130&lt;&gt;"",[1]Controles!$A130,""),"")</f>
        <v/>
      </c>
      <c r="C131" s="64" t="str">
        <f>+IFERROR(IF([1]Controles!$B130&lt;&gt;"",[1]Controles!$B130,""),"")</f>
        <v/>
      </c>
      <c r="D131" s="50" t="str">
        <f>+IFERROR(IF([1]Controles!$C130&lt;&gt;"",[1]Controles!$C130,""),"")</f>
        <v/>
      </c>
      <c r="E131" s="50" t="str">
        <f>+IFERROR(IF([1]Controles!$D130&lt;&gt;"",[1]Controles!$D130,""),"")</f>
        <v/>
      </c>
      <c r="F131" s="50" t="str">
        <f>+IFERROR(IF([1]Controles!$E130&lt;&gt;"",[1]Controles!$E130,""),"")</f>
        <v/>
      </c>
      <c r="G131" s="59" t="str">
        <f>+IFERROR(IF([1]Controles!$F130&lt;&gt;"",[1]Controles!$F130,""),"")</f>
        <v/>
      </c>
      <c r="H131" s="43" t="str">
        <f>+IFERROR(IF([1]Controles!$G130&lt;&gt;"",[1]Controles!$G130,""),"")</f>
        <v/>
      </c>
      <c r="I131" s="42" t="str">
        <f>+IFERROR(Tabla1[[#This Row],[POSITIVO]]/Tabla1[[#This Row],[ASIGNACION]],"")</f>
        <v/>
      </c>
      <c r="J131" s="32" t="str">
        <f>IFERROR(VLOOKUP(Tabla1[[#This Row],[ENTIDAD]],Tabla2[#All],2,0),"")</f>
        <v/>
      </c>
      <c r="K131" s="32" t="str">
        <f>IFERROR(VLOOKUP(Tabla1[[#This Row],[LLAVE]],GANNT!$A:$J,10,0),"")</f>
        <v/>
      </c>
      <c r="L131" s="32" t="str">
        <f>IFERROR(VLOOKUP(Tabla1[[#This Row],[LLAVE]],GANNT!$A:$BT,72,0),"")</f>
        <v>CUMPLIDO</v>
      </c>
      <c r="M13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31" s="33">
        <f>IFERROR(VLOOKUP(Tabla1[[#This Row],[TARIFA A CALCULAR]],Tabla6[#All],2,0)*Tabla1[[#This Row],[POSITIVO]],0)</f>
        <v>0</v>
      </c>
      <c r="O131" s="33">
        <f>IFERROR(VLOOKUP(Tabla1[[#This Row],[TARIFA A CALCULAR]],Tabla6[#All],3,0)*(Tabla1[[#This Row],[ASIGNACION]]-Tabla1[[#This Row],[POSITIVO]]),0)</f>
        <v>0</v>
      </c>
      <c r="P131" s="34">
        <f>+IFERROR(Tabla1[[#This Row],[FACTURA POSITIVO]]+Tabla1[[#This Row],[FACTURA NEGATIVO]],0)</f>
        <v>0</v>
      </c>
    </row>
    <row r="132" spans="1:16" x14ac:dyDescent="0.25">
      <c r="A132" s="62" t="str">
        <f>IFERROR(Tabla1[[#This Row],[ENTIDAD]]&amp;Tabla1[[#This Row],['# SOLICITUDES]],"")</f>
        <v/>
      </c>
      <c r="B132" s="66" t="str">
        <f>+IFERROR(IF([1]Controles!$A131&lt;&gt;"",[1]Controles!$A131,""),"")</f>
        <v/>
      </c>
      <c r="C132" s="64" t="str">
        <f>+IFERROR(IF([1]Controles!$B131&lt;&gt;"",[1]Controles!$B131,""),"")</f>
        <v/>
      </c>
      <c r="D132" s="50" t="str">
        <f>+IFERROR(IF([1]Controles!$C131&lt;&gt;"",[1]Controles!$C131,""),"")</f>
        <v/>
      </c>
      <c r="E132" s="50" t="str">
        <f>+IFERROR(IF([1]Controles!$D131&lt;&gt;"",[1]Controles!$D131,""),"")</f>
        <v/>
      </c>
      <c r="F132" s="50" t="str">
        <f>+IFERROR(IF([1]Controles!$E131&lt;&gt;"",[1]Controles!$E131,""),"")</f>
        <v/>
      </c>
      <c r="G132" s="59" t="str">
        <f>+IFERROR(IF([1]Controles!$F131&lt;&gt;"",[1]Controles!$F131,""),"")</f>
        <v/>
      </c>
      <c r="H132" s="43" t="str">
        <f>+IFERROR(IF([1]Controles!$G131&lt;&gt;"",[1]Controles!$G131,""),"")</f>
        <v/>
      </c>
      <c r="I132" s="42" t="str">
        <f>+IFERROR(Tabla1[[#This Row],[POSITIVO]]/Tabla1[[#This Row],[ASIGNACION]],"")</f>
        <v/>
      </c>
      <c r="J132" s="32" t="str">
        <f>IFERROR(VLOOKUP(Tabla1[[#This Row],[ENTIDAD]],Tabla2[#All],2,0),"")</f>
        <v/>
      </c>
      <c r="K132" s="32" t="str">
        <f>IFERROR(VLOOKUP(Tabla1[[#This Row],[LLAVE]],GANNT!$A:$J,10,0),"")</f>
        <v/>
      </c>
      <c r="L132" s="32" t="str">
        <f>IFERROR(VLOOKUP(Tabla1[[#This Row],[LLAVE]],GANNT!$A:$BT,72,0),"")</f>
        <v>CUMPLIDO</v>
      </c>
      <c r="M13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32" s="33">
        <f>IFERROR(VLOOKUP(Tabla1[[#This Row],[TARIFA A CALCULAR]],Tabla6[#All],2,0)*Tabla1[[#This Row],[POSITIVO]],0)</f>
        <v>0</v>
      </c>
      <c r="O132" s="33">
        <f>IFERROR(VLOOKUP(Tabla1[[#This Row],[TARIFA A CALCULAR]],Tabla6[#All],3,0)*(Tabla1[[#This Row],[ASIGNACION]]-Tabla1[[#This Row],[POSITIVO]]),0)</f>
        <v>0</v>
      </c>
      <c r="P132" s="34">
        <f>+IFERROR(Tabla1[[#This Row],[FACTURA POSITIVO]]+Tabla1[[#This Row],[FACTURA NEGATIVO]],0)</f>
        <v>0</v>
      </c>
    </row>
    <row r="133" spans="1:16" x14ac:dyDescent="0.25">
      <c r="A133" s="62" t="str">
        <f>IFERROR(Tabla1[[#This Row],[ENTIDAD]]&amp;Tabla1[[#This Row],['# SOLICITUDES]],"")</f>
        <v/>
      </c>
      <c r="B133" s="66" t="str">
        <f>+IFERROR(IF([1]Controles!$A132&lt;&gt;"",[1]Controles!$A132,""),"")</f>
        <v/>
      </c>
      <c r="C133" s="64" t="str">
        <f>+IFERROR(IF([1]Controles!$B132&lt;&gt;"",[1]Controles!$B132,""),"")</f>
        <v/>
      </c>
      <c r="D133" s="50" t="str">
        <f>+IFERROR(IF([1]Controles!$C132&lt;&gt;"",[1]Controles!$C132,""),"")</f>
        <v/>
      </c>
      <c r="E133" s="50" t="str">
        <f>+IFERROR(IF([1]Controles!$D132&lt;&gt;"",[1]Controles!$D132,""),"")</f>
        <v/>
      </c>
      <c r="F133" s="50" t="str">
        <f>+IFERROR(IF([1]Controles!$E132&lt;&gt;"",[1]Controles!$E132,""),"")</f>
        <v/>
      </c>
      <c r="G133" s="59" t="str">
        <f>+IFERROR(IF([1]Controles!$F132&lt;&gt;"",[1]Controles!$F132,""),"")</f>
        <v/>
      </c>
      <c r="H133" s="43" t="str">
        <f>+IFERROR(IF([1]Controles!$G132&lt;&gt;"",[1]Controles!$G132,""),"")</f>
        <v/>
      </c>
      <c r="I133" s="42" t="str">
        <f>+IFERROR(Tabla1[[#This Row],[POSITIVO]]/Tabla1[[#This Row],[ASIGNACION]],"")</f>
        <v/>
      </c>
      <c r="J133" s="32" t="str">
        <f>IFERROR(VLOOKUP(Tabla1[[#This Row],[ENTIDAD]],Tabla2[#All],2,0),"")</f>
        <v/>
      </c>
      <c r="K133" s="32" t="str">
        <f>IFERROR(VLOOKUP(Tabla1[[#This Row],[LLAVE]],GANNT!$A:$J,10,0),"")</f>
        <v/>
      </c>
      <c r="L133" s="32" t="str">
        <f>IFERROR(VLOOKUP(Tabla1[[#This Row],[LLAVE]],GANNT!$A:$BT,72,0),"")</f>
        <v>CUMPLIDO</v>
      </c>
      <c r="M13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33" s="33">
        <f>IFERROR(VLOOKUP(Tabla1[[#This Row],[TARIFA A CALCULAR]],Tabla6[#All],2,0)*Tabla1[[#This Row],[POSITIVO]],0)</f>
        <v>0</v>
      </c>
      <c r="O133" s="33">
        <f>IFERROR(VLOOKUP(Tabla1[[#This Row],[TARIFA A CALCULAR]],Tabla6[#All],3,0)*(Tabla1[[#This Row],[ASIGNACION]]-Tabla1[[#This Row],[POSITIVO]]),0)</f>
        <v>0</v>
      </c>
      <c r="P133" s="34">
        <f>+IFERROR(Tabla1[[#This Row],[FACTURA POSITIVO]]+Tabla1[[#This Row],[FACTURA NEGATIVO]],0)</f>
        <v>0</v>
      </c>
    </row>
    <row r="134" spans="1:16" x14ac:dyDescent="0.25">
      <c r="A134" s="62" t="str">
        <f>IFERROR(Tabla1[[#This Row],[ENTIDAD]]&amp;Tabla1[[#This Row],['# SOLICITUDES]],"")</f>
        <v/>
      </c>
      <c r="B134" s="66" t="str">
        <f>+IFERROR(IF([1]Controles!$A133&lt;&gt;"",[1]Controles!$A133,""),"")</f>
        <v/>
      </c>
      <c r="C134" s="64" t="str">
        <f>+IFERROR(IF([1]Controles!$B133&lt;&gt;"",[1]Controles!$B133,""),"")</f>
        <v/>
      </c>
      <c r="D134" s="50" t="str">
        <f>+IFERROR(IF([1]Controles!$C133&lt;&gt;"",[1]Controles!$C133,""),"")</f>
        <v/>
      </c>
      <c r="E134" s="50" t="str">
        <f>+IFERROR(IF([1]Controles!$D133&lt;&gt;"",[1]Controles!$D133,""),"")</f>
        <v/>
      </c>
      <c r="F134" s="50" t="str">
        <f>+IFERROR(IF([1]Controles!$E133&lt;&gt;"",[1]Controles!$E133,""),"")</f>
        <v/>
      </c>
      <c r="G134" s="59" t="str">
        <f>+IFERROR(IF([1]Controles!$F133&lt;&gt;"",[1]Controles!$F133,""),"")</f>
        <v/>
      </c>
      <c r="H134" s="43" t="str">
        <f>+IFERROR(IF([1]Controles!$G133&lt;&gt;"",[1]Controles!$G133,""),"")</f>
        <v/>
      </c>
      <c r="I134" s="42" t="str">
        <f>+IFERROR(Tabla1[[#This Row],[POSITIVO]]/Tabla1[[#This Row],[ASIGNACION]],"")</f>
        <v/>
      </c>
      <c r="J134" s="32" t="str">
        <f>IFERROR(VLOOKUP(Tabla1[[#This Row],[ENTIDAD]],Tabla2[#All],2,0),"")</f>
        <v/>
      </c>
      <c r="K134" s="32" t="str">
        <f>IFERROR(VLOOKUP(Tabla1[[#This Row],[LLAVE]],GANNT!$A:$J,10,0),"")</f>
        <v/>
      </c>
      <c r="L134" s="32" t="str">
        <f>IFERROR(VLOOKUP(Tabla1[[#This Row],[LLAVE]],GANNT!$A:$BT,72,0),"")</f>
        <v>CUMPLIDO</v>
      </c>
      <c r="M13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34" s="33">
        <f>IFERROR(VLOOKUP(Tabla1[[#This Row],[TARIFA A CALCULAR]],Tabla6[#All],2,0)*Tabla1[[#This Row],[POSITIVO]],0)</f>
        <v>0</v>
      </c>
      <c r="O134" s="33">
        <f>IFERROR(VLOOKUP(Tabla1[[#This Row],[TARIFA A CALCULAR]],Tabla6[#All],3,0)*(Tabla1[[#This Row],[ASIGNACION]]-Tabla1[[#This Row],[POSITIVO]]),0)</f>
        <v>0</v>
      </c>
      <c r="P134" s="34">
        <f>+IFERROR(Tabla1[[#This Row],[FACTURA POSITIVO]]+Tabla1[[#This Row],[FACTURA NEGATIVO]],0)</f>
        <v>0</v>
      </c>
    </row>
    <row r="135" spans="1:16" x14ac:dyDescent="0.25">
      <c r="A135" s="62" t="str">
        <f>IFERROR(Tabla1[[#This Row],[ENTIDAD]]&amp;Tabla1[[#This Row],['# SOLICITUDES]],"")</f>
        <v/>
      </c>
      <c r="B135" s="66" t="str">
        <f>+IFERROR(IF([1]Controles!$A134&lt;&gt;"",[1]Controles!$A134,""),"")</f>
        <v/>
      </c>
      <c r="C135" s="64" t="str">
        <f>+IFERROR(IF([1]Controles!$B134&lt;&gt;"",[1]Controles!$B134,""),"")</f>
        <v/>
      </c>
      <c r="D135" s="50" t="str">
        <f>+IFERROR(IF([1]Controles!$C134&lt;&gt;"",[1]Controles!$C134,""),"")</f>
        <v/>
      </c>
      <c r="E135" s="50" t="str">
        <f>+IFERROR(IF([1]Controles!$D134&lt;&gt;"",[1]Controles!$D134,""),"")</f>
        <v/>
      </c>
      <c r="F135" s="50" t="str">
        <f>+IFERROR(IF([1]Controles!$E134&lt;&gt;"",[1]Controles!$E134,""),"")</f>
        <v/>
      </c>
      <c r="G135" s="59" t="str">
        <f>+IFERROR(IF([1]Controles!$F134&lt;&gt;"",[1]Controles!$F134,""),"")</f>
        <v/>
      </c>
      <c r="H135" s="43" t="str">
        <f>+IFERROR(IF([1]Controles!$G134&lt;&gt;"",[1]Controles!$G134,""),"")</f>
        <v/>
      </c>
      <c r="I135" s="42" t="str">
        <f>+IFERROR(Tabla1[[#This Row],[POSITIVO]]/Tabla1[[#This Row],[ASIGNACION]],"")</f>
        <v/>
      </c>
      <c r="J135" s="32" t="str">
        <f>IFERROR(VLOOKUP(Tabla1[[#This Row],[ENTIDAD]],Tabla2[#All],2,0),"")</f>
        <v/>
      </c>
      <c r="K135" s="32" t="str">
        <f>IFERROR(VLOOKUP(Tabla1[[#This Row],[LLAVE]],GANNT!$A:$J,10,0),"")</f>
        <v/>
      </c>
      <c r="L135" s="32" t="str">
        <f>IFERROR(VLOOKUP(Tabla1[[#This Row],[LLAVE]],GANNT!$A:$BT,72,0),"")</f>
        <v>CUMPLIDO</v>
      </c>
      <c r="M13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35" s="33">
        <f>IFERROR(VLOOKUP(Tabla1[[#This Row],[TARIFA A CALCULAR]],Tabla6[#All],2,0)*Tabla1[[#This Row],[POSITIVO]],0)</f>
        <v>0</v>
      </c>
      <c r="O135" s="33">
        <f>IFERROR(VLOOKUP(Tabla1[[#This Row],[TARIFA A CALCULAR]],Tabla6[#All],3,0)*(Tabla1[[#This Row],[ASIGNACION]]-Tabla1[[#This Row],[POSITIVO]]),0)</f>
        <v>0</v>
      </c>
      <c r="P135" s="34">
        <f>+IFERROR(Tabla1[[#This Row],[FACTURA POSITIVO]]+Tabla1[[#This Row],[FACTURA NEGATIVO]],0)</f>
        <v>0</v>
      </c>
    </row>
    <row r="136" spans="1:16" x14ac:dyDescent="0.25">
      <c r="A136" s="62" t="str">
        <f>IFERROR(Tabla1[[#This Row],[ENTIDAD]]&amp;Tabla1[[#This Row],['# SOLICITUDES]],"")</f>
        <v/>
      </c>
      <c r="B136" s="66" t="str">
        <f>+IFERROR(IF([1]Controles!$A135&lt;&gt;"",[1]Controles!$A135,""),"")</f>
        <v/>
      </c>
      <c r="C136" s="64" t="str">
        <f>+IFERROR(IF([1]Controles!$B135&lt;&gt;"",[1]Controles!$B135,""),"")</f>
        <v/>
      </c>
      <c r="D136" s="50" t="str">
        <f>+IFERROR(IF([1]Controles!$C135&lt;&gt;"",[1]Controles!$C135,""),"")</f>
        <v/>
      </c>
      <c r="E136" s="50" t="str">
        <f>+IFERROR(IF([1]Controles!$D135&lt;&gt;"",[1]Controles!$D135,""),"")</f>
        <v/>
      </c>
      <c r="F136" s="50" t="str">
        <f>+IFERROR(IF([1]Controles!$E135&lt;&gt;"",[1]Controles!$E135,""),"")</f>
        <v/>
      </c>
      <c r="G136" s="59" t="str">
        <f>+IFERROR(IF([1]Controles!$F135&lt;&gt;"",[1]Controles!$F135,""),"")</f>
        <v/>
      </c>
      <c r="H136" s="43" t="str">
        <f>+IFERROR(IF([1]Controles!$G135&lt;&gt;"",[1]Controles!$G135,""),"")</f>
        <v/>
      </c>
      <c r="I136" s="42" t="str">
        <f>+IFERROR(Tabla1[[#This Row],[POSITIVO]]/Tabla1[[#This Row],[ASIGNACION]],"")</f>
        <v/>
      </c>
      <c r="J136" s="32" t="str">
        <f>IFERROR(VLOOKUP(Tabla1[[#This Row],[ENTIDAD]],Tabla2[#All],2,0),"")</f>
        <v/>
      </c>
      <c r="K136" s="32" t="str">
        <f>IFERROR(VLOOKUP(Tabla1[[#This Row],[LLAVE]],GANNT!$A:$J,10,0),"")</f>
        <v/>
      </c>
      <c r="L136" s="32" t="str">
        <f>IFERROR(VLOOKUP(Tabla1[[#This Row],[LLAVE]],GANNT!$A:$BT,72,0),"")</f>
        <v>CUMPLIDO</v>
      </c>
      <c r="M13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36" s="33">
        <f>IFERROR(VLOOKUP(Tabla1[[#This Row],[TARIFA A CALCULAR]],Tabla6[#All],2,0)*Tabla1[[#This Row],[POSITIVO]],0)</f>
        <v>0</v>
      </c>
      <c r="O136" s="33">
        <f>IFERROR(VLOOKUP(Tabla1[[#This Row],[TARIFA A CALCULAR]],Tabla6[#All],3,0)*(Tabla1[[#This Row],[ASIGNACION]]-Tabla1[[#This Row],[POSITIVO]]),0)</f>
        <v>0</v>
      </c>
      <c r="P136" s="34">
        <f>+IFERROR(Tabla1[[#This Row],[FACTURA POSITIVO]]+Tabla1[[#This Row],[FACTURA NEGATIVO]],0)</f>
        <v>0</v>
      </c>
    </row>
    <row r="137" spans="1:16" x14ac:dyDescent="0.25">
      <c r="A137" s="62" t="str">
        <f>IFERROR(Tabla1[[#This Row],[ENTIDAD]]&amp;Tabla1[[#This Row],['# SOLICITUDES]],"")</f>
        <v/>
      </c>
      <c r="B137" s="66" t="str">
        <f>+IFERROR(IF([1]Controles!$A136&lt;&gt;"",[1]Controles!$A136,""),"")</f>
        <v/>
      </c>
      <c r="C137" s="64" t="str">
        <f>+IFERROR(IF([1]Controles!$B136&lt;&gt;"",[1]Controles!$B136,""),"")</f>
        <v/>
      </c>
      <c r="D137" s="50" t="str">
        <f>+IFERROR(IF([1]Controles!$C136&lt;&gt;"",[1]Controles!$C136,""),"")</f>
        <v/>
      </c>
      <c r="E137" s="50" t="str">
        <f>+IFERROR(IF([1]Controles!$D136&lt;&gt;"",[1]Controles!$D136,""),"")</f>
        <v/>
      </c>
      <c r="F137" s="50" t="str">
        <f>+IFERROR(IF([1]Controles!$E136&lt;&gt;"",[1]Controles!$E136,""),"")</f>
        <v/>
      </c>
      <c r="G137" s="59" t="str">
        <f>+IFERROR(IF([1]Controles!$F136&lt;&gt;"",[1]Controles!$F136,""),"")</f>
        <v/>
      </c>
      <c r="H137" s="43" t="str">
        <f>+IFERROR(IF([1]Controles!$G136&lt;&gt;"",[1]Controles!$G136,""),"")</f>
        <v/>
      </c>
      <c r="I137" s="42" t="str">
        <f>+IFERROR(Tabla1[[#This Row],[POSITIVO]]/Tabla1[[#This Row],[ASIGNACION]],"")</f>
        <v/>
      </c>
      <c r="J137" s="32" t="str">
        <f>IFERROR(VLOOKUP(Tabla1[[#This Row],[ENTIDAD]],Tabla2[#All],2,0),"")</f>
        <v/>
      </c>
      <c r="K137" s="32" t="str">
        <f>IFERROR(VLOOKUP(Tabla1[[#This Row],[LLAVE]],GANNT!$A:$J,10,0),"")</f>
        <v/>
      </c>
      <c r="L137" s="32" t="str">
        <f>IFERROR(VLOOKUP(Tabla1[[#This Row],[LLAVE]],GANNT!$A:$BT,72,0),"")</f>
        <v>CUMPLIDO</v>
      </c>
      <c r="M13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37" s="33">
        <f>IFERROR(VLOOKUP(Tabla1[[#This Row],[TARIFA A CALCULAR]],Tabla6[#All],2,0)*Tabla1[[#This Row],[POSITIVO]],0)</f>
        <v>0</v>
      </c>
      <c r="O137" s="33">
        <f>IFERROR(VLOOKUP(Tabla1[[#This Row],[TARIFA A CALCULAR]],Tabla6[#All],3,0)*(Tabla1[[#This Row],[ASIGNACION]]-Tabla1[[#This Row],[POSITIVO]]),0)</f>
        <v>0</v>
      </c>
      <c r="P137" s="34">
        <f>+IFERROR(Tabla1[[#This Row],[FACTURA POSITIVO]]+Tabla1[[#This Row],[FACTURA NEGATIVO]],0)</f>
        <v>0</v>
      </c>
    </row>
    <row r="138" spans="1:16" x14ac:dyDescent="0.25">
      <c r="A138" s="62" t="str">
        <f>IFERROR(Tabla1[[#This Row],[ENTIDAD]]&amp;Tabla1[[#This Row],['# SOLICITUDES]],"")</f>
        <v/>
      </c>
      <c r="B138" s="66" t="str">
        <f>+IFERROR(IF([1]Controles!$A137&lt;&gt;"",[1]Controles!$A137,""),"")</f>
        <v/>
      </c>
      <c r="C138" s="64" t="str">
        <f>+IFERROR(IF([1]Controles!$B137&lt;&gt;"",[1]Controles!$B137,""),"")</f>
        <v/>
      </c>
      <c r="D138" s="50" t="str">
        <f>+IFERROR(IF([1]Controles!$C137&lt;&gt;"",[1]Controles!$C137,""),"")</f>
        <v/>
      </c>
      <c r="E138" s="50" t="str">
        <f>+IFERROR(IF([1]Controles!$D137&lt;&gt;"",[1]Controles!$D137,""),"")</f>
        <v/>
      </c>
      <c r="F138" s="50" t="str">
        <f>+IFERROR(IF([1]Controles!$E137&lt;&gt;"",[1]Controles!$E137,""),"")</f>
        <v/>
      </c>
      <c r="G138" s="59" t="str">
        <f>+IFERROR(IF([1]Controles!$F137&lt;&gt;"",[1]Controles!$F137,""),"")</f>
        <v/>
      </c>
      <c r="H138" s="43" t="str">
        <f>+IFERROR(IF([1]Controles!$G137&lt;&gt;"",[1]Controles!$G137,""),"")</f>
        <v/>
      </c>
      <c r="I138" s="42" t="str">
        <f>+IFERROR(Tabla1[[#This Row],[POSITIVO]]/Tabla1[[#This Row],[ASIGNACION]],"")</f>
        <v/>
      </c>
      <c r="J138" s="32" t="str">
        <f>IFERROR(VLOOKUP(Tabla1[[#This Row],[ENTIDAD]],Tabla2[#All],2,0),"")</f>
        <v/>
      </c>
      <c r="K138" s="32" t="str">
        <f>IFERROR(VLOOKUP(Tabla1[[#This Row],[LLAVE]],GANNT!$A:$J,10,0),"")</f>
        <v/>
      </c>
      <c r="L138" s="32" t="str">
        <f>IFERROR(VLOOKUP(Tabla1[[#This Row],[LLAVE]],GANNT!$A:$BT,72,0),"")</f>
        <v>CUMPLIDO</v>
      </c>
      <c r="M13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38" s="33">
        <f>IFERROR(VLOOKUP(Tabla1[[#This Row],[TARIFA A CALCULAR]],Tabla6[#All],2,0)*Tabla1[[#This Row],[POSITIVO]],0)</f>
        <v>0</v>
      </c>
      <c r="O138" s="33">
        <f>IFERROR(VLOOKUP(Tabla1[[#This Row],[TARIFA A CALCULAR]],Tabla6[#All],3,0)*(Tabla1[[#This Row],[ASIGNACION]]-Tabla1[[#This Row],[POSITIVO]]),0)</f>
        <v>0</v>
      </c>
      <c r="P138" s="34">
        <f>+IFERROR(Tabla1[[#This Row],[FACTURA POSITIVO]]+Tabla1[[#This Row],[FACTURA NEGATIVO]],0)</f>
        <v>0</v>
      </c>
    </row>
    <row r="139" spans="1:16" x14ac:dyDescent="0.25">
      <c r="A139" s="62" t="str">
        <f>IFERROR(Tabla1[[#This Row],[ENTIDAD]]&amp;Tabla1[[#This Row],['# SOLICITUDES]],"")</f>
        <v/>
      </c>
      <c r="B139" s="66" t="str">
        <f>+IFERROR(IF([1]Controles!$A138&lt;&gt;"",[1]Controles!$A138,""),"")</f>
        <v/>
      </c>
      <c r="C139" s="64" t="str">
        <f>+IFERROR(IF([1]Controles!$B138&lt;&gt;"",[1]Controles!$B138,""),"")</f>
        <v/>
      </c>
      <c r="D139" s="50" t="str">
        <f>+IFERROR(IF([1]Controles!$C138&lt;&gt;"",[1]Controles!$C138,""),"")</f>
        <v/>
      </c>
      <c r="E139" s="50" t="str">
        <f>+IFERROR(IF([1]Controles!$D138&lt;&gt;"",[1]Controles!$D138,""),"")</f>
        <v/>
      </c>
      <c r="F139" s="50" t="str">
        <f>+IFERROR(IF([1]Controles!$E138&lt;&gt;"",[1]Controles!$E138,""),"")</f>
        <v/>
      </c>
      <c r="G139" s="59" t="str">
        <f>+IFERROR(IF([1]Controles!$F138&lt;&gt;"",[1]Controles!$F138,""),"")</f>
        <v/>
      </c>
      <c r="H139" s="43" t="str">
        <f>+IFERROR(IF([1]Controles!$G138&lt;&gt;"",[1]Controles!$G138,""),"")</f>
        <v/>
      </c>
      <c r="I139" s="42" t="str">
        <f>+IFERROR(Tabla1[[#This Row],[POSITIVO]]/Tabla1[[#This Row],[ASIGNACION]],"")</f>
        <v/>
      </c>
      <c r="J139" s="32" t="str">
        <f>IFERROR(VLOOKUP(Tabla1[[#This Row],[ENTIDAD]],Tabla2[#All],2,0),"")</f>
        <v/>
      </c>
      <c r="K139" s="32" t="str">
        <f>IFERROR(VLOOKUP(Tabla1[[#This Row],[LLAVE]],GANNT!$A:$J,10,0),"")</f>
        <v/>
      </c>
      <c r="L139" s="32" t="str">
        <f>IFERROR(VLOOKUP(Tabla1[[#This Row],[LLAVE]],GANNT!$A:$BT,72,0),"")</f>
        <v>CUMPLIDO</v>
      </c>
      <c r="M13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39" s="33">
        <f>IFERROR(VLOOKUP(Tabla1[[#This Row],[TARIFA A CALCULAR]],Tabla6[#All],2,0)*Tabla1[[#This Row],[POSITIVO]],0)</f>
        <v>0</v>
      </c>
      <c r="O139" s="33">
        <f>IFERROR(VLOOKUP(Tabla1[[#This Row],[TARIFA A CALCULAR]],Tabla6[#All],3,0)*(Tabla1[[#This Row],[ASIGNACION]]-Tabla1[[#This Row],[POSITIVO]]),0)</f>
        <v>0</v>
      </c>
      <c r="P139" s="34">
        <f>+IFERROR(Tabla1[[#This Row],[FACTURA POSITIVO]]+Tabla1[[#This Row],[FACTURA NEGATIVO]],0)</f>
        <v>0</v>
      </c>
    </row>
    <row r="140" spans="1:16" x14ac:dyDescent="0.25">
      <c r="A140" s="62" t="str">
        <f>IFERROR(Tabla1[[#This Row],[ENTIDAD]]&amp;Tabla1[[#This Row],['# SOLICITUDES]],"")</f>
        <v/>
      </c>
      <c r="B140" s="66" t="str">
        <f>+IFERROR(IF([1]Controles!$A139&lt;&gt;"",[1]Controles!$A139,""),"")</f>
        <v/>
      </c>
      <c r="C140" s="64" t="str">
        <f>+IFERROR(IF([1]Controles!$B139&lt;&gt;"",[1]Controles!$B139,""),"")</f>
        <v/>
      </c>
      <c r="D140" s="50" t="str">
        <f>+IFERROR(IF([1]Controles!$C139&lt;&gt;"",[1]Controles!$C139,""),"")</f>
        <v/>
      </c>
      <c r="E140" s="50" t="str">
        <f>+IFERROR(IF([1]Controles!$D139&lt;&gt;"",[1]Controles!$D139,""),"")</f>
        <v/>
      </c>
      <c r="F140" s="50" t="str">
        <f>+IFERROR(IF([1]Controles!$E139&lt;&gt;"",[1]Controles!$E139,""),"")</f>
        <v/>
      </c>
      <c r="G140" s="59" t="str">
        <f>+IFERROR(IF([1]Controles!$F139&lt;&gt;"",[1]Controles!$F139,""),"")</f>
        <v/>
      </c>
      <c r="H140" s="43" t="str">
        <f>+IFERROR(IF([1]Controles!$G139&lt;&gt;"",[1]Controles!$G139,""),"")</f>
        <v/>
      </c>
      <c r="I140" s="42" t="str">
        <f>+IFERROR(Tabla1[[#This Row],[POSITIVO]]/Tabla1[[#This Row],[ASIGNACION]],"")</f>
        <v/>
      </c>
      <c r="J140" s="32" t="str">
        <f>IFERROR(VLOOKUP(Tabla1[[#This Row],[ENTIDAD]],Tabla2[#All],2,0),"")</f>
        <v/>
      </c>
      <c r="K140" s="32" t="str">
        <f>IFERROR(VLOOKUP(Tabla1[[#This Row],[LLAVE]],GANNT!$A:$J,10,0),"")</f>
        <v/>
      </c>
      <c r="L140" s="32" t="str">
        <f>IFERROR(VLOOKUP(Tabla1[[#This Row],[LLAVE]],GANNT!$A:$BT,72,0),"")</f>
        <v>CUMPLIDO</v>
      </c>
      <c r="M14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40" s="33">
        <f>IFERROR(VLOOKUP(Tabla1[[#This Row],[TARIFA A CALCULAR]],Tabla6[#All],2,0)*Tabla1[[#This Row],[POSITIVO]],0)</f>
        <v>0</v>
      </c>
      <c r="O140" s="33">
        <f>IFERROR(VLOOKUP(Tabla1[[#This Row],[TARIFA A CALCULAR]],Tabla6[#All],3,0)*(Tabla1[[#This Row],[ASIGNACION]]-Tabla1[[#This Row],[POSITIVO]]),0)</f>
        <v>0</v>
      </c>
      <c r="P140" s="34">
        <f>+IFERROR(Tabla1[[#This Row],[FACTURA POSITIVO]]+Tabla1[[#This Row],[FACTURA NEGATIVO]],0)</f>
        <v>0</v>
      </c>
    </row>
    <row r="141" spans="1:16" x14ac:dyDescent="0.25">
      <c r="A141" s="62" t="str">
        <f>IFERROR(Tabla1[[#This Row],[ENTIDAD]]&amp;Tabla1[[#This Row],['# SOLICITUDES]],"")</f>
        <v/>
      </c>
      <c r="B141" s="66" t="str">
        <f>+IFERROR(IF([1]Controles!$A140&lt;&gt;"",[1]Controles!$A140,""),"")</f>
        <v/>
      </c>
      <c r="C141" s="64" t="str">
        <f>+IFERROR(IF([1]Controles!$B140&lt;&gt;"",[1]Controles!$B140,""),"")</f>
        <v/>
      </c>
      <c r="D141" s="50" t="str">
        <f>+IFERROR(IF([1]Controles!$C140&lt;&gt;"",[1]Controles!$C140,""),"")</f>
        <v/>
      </c>
      <c r="E141" s="50" t="str">
        <f>+IFERROR(IF([1]Controles!$D140&lt;&gt;"",[1]Controles!$D140,""),"")</f>
        <v/>
      </c>
      <c r="F141" s="50" t="str">
        <f>+IFERROR(IF([1]Controles!$E140&lt;&gt;"",[1]Controles!$E140,""),"")</f>
        <v/>
      </c>
      <c r="G141" s="59" t="str">
        <f>+IFERROR(IF([1]Controles!$F140&lt;&gt;"",[1]Controles!$F140,""),"")</f>
        <v/>
      </c>
      <c r="H141" s="43" t="str">
        <f>+IFERROR(IF([1]Controles!$G140&lt;&gt;"",[1]Controles!$G140,""),"")</f>
        <v/>
      </c>
      <c r="I141" s="42" t="str">
        <f>+IFERROR(Tabla1[[#This Row],[POSITIVO]]/Tabla1[[#This Row],[ASIGNACION]],"")</f>
        <v/>
      </c>
      <c r="J141" s="32" t="str">
        <f>IFERROR(VLOOKUP(Tabla1[[#This Row],[ENTIDAD]],Tabla2[#All],2,0),"")</f>
        <v/>
      </c>
      <c r="K141" s="32" t="str">
        <f>IFERROR(VLOOKUP(Tabla1[[#This Row],[LLAVE]],GANNT!$A:$J,10,0),"")</f>
        <v/>
      </c>
      <c r="L141" s="32" t="str">
        <f>IFERROR(VLOOKUP(Tabla1[[#This Row],[LLAVE]],GANNT!$A:$BT,72,0),"")</f>
        <v>CUMPLIDO</v>
      </c>
      <c r="M14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41" s="33">
        <f>IFERROR(VLOOKUP(Tabla1[[#This Row],[TARIFA A CALCULAR]],Tabla6[#All],2,0)*Tabla1[[#This Row],[POSITIVO]],0)</f>
        <v>0</v>
      </c>
      <c r="O141" s="33">
        <f>IFERROR(VLOOKUP(Tabla1[[#This Row],[TARIFA A CALCULAR]],Tabla6[#All],3,0)*(Tabla1[[#This Row],[ASIGNACION]]-Tabla1[[#This Row],[POSITIVO]]),0)</f>
        <v>0</v>
      </c>
      <c r="P141" s="34">
        <f>+IFERROR(Tabla1[[#This Row],[FACTURA POSITIVO]]+Tabla1[[#This Row],[FACTURA NEGATIVO]],0)</f>
        <v>0</v>
      </c>
    </row>
    <row r="142" spans="1:16" x14ac:dyDescent="0.25">
      <c r="A142" s="62" t="str">
        <f>IFERROR(Tabla1[[#This Row],[ENTIDAD]]&amp;Tabla1[[#This Row],['# SOLICITUDES]],"")</f>
        <v/>
      </c>
      <c r="B142" s="66" t="str">
        <f>+IFERROR(IF([1]Controles!$A141&lt;&gt;"",[1]Controles!$A141,""),"")</f>
        <v/>
      </c>
      <c r="C142" s="64" t="str">
        <f>+IFERROR(IF([1]Controles!$B141&lt;&gt;"",[1]Controles!$B141,""),"")</f>
        <v/>
      </c>
      <c r="D142" s="50" t="str">
        <f>+IFERROR(IF([1]Controles!$C141&lt;&gt;"",[1]Controles!$C141,""),"")</f>
        <v/>
      </c>
      <c r="E142" s="50" t="str">
        <f>+IFERROR(IF([1]Controles!$D141&lt;&gt;"",[1]Controles!$D141,""),"")</f>
        <v/>
      </c>
      <c r="F142" s="50" t="str">
        <f>+IFERROR(IF([1]Controles!$E141&lt;&gt;"",[1]Controles!$E141,""),"")</f>
        <v/>
      </c>
      <c r="G142" s="59" t="str">
        <f>+IFERROR(IF([1]Controles!$F141&lt;&gt;"",[1]Controles!$F141,""),"")</f>
        <v/>
      </c>
      <c r="H142" s="43" t="str">
        <f>+IFERROR(IF([1]Controles!$G141&lt;&gt;"",[1]Controles!$G141,""),"")</f>
        <v/>
      </c>
      <c r="I142" s="42" t="str">
        <f>+IFERROR(Tabla1[[#This Row],[POSITIVO]]/Tabla1[[#This Row],[ASIGNACION]],"")</f>
        <v/>
      </c>
      <c r="J142" s="32" t="str">
        <f>IFERROR(VLOOKUP(Tabla1[[#This Row],[ENTIDAD]],Tabla2[#All],2,0),"")</f>
        <v/>
      </c>
      <c r="K142" s="32" t="str">
        <f>IFERROR(VLOOKUP(Tabla1[[#This Row],[LLAVE]],GANNT!$A:$J,10,0),"")</f>
        <v/>
      </c>
      <c r="L142" s="32" t="str">
        <f>IFERROR(VLOOKUP(Tabla1[[#This Row],[LLAVE]],GANNT!$A:$BT,72,0),"")</f>
        <v>CUMPLIDO</v>
      </c>
      <c r="M14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42" s="33">
        <f>IFERROR(VLOOKUP(Tabla1[[#This Row],[TARIFA A CALCULAR]],Tabla6[#All],2,0)*Tabla1[[#This Row],[POSITIVO]],0)</f>
        <v>0</v>
      </c>
      <c r="O142" s="33">
        <f>IFERROR(VLOOKUP(Tabla1[[#This Row],[TARIFA A CALCULAR]],Tabla6[#All],3,0)*(Tabla1[[#This Row],[ASIGNACION]]-Tabla1[[#This Row],[POSITIVO]]),0)</f>
        <v>0</v>
      </c>
      <c r="P142" s="34">
        <f>+IFERROR(Tabla1[[#This Row],[FACTURA POSITIVO]]+Tabla1[[#This Row],[FACTURA NEGATIVO]],0)</f>
        <v>0</v>
      </c>
    </row>
    <row r="143" spans="1:16" x14ac:dyDescent="0.25">
      <c r="A143" s="62" t="str">
        <f>IFERROR(Tabla1[[#This Row],[ENTIDAD]]&amp;Tabla1[[#This Row],['# SOLICITUDES]],"")</f>
        <v/>
      </c>
      <c r="B143" s="66" t="str">
        <f>+IFERROR(IF([1]Controles!$A142&lt;&gt;"",[1]Controles!$A142,""),"")</f>
        <v/>
      </c>
      <c r="C143" s="64" t="str">
        <f>+IFERROR(IF([1]Controles!$B142&lt;&gt;"",[1]Controles!$B142,""),"")</f>
        <v/>
      </c>
      <c r="D143" s="50" t="str">
        <f>+IFERROR(IF([1]Controles!$C142&lt;&gt;"",[1]Controles!$C142,""),"")</f>
        <v/>
      </c>
      <c r="E143" s="50" t="str">
        <f>+IFERROR(IF([1]Controles!$D142&lt;&gt;"",[1]Controles!$D142,""),"")</f>
        <v/>
      </c>
      <c r="F143" s="50" t="str">
        <f>+IFERROR(IF([1]Controles!$E142&lt;&gt;"",[1]Controles!$E142,""),"")</f>
        <v/>
      </c>
      <c r="G143" s="59" t="str">
        <f>+IFERROR(IF([1]Controles!$F142&lt;&gt;"",[1]Controles!$F142,""),"")</f>
        <v/>
      </c>
      <c r="H143" s="43" t="str">
        <f>+IFERROR(IF([1]Controles!$G142&lt;&gt;"",[1]Controles!$G142,""),"")</f>
        <v/>
      </c>
      <c r="I143" s="42" t="str">
        <f>+IFERROR(Tabla1[[#This Row],[POSITIVO]]/Tabla1[[#This Row],[ASIGNACION]],"")</f>
        <v/>
      </c>
      <c r="J143" s="32" t="str">
        <f>IFERROR(VLOOKUP(Tabla1[[#This Row],[ENTIDAD]],Tabla2[#All],2,0),"")</f>
        <v/>
      </c>
      <c r="K143" s="32" t="str">
        <f>IFERROR(VLOOKUP(Tabla1[[#This Row],[LLAVE]],GANNT!$A:$J,10,0),"")</f>
        <v/>
      </c>
      <c r="L143" s="32" t="str">
        <f>IFERROR(VLOOKUP(Tabla1[[#This Row],[LLAVE]],GANNT!$A:$BT,72,0),"")</f>
        <v>CUMPLIDO</v>
      </c>
      <c r="M14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43" s="33">
        <f>IFERROR(VLOOKUP(Tabla1[[#This Row],[TARIFA A CALCULAR]],Tabla6[#All],2,0)*Tabla1[[#This Row],[POSITIVO]],0)</f>
        <v>0</v>
      </c>
      <c r="O143" s="33">
        <f>IFERROR(VLOOKUP(Tabla1[[#This Row],[TARIFA A CALCULAR]],Tabla6[#All],3,0)*(Tabla1[[#This Row],[ASIGNACION]]-Tabla1[[#This Row],[POSITIVO]]),0)</f>
        <v>0</v>
      </c>
      <c r="P143" s="34">
        <f>+IFERROR(Tabla1[[#This Row],[FACTURA POSITIVO]]+Tabla1[[#This Row],[FACTURA NEGATIVO]],0)</f>
        <v>0</v>
      </c>
    </row>
    <row r="144" spans="1:16" x14ac:dyDescent="0.25">
      <c r="A144" s="62" t="str">
        <f>IFERROR(Tabla1[[#This Row],[ENTIDAD]]&amp;Tabla1[[#This Row],['# SOLICITUDES]],"")</f>
        <v/>
      </c>
      <c r="B144" s="66" t="str">
        <f>+IFERROR(IF([1]Controles!$A143&lt;&gt;"",[1]Controles!$A143,""),"")</f>
        <v/>
      </c>
      <c r="C144" s="64" t="str">
        <f>+IFERROR(IF([1]Controles!$B143&lt;&gt;"",[1]Controles!$B143,""),"")</f>
        <v/>
      </c>
      <c r="D144" s="50" t="str">
        <f>+IFERROR(IF([1]Controles!$C143&lt;&gt;"",[1]Controles!$C143,""),"")</f>
        <v/>
      </c>
      <c r="E144" s="50" t="str">
        <f>+IFERROR(IF([1]Controles!$D143&lt;&gt;"",[1]Controles!$D143,""),"")</f>
        <v/>
      </c>
      <c r="F144" s="50" t="str">
        <f>+IFERROR(IF([1]Controles!$E143&lt;&gt;"",[1]Controles!$E143,""),"")</f>
        <v/>
      </c>
      <c r="G144" s="59" t="str">
        <f>+IFERROR(IF([1]Controles!$F143&lt;&gt;"",[1]Controles!$F143,""),"")</f>
        <v/>
      </c>
      <c r="H144" s="43" t="str">
        <f>+IFERROR(IF([1]Controles!$G143&lt;&gt;"",[1]Controles!$G143,""),"")</f>
        <v/>
      </c>
      <c r="I144" s="42" t="str">
        <f>+IFERROR(Tabla1[[#This Row],[POSITIVO]]/Tabla1[[#This Row],[ASIGNACION]],"")</f>
        <v/>
      </c>
      <c r="J144" s="32" t="str">
        <f>IFERROR(VLOOKUP(Tabla1[[#This Row],[ENTIDAD]],Tabla2[#All],2,0),"")</f>
        <v/>
      </c>
      <c r="K144" s="32" t="str">
        <f>IFERROR(VLOOKUP(Tabla1[[#This Row],[LLAVE]],GANNT!$A:$J,10,0),"")</f>
        <v/>
      </c>
      <c r="L144" s="32" t="str">
        <f>IFERROR(VLOOKUP(Tabla1[[#This Row],[LLAVE]],GANNT!$A:$BT,72,0),"")</f>
        <v>CUMPLIDO</v>
      </c>
      <c r="M14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44" s="33">
        <f>IFERROR(VLOOKUP(Tabla1[[#This Row],[TARIFA A CALCULAR]],Tabla6[#All],2,0)*Tabla1[[#This Row],[POSITIVO]],0)</f>
        <v>0</v>
      </c>
      <c r="O144" s="33">
        <f>IFERROR(VLOOKUP(Tabla1[[#This Row],[TARIFA A CALCULAR]],Tabla6[#All],3,0)*(Tabla1[[#This Row],[ASIGNACION]]-Tabla1[[#This Row],[POSITIVO]]),0)</f>
        <v>0</v>
      </c>
      <c r="P144" s="34">
        <f>+IFERROR(Tabla1[[#This Row],[FACTURA POSITIVO]]+Tabla1[[#This Row],[FACTURA NEGATIVO]],0)</f>
        <v>0</v>
      </c>
    </row>
    <row r="145" spans="1:16" x14ac:dyDescent="0.25">
      <c r="A145" s="62" t="str">
        <f>IFERROR(Tabla1[[#This Row],[ENTIDAD]]&amp;Tabla1[[#This Row],['# SOLICITUDES]],"")</f>
        <v/>
      </c>
      <c r="B145" s="66" t="str">
        <f>+IFERROR(IF([1]Controles!$A144&lt;&gt;"",[1]Controles!$A144,""),"")</f>
        <v/>
      </c>
      <c r="C145" s="64" t="str">
        <f>+IFERROR(IF([1]Controles!$B144&lt;&gt;"",[1]Controles!$B144,""),"")</f>
        <v/>
      </c>
      <c r="D145" s="50" t="str">
        <f>+IFERROR(IF([1]Controles!$C144&lt;&gt;"",[1]Controles!$C144,""),"")</f>
        <v/>
      </c>
      <c r="E145" s="50" t="str">
        <f>+IFERROR(IF([1]Controles!$D144&lt;&gt;"",[1]Controles!$D144,""),"")</f>
        <v/>
      </c>
      <c r="F145" s="50" t="str">
        <f>+IFERROR(IF([1]Controles!$E144&lt;&gt;"",[1]Controles!$E144,""),"")</f>
        <v/>
      </c>
      <c r="G145" s="59" t="str">
        <f>+IFERROR(IF([1]Controles!$F144&lt;&gt;"",[1]Controles!$F144,""),"")</f>
        <v/>
      </c>
      <c r="H145" s="43" t="str">
        <f>+IFERROR(IF([1]Controles!$G144&lt;&gt;"",[1]Controles!$G144,""),"")</f>
        <v/>
      </c>
      <c r="I145" s="42" t="str">
        <f>+IFERROR(Tabla1[[#This Row],[POSITIVO]]/Tabla1[[#This Row],[ASIGNACION]],"")</f>
        <v/>
      </c>
      <c r="J145" s="32" t="str">
        <f>IFERROR(VLOOKUP(Tabla1[[#This Row],[ENTIDAD]],Tabla2[#All],2,0),"")</f>
        <v/>
      </c>
      <c r="K145" s="32" t="str">
        <f>IFERROR(VLOOKUP(Tabla1[[#This Row],[LLAVE]],GANNT!$A:$J,10,0),"")</f>
        <v/>
      </c>
      <c r="L145" s="32" t="str">
        <f>IFERROR(VLOOKUP(Tabla1[[#This Row],[LLAVE]],GANNT!$A:$BT,72,0),"")</f>
        <v>CUMPLIDO</v>
      </c>
      <c r="M14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45" s="33">
        <f>IFERROR(VLOOKUP(Tabla1[[#This Row],[TARIFA A CALCULAR]],Tabla6[#All],2,0)*Tabla1[[#This Row],[POSITIVO]],0)</f>
        <v>0</v>
      </c>
      <c r="O145" s="33">
        <f>IFERROR(VLOOKUP(Tabla1[[#This Row],[TARIFA A CALCULAR]],Tabla6[#All],3,0)*(Tabla1[[#This Row],[ASIGNACION]]-Tabla1[[#This Row],[POSITIVO]]),0)</f>
        <v>0</v>
      </c>
      <c r="P145" s="34">
        <f>+IFERROR(Tabla1[[#This Row],[FACTURA POSITIVO]]+Tabla1[[#This Row],[FACTURA NEGATIVO]],0)</f>
        <v>0</v>
      </c>
    </row>
    <row r="146" spans="1:16" x14ac:dyDescent="0.25">
      <c r="A146" s="62" t="str">
        <f>IFERROR(Tabla1[[#This Row],[ENTIDAD]]&amp;Tabla1[[#This Row],['# SOLICITUDES]],"")</f>
        <v/>
      </c>
      <c r="B146" s="66" t="str">
        <f>+IFERROR(IF([1]Controles!$A145&lt;&gt;"",[1]Controles!$A145,""),"")</f>
        <v/>
      </c>
      <c r="C146" s="64" t="str">
        <f>+IFERROR(IF([1]Controles!$B145&lt;&gt;"",[1]Controles!$B145,""),"")</f>
        <v/>
      </c>
      <c r="D146" s="50" t="str">
        <f>+IFERROR(IF([1]Controles!$C145&lt;&gt;"",[1]Controles!$C145,""),"")</f>
        <v/>
      </c>
      <c r="E146" s="50" t="str">
        <f>+IFERROR(IF([1]Controles!$D145&lt;&gt;"",[1]Controles!$D145,""),"")</f>
        <v/>
      </c>
      <c r="F146" s="50" t="str">
        <f>+IFERROR(IF([1]Controles!$E145&lt;&gt;"",[1]Controles!$E145,""),"")</f>
        <v/>
      </c>
      <c r="G146" s="59" t="str">
        <f>+IFERROR(IF([1]Controles!$F145&lt;&gt;"",[1]Controles!$F145,""),"")</f>
        <v/>
      </c>
      <c r="H146" s="43" t="str">
        <f>+IFERROR(IF([1]Controles!$G145&lt;&gt;"",[1]Controles!$G145,""),"")</f>
        <v/>
      </c>
      <c r="I146" s="42" t="str">
        <f>+IFERROR(Tabla1[[#This Row],[POSITIVO]]/Tabla1[[#This Row],[ASIGNACION]],"")</f>
        <v/>
      </c>
      <c r="J146" s="32" t="str">
        <f>IFERROR(VLOOKUP(Tabla1[[#This Row],[ENTIDAD]],Tabla2[#All],2,0),"")</f>
        <v/>
      </c>
      <c r="K146" s="32" t="str">
        <f>IFERROR(VLOOKUP(Tabla1[[#This Row],[LLAVE]],GANNT!$A:$J,10,0),"")</f>
        <v/>
      </c>
      <c r="L146" s="32" t="str">
        <f>IFERROR(VLOOKUP(Tabla1[[#This Row],[LLAVE]],GANNT!$A:$BT,72,0),"")</f>
        <v>CUMPLIDO</v>
      </c>
      <c r="M14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46" s="33">
        <f>IFERROR(VLOOKUP(Tabla1[[#This Row],[TARIFA A CALCULAR]],Tabla6[#All],2,0)*Tabla1[[#This Row],[POSITIVO]],0)</f>
        <v>0</v>
      </c>
      <c r="O146" s="33">
        <f>IFERROR(VLOOKUP(Tabla1[[#This Row],[TARIFA A CALCULAR]],Tabla6[#All],3,0)*(Tabla1[[#This Row],[ASIGNACION]]-Tabla1[[#This Row],[POSITIVO]]),0)</f>
        <v>0</v>
      </c>
      <c r="P146" s="34">
        <f>+IFERROR(Tabla1[[#This Row],[FACTURA POSITIVO]]+Tabla1[[#This Row],[FACTURA NEGATIVO]],0)</f>
        <v>0</v>
      </c>
    </row>
    <row r="147" spans="1:16" x14ac:dyDescent="0.25">
      <c r="A147" s="62" t="str">
        <f>IFERROR(Tabla1[[#This Row],[ENTIDAD]]&amp;Tabla1[[#This Row],['# SOLICITUDES]],"")</f>
        <v/>
      </c>
      <c r="B147" s="66" t="str">
        <f>+IFERROR(IF([1]Controles!$A146&lt;&gt;"",[1]Controles!$A146,""),"")</f>
        <v/>
      </c>
      <c r="C147" s="64" t="str">
        <f>+IFERROR(IF([1]Controles!$B146&lt;&gt;"",[1]Controles!$B146,""),"")</f>
        <v/>
      </c>
      <c r="D147" s="50" t="str">
        <f>+IFERROR(IF([1]Controles!$C146&lt;&gt;"",[1]Controles!$C146,""),"")</f>
        <v/>
      </c>
      <c r="E147" s="50" t="str">
        <f>+IFERROR(IF([1]Controles!$D146&lt;&gt;"",[1]Controles!$D146,""),"")</f>
        <v/>
      </c>
      <c r="F147" s="50" t="str">
        <f>+IFERROR(IF([1]Controles!$E146&lt;&gt;"",[1]Controles!$E146,""),"")</f>
        <v/>
      </c>
      <c r="G147" s="59" t="str">
        <f>+IFERROR(IF([1]Controles!$F146&lt;&gt;"",[1]Controles!$F146,""),"")</f>
        <v/>
      </c>
      <c r="H147" s="43" t="str">
        <f>+IFERROR(IF([1]Controles!$G146&lt;&gt;"",[1]Controles!$G146,""),"")</f>
        <v/>
      </c>
      <c r="I147" s="42" t="str">
        <f>+IFERROR(Tabla1[[#This Row],[POSITIVO]]/Tabla1[[#This Row],[ASIGNACION]],"")</f>
        <v/>
      </c>
      <c r="J147" s="32" t="str">
        <f>IFERROR(VLOOKUP(Tabla1[[#This Row],[ENTIDAD]],Tabla2[#All],2,0),"")</f>
        <v/>
      </c>
      <c r="K147" s="32" t="str">
        <f>IFERROR(VLOOKUP(Tabla1[[#This Row],[LLAVE]],GANNT!$A:$J,10,0),"")</f>
        <v/>
      </c>
      <c r="L147" s="32" t="str">
        <f>IFERROR(VLOOKUP(Tabla1[[#This Row],[LLAVE]],GANNT!$A:$BT,72,0),"")</f>
        <v>CUMPLIDO</v>
      </c>
      <c r="M14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47" s="33">
        <f>IFERROR(VLOOKUP(Tabla1[[#This Row],[TARIFA A CALCULAR]],Tabla6[#All],2,0)*Tabla1[[#This Row],[POSITIVO]],0)</f>
        <v>0</v>
      </c>
      <c r="O147" s="33">
        <f>IFERROR(VLOOKUP(Tabla1[[#This Row],[TARIFA A CALCULAR]],Tabla6[#All],3,0)*(Tabla1[[#This Row],[ASIGNACION]]-Tabla1[[#This Row],[POSITIVO]]),0)</f>
        <v>0</v>
      </c>
      <c r="P147" s="34">
        <f>+IFERROR(Tabla1[[#This Row],[FACTURA POSITIVO]]+Tabla1[[#This Row],[FACTURA NEGATIVO]],0)</f>
        <v>0</v>
      </c>
    </row>
    <row r="148" spans="1:16" x14ac:dyDescent="0.25">
      <c r="A148" s="62" t="str">
        <f>IFERROR(Tabla1[[#This Row],[ENTIDAD]]&amp;Tabla1[[#This Row],['# SOLICITUDES]],"")</f>
        <v/>
      </c>
      <c r="B148" s="66" t="str">
        <f>+IFERROR(IF([1]Controles!$A147&lt;&gt;"",[1]Controles!$A147,""),"")</f>
        <v/>
      </c>
      <c r="C148" s="64" t="str">
        <f>+IFERROR(IF([1]Controles!$B147&lt;&gt;"",[1]Controles!$B147,""),"")</f>
        <v/>
      </c>
      <c r="D148" s="50" t="str">
        <f>+IFERROR(IF([1]Controles!$C147&lt;&gt;"",[1]Controles!$C147,""),"")</f>
        <v/>
      </c>
      <c r="E148" s="50" t="str">
        <f>+IFERROR(IF([1]Controles!$D147&lt;&gt;"",[1]Controles!$D147,""),"")</f>
        <v/>
      </c>
      <c r="F148" s="50" t="str">
        <f>+IFERROR(IF([1]Controles!$E147&lt;&gt;"",[1]Controles!$E147,""),"")</f>
        <v/>
      </c>
      <c r="G148" s="59" t="str">
        <f>+IFERROR(IF([1]Controles!$F147&lt;&gt;"",[1]Controles!$F147,""),"")</f>
        <v/>
      </c>
      <c r="H148" s="43" t="str">
        <f>+IFERROR(IF([1]Controles!$G147&lt;&gt;"",[1]Controles!$G147,""),"")</f>
        <v/>
      </c>
      <c r="I148" s="42" t="str">
        <f>+IFERROR(Tabla1[[#This Row],[POSITIVO]]/Tabla1[[#This Row],[ASIGNACION]],"")</f>
        <v/>
      </c>
      <c r="J148" s="32" t="str">
        <f>IFERROR(VLOOKUP(Tabla1[[#This Row],[ENTIDAD]],Tabla2[#All],2,0),"")</f>
        <v/>
      </c>
      <c r="K148" s="32" t="str">
        <f>IFERROR(VLOOKUP(Tabla1[[#This Row],[LLAVE]],GANNT!$A:$J,10,0),"")</f>
        <v/>
      </c>
      <c r="L148" s="32" t="str">
        <f>IFERROR(VLOOKUP(Tabla1[[#This Row],[LLAVE]],GANNT!$A:$BT,72,0),"")</f>
        <v>CUMPLIDO</v>
      </c>
      <c r="M14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48" s="33">
        <f>IFERROR(VLOOKUP(Tabla1[[#This Row],[TARIFA A CALCULAR]],Tabla6[#All],2,0)*Tabla1[[#This Row],[POSITIVO]],0)</f>
        <v>0</v>
      </c>
      <c r="O148" s="33">
        <f>IFERROR(VLOOKUP(Tabla1[[#This Row],[TARIFA A CALCULAR]],Tabla6[#All],3,0)*(Tabla1[[#This Row],[ASIGNACION]]-Tabla1[[#This Row],[POSITIVO]]),0)</f>
        <v>0</v>
      </c>
      <c r="P148" s="34">
        <f>+IFERROR(Tabla1[[#This Row],[FACTURA POSITIVO]]+Tabla1[[#This Row],[FACTURA NEGATIVO]],0)</f>
        <v>0</v>
      </c>
    </row>
    <row r="149" spans="1:16" x14ac:dyDescent="0.25">
      <c r="A149" s="62" t="str">
        <f>IFERROR(Tabla1[[#This Row],[ENTIDAD]]&amp;Tabla1[[#This Row],['# SOLICITUDES]],"")</f>
        <v/>
      </c>
      <c r="B149" s="66" t="str">
        <f>+IFERROR(IF([1]Controles!$A148&lt;&gt;"",[1]Controles!$A148,""),"")</f>
        <v/>
      </c>
      <c r="C149" s="64" t="str">
        <f>+IFERROR(IF([1]Controles!$B148&lt;&gt;"",[1]Controles!$B148,""),"")</f>
        <v/>
      </c>
      <c r="D149" s="50" t="str">
        <f>+IFERROR(IF([1]Controles!$C148&lt;&gt;"",[1]Controles!$C148,""),"")</f>
        <v/>
      </c>
      <c r="E149" s="50" t="str">
        <f>+IFERROR(IF([1]Controles!$D148&lt;&gt;"",[1]Controles!$D148,""),"")</f>
        <v/>
      </c>
      <c r="F149" s="50" t="str">
        <f>+IFERROR(IF([1]Controles!$E148&lt;&gt;"",[1]Controles!$E148,""),"")</f>
        <v/>
      </c>
      <c r="G149" s="59" t="str">
        <f>+IFERROR(IF([1]Controles!$F148&lt;&gt;"",[1]Controles!$F148,""),"")</f>
        <v/>
      </c>
      <c r="H149" s="43" t="str">
        <f>+IFERROR(IF([1]Controles!$G148&lt;&gt;"",[1]Controles!$G148,""),"")</f>
        <v/>
      </c>
      <c r="I149" s="42" t="str">
        <f>+IFERROR(Tabla1[[#This Row],[POSITIVO]]/Tabla1[[#This Row],[ASIGNACION]],"")</f>
        <v/>
      </c>
      <c r="J149" s="32" t="str">
        <f>IFERROR(VLOOKUP(Tabla1[[#This Row],[ENTIDAD]],Tabla2[#All],2,0),"")</f>
        <v/>
      </c>
      <c r="K149" s="32" t="str">
        <f>IFERROR(VLOOKUP(Tabla1[[#This Row],[LLAVE]],GANNT!$A:$J,10,0),"")</f>
        <v/>
      </c>
      <c r="L149" s="32" t="str">
        <f>IFERROR(VLOOKUP(Tabla1[[#This Row],[LLAVE]],GANNT!$A:$BT,72,0),"")</f>
        <v>CUMPLIDO</v>
      </c>
      <c r="M14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49" s="33">
        <f>IFERROR(VLOOKUP(Tabla1[[#This Row],[TARIFA A CALCULAR]],Tabla6[#All],2,0)*Tabla1[[#This Row],[POSITIVO]],0)</f>
        <v>0</v>
      </c>
      <c r="O149" s="33">
        <f>IFERROR(VLOOKUP(Tabla1[[#This Row],[TARIFA A CALCULAR]],Tabla6[#All],3,0)*(Tabla1[[#This Row],[ASIGNACION]]-Tabla1[[#This Row],[POSITIVO]]),0)</f>
        <v>0</v>
      </c>
      <c r="P149" s="34">
        <f>+IFERROR(Tabla1[[#This Row],[FACTURA POSITIVO]]+Tabla1[[#This Row],[FACTURA NEGATIVO]],0)</f>
        <v>0</v>
      </c>
    </row>
    <row r="150" spans="1:16" x14ac:dyDescent="0.25">
      <c r="A150" s="62" t="str">
        <f>IFERROR(Tabla1[[#This Row],[ENTIDAD]]&amp;Tabla1[[#This Row],['# SOLICITUDES]],"")</f>
        <v/>
      </c>
      <c r="B150" s="66" t="str">
        <f>+IFERROR(IF([1]Controles!$A149&lt;&gt;"",[1]Controles!$A149,""),"")</f>
        <v/>
      </c>
      <c r="C150" s="64" t="str">
        <f>+IFERROR(IF([1]Controles!$B149&lt;&gt;"",[1]Controles!$B149,""),"")</f>
        <v/>
      </c>
      <c r="D150" s="50" t="str">
        <f>+IFERROR(IF([1]Controles!$C149&lt;&gt;"",[1]Controles!$C149,""),"")</f>
        <v/>
      </c>
      <c r="E150" s="50" t="str">
        <f>+IFERROR(IF([1]Controles!$D149&lt;&gt;"",[1]Controles!$D149,""),"")</f>
        <v/>
      </c>
      <c r="F150" s="50" t="str">
        <f>+IFERROR(IF([1]Controles!$E149&lt;&gt;"",[1]Controles!$E149,""),"")</f>
        <v/>
      </c>
      <c r="G150" s="59" t="str">
        <f>+IFERROR(IF([1]Controles!$F149&lt;&gt;"",[1]Controles!$F149,""),"")</f>
        <v/>
      </c>
      <c r="H150" s="43" t="str">
        <f>+IFERROR(IF([1]Controles!$G149&lt;&gt;"",[1]Controles!$G149,""),"")</f>
        <v/>
      </c>
      <c r="I150" s="42" t="str">
        <f>+IFERROR(Tabla1[[#This Row],[POSITIVO]]/Tabla1[[#This Row],[ASIGNACION]],"")</f>
        <v/>
      </c>
      <c r="J150" s="32" t="str">
        <f>IFERROR(VLOOKUP(Tabla1[[#This Row],[ENTIDAD]],Tabla2[#All],2,0),"")</f>
        <v/>
      </c>
      <c r="K150" s="32" t="str">
        <f>IFERROR(VLOOKUP(Tabla1[[#This Row],[LLAVE]],GANNT!$A:$J,10,0),"")</f>
        <v/>
      </c>
      <c r="L150" s="32" t="str">
        <f>IFERROR(VLOOKUP(Tabla1[[#This Row],[LLAVE]],GANNT!$A:$BT,72,0),"")</f>
        <v>CUMPLIDO</v>
      </c>
      <c r="M15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50" s="33">
        <f>IFERROR(VLOOKUP(Tabla1[[#This Row],[TARIFA A CALCULAR]],Tabla6[#All],2,0)*Tabla1[[#This Row],[POSITIVO]],0)</f>
        <v>0</v>
      </c>
      <c r="O150" s="33">
        <f>IFERROR(VLOOKUP(Tabla1[[#This Row],[TARIFA A CALCULAR]],Tabla6[#All],3,0)*(Tabla1[[#This Row],[ASIGNACION]]-Tabla1[[#This Row],[POSITIVO]]),0)</f>
        <v>0</v>
      </c>
      <c r="P150" s="34">
        <f>+IFERROR(Tabla1[[#This Row],[FACTURA POSITIVO]]+Tabla1[[#This Row],[FACTURA NEGATIVO]],0)</f>
        <v>0</v>
      </c>
    </row>
    <row r="151" spans="1:16" x14ac:dyDescent="0.25">
      <c r="A151" s="62" t="str">
        <f>IFERROR(Tabla1[[#This Row],[ENTIDAD]]&amp;Tabla1[[#This Row],['# SOLICITUDES]],"")</f>
        <v/>
      </c>
      <c r="B151" s="66" t="str">
        <f>+IFERROR(IF([1]Controles!$A150&lt;&gt;"",[1]Controles!$A150,""),"")</f>
        <v/>
      </c>
      <c r="C151" s="64" t="str">
        <f>+IFERROR(IF([1]Controles!$B150&lt;&gt;"",[1]Controles!$B150,""),"")</f>
        <v/>
      </c>
      <c r="D151" s="50" t="str">
        <f>+IFERROR(IF([1]Controles!$C150&lt;&gt;"",[1]Controles!$C150,""),"")</f>
        <v/>
      </c>
      <c r="E151" s="50" t="str">
        <f>+IFERROR(IF([1]Controles!$D150&lt;&gt;"",[1]Controles!$D150,""),"")</f>
        <v/>
      </c>
      <c r="F151" s="50" t="str">
        <f>+IFERROR(IF([1]Controles!$E150&lt;&gt;"",[1]Controles!$E150,""),"")</f>
        <v/>
      </c>
      <c r="G151" s="59" t="str">
        <f>+IFERROR(IF([1]Controles!$F150&lt;&gt;"",[1]Controles!$F150,""),"")</f>
        <v/>
      </c>
      <c r="H151" s="43" t="str">
        <f>+IFERROR(IF([1]Controles!$G150&lt;&gt;"",[1]Controles!$G150,""),"")</f>
        <v/>
      </c>
      <c r="I151" s="42" t="str">
        <f>+IFERROR(Tabla1[[#This Row],[POSITIVO]]/Tabla1[[#This Row],[ASIGNACION]],"")</f>
        <v/>
      </c>
      <c r="J151" s="32" t="str">
        <f>IFERROR(VLOOKUP(Tabla1[[#This Row],[ENTIDAD]],Tabla2[#All],2,0),"")</f>
        <v/>
      </c>
      <c r="K151" s="32" t="str">
        <f>IFERROR(VLOOKUP(Tabla1[[#This Row],[LLAVE]],GANNT!$A:$J,10,0),"")</f>
        <v/>
      </c>
      <c r="L151" s="32" t="str">
        <f>IFERROR(VLOOKUP(Tabla1[[#This Row],[LLAVE]],GANNT!$A:$BT,72,0),"")</f>
        <v>CUMPLIDO</v>
      </c>
      <c r="M15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51" s="33">
        <f>IFERROR(VLOOKUP(Tabla1[[#This Row],[TARIFA A CALCULAR]],Tabla6[#All],2,0)*Tabla1[[#This Row],[POSITIVO]],0)</f>
        <v>0</v>
      </c>
      <c r="O151" s="33">
        <f>IFERROR(VLOOKUP(Tabla1[[#This Row],[TARIFA A CALCULAR]],Tabla6[#All],3,0)*(Tabla1[[#This Row],[ASIGNACION]]-Tabla1[[#This Row],[POSITIVO]]),0)</f>
        <v>0</v>
      </c>
      <c r="P151" s="34">
        <f>+IFERROR(Tabla1[[#This Row],[FACTURA POSITIVO]]+Tabla1[[#This Row],[FACTURA NEGATIVO]],0)</f>
        <v>0</v>
      </c>
    </row>
    <row r="152" spans="1:16" x14ac:dyDescent="0.25">
      <c r="A152" s="62" t="str">
        <f>IFERROR(Tabla1[[#This Row],[ENTIDAD]]&amp;Tabla1[[#This Row],['# SOLICITUDES]],"")</f>
        <v/>
      </c>
      <c r="B152" s="66" t="str">
        <f>+IFERROR(IF([1]Controles!$A151&lt;&gt;"",[1]Controles!$A151,""),"")</f>
        <v/>
      </c>
      <c r="C152" s="64" t="str">
        <f>+IFERROR(IF([1]Controles!$B151&lt;&gt;"",[1]Controles!$B151,""),"")</f>
        <v/>
      </c>
      <c r="D152" s="50" t="str">
        <f>+IFERROR(IF([1]Controles!$C151&lt;&gt;"",[1]Controles!$C151,""),"")</f>
        <v/>
      </c>
      <c r="E152" s="50" t="str">
        <f>+IFERROR(IF([1]Controles!$D151&lt;&gt;"",[1]Controles!$D151,""),"")</f>
        <v/>
      </c>
      <c r="F152" s="50" t="str">
        <f>+IFERROR(IF([1]Controles!$E151&lt;&gt;"",[1]Controles!$E151,""),"")</f>
        <v/>
      </c>
      <c r="G152" s="59" t="str">
        <f>+IFERROR(IF([1]Controles!$F151&lt;&gt;"",[1]Controles!$F151,""),"")</f>
        <v/>
      </c>
      <c r="H152" s="43" t="str">
        <f>+IFERROR(IF([1]Controles!$G151&lt;&gt;"",[1]Controles!$G151,""),"")</f>
        <v/>
      </c>
      <c r="I152" s="42" t="str">
        <f>+IFERROR(Tabla1[[#This Row],[POSITIVO]]/Tabla1[[#This Row],[ASIGNACION]],"")</f>
        <v/>
      </c>
      <c r="J152" s="32" t="str">
        <f>IFERROR(VLOOKUP(Tabla1[[#This Row],[ENTIDAD]],Tabla2[#All],2,0),"")</f>
        <v/>
      </c>
      <c r="K152" s="32" t="str">
        <f>IFERROR(VLOOKUP(Tabla1[[#This Row],[LLAVE]],GANNT!$A:$J,10,0),"")</f>
        <v/>
      </c>
      <c r="L152" s="32" t="str">
        <f>IFERROR(VLOOKUP(Tabla1[[#This Row],[LLAVE]],GANNT!$A:$BT,72,0),"")</f>
        <v>CUMPLIDO</v>
      </c>
      <c r="M15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52" s="33">
        <f>IFERROR(VLOOKUP(Tabla1[[#This Row],[TARIFA A CALCULAR]],Tabla6[#All],2,0)*Tabla1[[#This Row],[POSITIVO]],0)</f>
        <v>0</v>
      </c>
      <c r="O152" s="33">
        <f>IFERROR(VLOOKUP(Tabla1[[#This Row],[TARIFA A CALCULAR]],Tabla6[#All],3,0)*(Tabla1[[#This Row],[ASIGNACION]]-Tabla1[[#This Row],[POSITIVO]]),0)</f>
        <v>0</v>
      </c>
      <c r="P152" s="34">
        <f>+IFERROR(Tabla1[[#This Row],[FACTURA POSITIVO]]+Tabla1[[#This Row],[FACTURA NEGATIVO]],0)</f>
        <v>0</v>
      </c>
    </row>
    <row r="153" spans="1:16" x14ac:dyDescent="0.25">
      <c r="A153" s="62" t="str">
        <f>IFERROR(Tabla1[[#This Row],[ENTIDAD]]&amp;Tabla1[[#This Row],['# SOLICITUDES]],"")</f>
        <v/>
      </c>
      <c r="B153" s="66" t="str">
        <f>+IFERROR(IF([1]Controles!$A152&lt;&gt;"",[1]Controles!$A152,""),"")</f>
        <v/>
      </c>
      <c r="C153" s="64" t="str">
        <f>+IFERROR(IF([1]Controles!$B152&lt;&gt;"",[1]Controles!$B152,""),"")</f>
        <v/>
      </c>
      <c r="D153" s="50" t="str">
        <f>+IFERROR(IF([1]Controles!$C152&lt;&gt;"",[1]Controles!$C152,""),"")</f>
        <v/>
      </c>
      <c r="E153" s="50" t="str">
        <f>+IFERROR(IF([1]Controles!$D152&lt;&gt;"",[1]Controles!$D152,""),"")</f>
        <v/>
      </c>
      <c r="F153" s="50" t="str">
        <f>+IFERROR(IF([1]Controles!$E152&lt;&gt;"",[1]Controles!$E152,""),"")</f>
        <v/>
      </c>
      <c r="G153" s="59" t="str">
        <f>+IFERROR(IF([1]Controles!$F152&lt;&gt;"",[1]Controles!$F152,""),"")</f>
        <v/>
      </c>
      <c r="H153" s="43" t="str">
        <f>+IFERROR(IF([1]Controles!$G152&lt;&gt;"",[1]Controles!$G152,""),"")</f>
        <v/>
      </c>
      <c r="I153" s="42" t="str">
        <f>+IFERROR(Tabla1[[#This Row],[POSITIVO]]/Tabla1[[#This Row],[ASIGNACION]],"")</f>
        <v/>
      </c>
      <c r="J153" s="32" t="str">
        <f>IFERROR(VLOOKUP(Tabla1[[#This Row],[ENTIDAD]],Tabla2[#All],2,0),"")</f>
        <v/>
      </c>
      <c r="K153" s="32" t="str">
        <f>IFERROR(VLOOKUP(Tabla1[[#This Row],[LLAVE]],GANNT!$A:$J,10,0),"")</f>
        <v/>
      </c>
      <c r="L153" s="32" t="str">
        <f>IFERROR(VLOOKUP(Tabla1[[#This Row],[LLAVE]],GANNT!$A:$BT,72,0),"")</f>
        <v>CUMPLIDO</v>
      </c>
      <c r="M15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53" s="33">
        <f>IFERROR(VLOOKUP(Tabla1[[#This Row],[TARIFA A CALCULAR]],Tabla6[#All],2,0)*Tabla1[[#This Row],[POSITIVO]],0)</f>
        <v>0</v>
      </c>
      <c r="O153" s="33">
        <f>IFERROR(VLOOKUP(Tabla1[[#This Row],[TARIFA A CALCULAR]],Tabla6[#All],3,0)*(Tabla1[[#This Row],[ASIGNACION]]-Tabla1[[#This Row],[POSITIVO]]),0)</f>
        <v>0</v>
      </c>
      <c r="P153" s="34">
        <f>+IFERROR(Tabla1[[#This Row],[FACTURA POSITIVO]]+Tabla1[[#This Row],[FACTURA NEGATIVO]],0)</f>
        <v>0</v>
      </c>
    </row>
    <row r="154" spans="1:16" x14ac:dyDescent="0.25">
      <c r="A154" s="62" t="str">
        <f>IFERROR(Tabla1[[#This Row],[ENTIDAD]]&amp;Tabla1[[#This Row],['# SOLICITUDES]],"")</f>
        <v/>
      </c>
      <c r="B154" s="66" t="str">
        <f>+IFERROR(IF([1]Controles!$A153&lt;&gt;"",[1]Controles!$A153,""),"")</f>
        <v/>
      </c>
      <c r="C154" s="64" t="str">
        <f>+IFERROR(IF([1]Controles!$B153&lt;&gt;"",[1]Controles!$B153,""),"")</f>
        <v/>
      </c>
      <c r="D154" s="50" t="str">
        <f>+IFERROR(IF([1]Controles!$C153&lt;&gt;"",[1]Controles!$C153,""),"")</f>
        <v/>
      </c>
      <c r="E154" s="50" t="str">
        <f>+IFERROR(IF([1]Controles!$D153&lt;&gt;"",[1]Controles!$D153,""),"")</f>
        <v/>
      </c>
      <c r="F154" s="50" t="str">
        <f>+IFERROR(IF([1]Controles!$E153&lt;&gt;"",[1]Controles!$E153,""),"")</f>
        <v/>
      </c>
      <c r="G154" s="59" t="str">
        <f>+IFERROR(IF([1]Controles!$F153&lt;&gt;"",[1]Controles!$F153,""),"")</f>
        <v/>
      </c>
      <c r="H154" s="43" t="str">
        <f>+IFERROR(IF([1]Controles!$G153&lt;&gt;"",[1]Controles!$G153,""),"")</f>
        <v/>
      </c>
      <c r="I154" s="42" t="str">
        <f>+IFERROR(Tabla1[[#This Row],[POSITIVO]]/Tabla1[[#This Row],[ASIGNACION]],"")</f>
        <v/>
      </c>
      <c r="J154" s="32" t="str">
        <f>IFERROR(VLOOKUP(Tabla1[[#This Row],[ENTIDAD]],Tabla2[#All],2,0),"")</f>
        <v/>
      </c>
      <c r="K154" s="32" t="str">
        <f>IFERROR(VLOOKUP(Tabla1[[#This Row],[LLAVE]],GANNT!$A:$J,10,0),"")</f>
        <v/>
      </c>
      <c r="L154" s="32" t="str">
        <f>IFERROR(VLOOKUP(Tabla1[[#This Row],[LLAVE]],GANNT!$A:$BT,72,0),"")</f>
        <v>CUMPLIDO</v>
      </c>
      <c r="M15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54" s="33">
        <f>IFERROR(VLOOKUP(Tabla1[[#This Row],[TARIFA A CALCULAR]],Tabla6[#All],2,0)*Tabla1[[#This Row],[POSITIVO]],0)</f>
        <v>0</v>
      </c>
      <c r="O154" s="33">
        <f>IFERROR(VLOOKUP(Tabla1[[#This Row],[TARIFA A CALCULAR]],Tabla6[#All],3,0)*(Tabla1[[#This Row],[ASIGNACION]]-Tabla1[[#This Row],[POSITIVO]]),0)</f>
        <v>0</v>
      </c>
      <c r="P154" s="34">
        <f>+IFERROR(Tabla1[[#This Row],[FACTURA POSITIVO]]+Tabla1[[#This Row],[FACTURA NEGATIVO]],0)</f>
        <v>0</v>
      </c>
    </row>
    <row r="155" spans="1:16" x14ac:dyDescent="0.25">
      <c r="A155" s="62" t="str">
        <f>IFERROR(Tabla1[[#This Row],[ENTIDAD]]&amp;Tabla1[[#This Row],['# SOLICITUDES]],"")</f>
        <v/>
      </c>
      <c r="B155" s="66" t="str">
        <f>+IFERROR(IF([1]Controles!$A154&lt;&gt;"",[1]Controles!$A154,""),"")</f>
        <v/>
      </c>
      <c r="C155" s="64" t="str">
        <f>+IFERROR(IF([1]Controles!$B154&lt;&gt;"",[1]Controles!$B154,""),"")</f>
        <v/>
      </c>
      <c r="D155" s="50" t="str">
        <f>+IFERROR(IF([1]Controles!$C154&lt;&gt;"",[1]Controles!$C154,""),"")</f>
        <v/>
      </c>
      <c r="E155" s="50" t="str">
        <f>+IFERROR(IF([1]Controles!$D154&lt;&gt;"",[1]Controles!$D154,""),"")</f>
        <v/>
      </c>
      <c r="F155" s="50" t="str">
        <f>+IFERROR(IF([1]Controles!$E154&lt;&gt;"",[1]Controles!$E154,""),"")</f>
        <v/>
      </c>
      <c r="G155" s="59" t="str">
        <f>+IFERROR(IF([1]Controles!$F154&lt;&gt;"",[1]Controles!$F154,""),"")</f>
        <v/>
      </c>
      <c r="H155" s="43" t="str">
        <f>+IFERROR(IF([1]Controles!$G154&lt;&gt;"",[1]Controles!$G154,""),"")</f>
        <v/>
      </c>
      <c r="I155" s="42" t="str">
        <f>+IFERROR(Tabla1[[#This Row],[POSITIVO]]/Tabla1[[#This Row],[ASIGNACION]],"")</f>
        <v/>
      </c>
      <c r="J155" s="32" t="str">
        <f>IFERROR(VLOOKUP(Tabla1[[#This Row],[ENTIDAD]],Tabla2[#All],2,0),"")</f>
        <v/>
      </c>
      <c r="K155" s="32" t="str">
        <f>IFERROR(VLOOKUP(Tabla1[[#This Row],[LLAVE]],GANNT!$A:$J,10,0),"")</f>
        <v/>
      </c>
      <c r="L155" s="32" t="str">
        <f>IFERROR(VLOOKUP(Tabla1[[#This Row],[LLAVE]],GANNT!$A:$BT,72,0),"")</f>
        <v>CUMPLIDO</v>
      </c>
      <c r="M15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55" s="33">
        <f>IFERROR(VLOOKUP(Tabla1[[#This Row],[TARIFA A CALCULAR]],Tabla6[#All],2,0)*Tabla1[[#This Row],[POSITIVO]],0)</f>
        <v>0</v>
      </c>
      <c r="O155" s="33">
        <f>IFERROR(VLOOKUP(Tabla1[[#This Row],[TARIFA A CALCULAR]],Tabla6[#All],3,0)*(Tabla1[[#This Row],[ASIGNACION]]-Tabla1[[#This Row],[POSITIVO]]),0)</f>
        <v>0</v>
      </c>
      <c r="P155" s="34">
        <f>+IFERROR(Tabla1[[#This Row],[FACTURA POSITIVO]]+Tabla1[[#This Row],[FACTURA NEGATIVO]],0)</f>
        <v>0</v>
      </c>
    </row>
    <row r="156" spans="1:16" x14ac:dyDescent="0.25">
      <c r="A156" s="62" t="str">
        <f>IFERROR(Tabla1[[#This Row],[ENTIDAD]]&amp;Tabla1[[#This Row],['# SOLICITUDES]],"")</f>
        <v/>
      </c>
      <c r="B156" s="66" t="str">
        <f>+IFERROR(IF([1]Controles!$A155&lt;&gt;"",[1]Controles!$A155,""),"")</f>
        <v/>
      </c>
      <c r="C156" s="64" t="str">
        <f>+IFERROR(IF([1]Controles!$B155&lt;&gt;"",[1]Controles!$B155,""),"")</f>
        <v/>
      </c>
      <c r="D156" s="50" t="str">
        <f>+IFERROR(IF([1]Controles!$C155&lt;&gt;"",[1]Controles!$C155,""),"")</f>
        <v/>
      </c>
      <c r="E156" s="50" t="str">
        <f>+IFERROR(IF([1]Controles!$D155&lt;&gt;"",[1]Controles!$D155,""),"")</f>
        <v/>
      </c>
      <c r="F156" s="50" t="str">
        <f>+IFERROR(IF([1]Controles!$E155&lt;&gt;"",[1]Controles!$E155,""),"")</f>
        <v/>
      </c>
      <c r="G156" s="59" t="str">
        <f>+IFERROR(IF([1]Controles!$F155&lt;&gt;"",[1]Controles!$F155,""),"")</f>
        <v/>
      </c>
      <c r="H156" s="43" t="str">
        <f>+IFERROR(IF([1]Controles!$G155&lt;&gt;"",[1]Controles!$G155,""),"")</f>
        <v/>
      </c>
      <c r="I156" s="42" t="str">
        <f>+IFERROR(Tabla1[[#This Row],[POSITIVO]]/Tabla1[[#This Row],[ASIGNACION]],"")</f>
        <v/>
      </c>
      <c r="J156" s="32" t="str">
        <f>IFERROR(VLOOKUP(Tabla1[[#This Row],[ENTIDAD]],Tabla2[#All],2,0),"")</f>
        <v/>
      </c>
      <c r="K156" s="32" t="str">
        <f>IFERROR(VLOOKUP(Tabla1[[#This Row],[LLAVE]],GANNT!$A:$J,10,0),"")</f>
        <v/>
      </c>
      <c r="L156" s="32" t="str">
        <f>IFERROR(VLOOKUP(Tabla1[[#This Row],[LLAVE]],GANNT!$A:$BT,72,0),"")</f>
        <v>CUMPLIDO</v>
      </c>
      <c r="M15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56" s="33">
        <f>IFERROR(VLOOKUP(Tabla1[[#This Row],[TARIFA A CALCULAR]],Tabla6[#All],2,0)*Tabla1[[#This Row],[POSITIVO]],0)</f>
        <v>0</v>
      </c>
      <c r="O156" s="33">
        <f>IFERROR(VLOOKUP(Tabla1[[#This Row],[TARIFA A CALCULAR]],Tabla6[#All],3,0)*(Tabla1[[#This Row],[ASIGNACION]]-Tabla1[[#This Row],[POSITIVO]]),0)</f>
        <v>0</v>
      </c>
      <c r="P156" s="34">
        <f>+IFERROR(Tabla1[[#This Row],[FACTURA POSITIVO]]+Tabla1[[#This Row],[FACTURA NEGATIVO]],0)</f>
        <v>0</v>
      </c>
    </row>
    <row r="157" spans="1:16" x14ac:dyDescent="0.25">
      <c r="A157" s="62" t="str">
        <f>IFERROR(Tabla1[[#This Row],[ENTIDAD]]&amp;Tabla1[[#This Row],['# SOLICITUDES]],"")</f>
        <v/>
      </c>
      <c r="B157" s="66" t="str">
        <f>+IFERROR(IF([1]Controles!$A156&lt;&gt;"",[1]Controles!$A156,""),"")</f>
        <v/>
      </c>
      <c r="C157" s="64" t="str">
        <f>+IFERROR(IF([1]Controles!$B156&lt;&gt;"",[1]Controles!$B156,""),"")</f>
        <v/>
      </c>
      <c r="D157" s="50" t="str">
        <f>+IFERROR(IF([1]Controles!$C156&lt;&gt;"",[1]Controles!$C156,""),"")</f>
        <v/>
      </c>
      <c r="E157" s="50" t="str">
        <f>+IFERROR(IF([1]Controles!$D156&lt;&gt;"",[1]Controles!$D156,""),"")</f>
        <v/>
      </c>
      <c r="F157" s="50" t="str">
        <f>+IFERROR(IF([1]Controles!$E156&lt;&gt;"",[1]Controles!$E156,""),"")</f>
        <v/>
      </c>
      <c r="G157" s="59" t="str">
        <f>+IFERROR(IF([1]Controles!$F156&lt;&gt;"",[1]Controles!$F156,""),"")</f>
        <v/>
      </c>
      <c r="H157" s="43" t="str">
        <f>+IFERROR(IF([1]Controles!$G156&lt;&gt;"",[1]Controles!$G156,""),"")</f>
        <v/>
      </c>
      <c r="I157" s="42" t="str">
        <f>+IFERROR(Tabla1[[#This Row],[POSITIVO]]/Tabla1[[#This Row],[ASIGNACION]],"")</f>
        <v/>
      </c>
      <c r="J157" s="32" t="str">
        <f>IFERROR(VLOOKUP(Tabla1[[#This Row],[ENTIDAD]],Tabla2[#All],2,0),"")</f>
        <v/>
      </c>
      <c r="K157" s="32" t="str">
        <f>IFERROR(VLOOKUP(Tabla1[[#This Row],[LLAVE]],GANNT!$A:$J,10,0),"")</f>
        <v/>
      </c>
      <c r="L157" s="32" t="str">
        <f>IFERROR(VLOOKUP(Tabla1[[#This Row],[LLAVE]],GANNT!$A:$BT,72,0),"")</f>
        <v>CUMPLIDO</v>
      </c>
      <c r="M15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57" s="33">
        <f>IFERROR(VLOOKUP(Tabla1[[#This Row],[TARIFA A CALCULAR]],Tabla6[#All],2,0)*Tabla1[[#This Row],[POSITIVO]],0)</f>
        <v>0</v>
      </c>
      <c r="O157" s="33">
        <f>IFERROR(VLOOKUP(Tabla1[[#This Row],[TARIFA A CALCULAR]],Tabla6[#All],3,0)*(Tabla1[[#This Row],[ASIGNACION]]-Tabla1[[#This Row],[POSITIVO]]),0)</f>
        <v>0</v>
      </c>
      <c r="P157" s="34">
        <f>+IFERROR(Tabla1[[#This Row],[FACTURA POSITIVO]]+Tabla1[[#This Row],[FACTURA NEGATIVO]],0)</f>
        <v>0</v>
      </c>
    </row>
    <row r="158" spans="1:16" x14ac:dyDescent="0.25">
      <c r="A158" s="62" t="str">
        <f>IFERROR(Tabla1[[#This Row],[ENTIDAD]]&amp;Tabla1[[#This Row],['# SOLICITUDES]],"")</f>
        <v/>
      </c>
      <c r="B158" s="66" t="str">
        <f>+IFERROR(IF([1]Controles!$A157&lt;&gt;"",[1]Controles!$A157,""),"")</f>
        <v/>
      </c>
      <c r="C158" s="64" t="str">
        <f>+IFERROR(IF([1]Controles!$B157&lt;&gt;"",[1]Controles!$B157,""),"")</f>
        <v/>
      </c>
      <c r="D158" s="50" t="str">
        <f>+IFERROR(IF([1]Controles!$C157&lt;&gt;"",[1]Controles!$C157,""),"")</f>
        <v/>
      </c>
      <c r="E158" s="50" t="str">
        <f>+IFERROR(IF([1]Controles!$D157&lt;&gt;"",[1]Controles!$D157,""),"")</f>
        <v/>
      </c>
      <c r="F158" s="50" t="str">
        <f>+IFERROR(IF([1]Controles!$E157&lt;&gt;"",[1]Controles!$E157,""),"")</f>
        <v/>
      </c>
      <c r="G158" s="59" t="str">
        <f>+IFERROR(IF([1]Controles!$F157&lt;&gt;"",[1]Controles!$F157,""),"")</f>
        <v/>
      </c>
      <c r="H158" s="43" t="str">
        <f>+IFERROR(IF([1]Controles!$G157&lt;&gt;"",[1]Controles!$G157,""),"")</f>
        <v/>
      </c>
      <c r="I158" s="42" t="str">
        <f>+IFERROR(Tabla1[[#This Row],[POSITIVO]]/Tabla1[[#This Row],[ASIGNACION]],"")</f>
        <v/>
      </c>
      <c r="J158" s="32" t="str">
        <f>IFERROR(VLOOKUP(Tabla1[[#This Row],[ENTIDAD]],Tabla2[#All],2,0),"")</f>
        <v/>
      </c>
      <c r="K158" s="32" t="str">
        <f>IFERROR(VLOOKUP(Tabla1[[#This Row],[LLAVE]],GANNT!$A:$J,10,0),"")</f>
        <v/>
      </c>
      <c r="L158" s="32" t="str">
        <f>IFERROR(VLOOKUP(Tabla1[[#This Row],[LLAVE]],GANNT!$A:$BT,72,0),"")</f>
        <v>CUMPLIDO</v>
      </c>
      <c r="M15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58" s="33">
        <f>IFERROR(VLOOKUP(Tabla1[[#This Row],[TARIFA A CALCULAR]],Tabla6[#All],2,0)*Tabla1[[#This Row],[POSITIVO]],0)</f>
        <v>0</v>
      </c>
      <c r="O158" s="33">
        <f>IFERROR(VLOOKUP(Tabla1[[#This Row],[TARIFA A CALCULAR]],Tabla6[#All],3,0)*(Tabla1[[#This Row],[ASIGNACION]]-Tabla1[[#This Row],[POSITIVO]]),0)</f>
        <v>0</v>
      </c>
      <c r="P158" s="34">
        <f>+IFERROR(Tabla1[[#This Row],[FACTURA POSITIVO]]+Tabla1[[#This Row],[FACTURA NEGATIVO]],0)</f>
        <v>0</v>
      </c>
    </row>
    <row r="159" spans="1:16" x14ac:dyDescent="0.25">
      <c r="A159" s="62" t="str">
        <f>IFERROR(Tabla1[[#This Row],[ENTIDAD]]&amp;Tabla1[[#This Row],['# SOLICITUDES]],"")</f>
        <v/>
      </c>
      <c r="B159" s="66" t="str">
        <f>+IFERROR(IF([1]Controles!$A158&lt;&gt;"",[1]Controles!$A158,""),"")</f>
        <v/>
      </c>
      <c r="C159" s="64" t="str">
        <f>+IFERROR(IF([1]Controles!$B158&lt;&gt;"",[1]Controles!$B158,""),"")</f>
        <v/>
      </c>
      <c r="D159" s="50" t="str">
        <f>+IFERROR(IF([1]Controles!$C158&lt;&gt;"",[1]Controles!$C158,""),"")</f>
        <v/>
      </c>
      <c r="E159" s="50" t="str">
        <f>+IFERROR(IF([1]Controles!$D158&lt;&gt;"",[1]Controles!$D158,""),"")</f>
        <v/>
      </c>
      <c r="F159" s="50" t="str">
        <f>+IFERROR(IF([1]Controles!$E158&lt;&gt;"",[1]Controles!$E158,""),"")</f>
        <v/>
      </c>
      <c r="G159" s="59" t="str">
        <f>+IFERROR(IF([1]Controles!$F158&lt;&gt;"",[1]Controles!$F158,""),"")</f>
        <v/>
      </c>
      <c r="H159" s="43" t="str">
        <f>+IFERROR(IF([1]Controles!$G158&lt;&gt;"",[1]Controles!$G158,""),"")</f>
        <v/>
      </c>
      <c r="I159" s="42" t="str">
        <f>+IFERROR(Tabla1[[#This Row],[POSITIVO]]/Tabla1[[#This Row],[ASIGNACION]],"")</f>
        <v/>
      </c>
      <c r="J159" s="32" t="str">
        <f>IFERROR(VLOOKUP(Tabla1[[#This Row],[ENTIDAD]],Tabla2[#All],2,0),"")</f>
        <v/>
      </c>
      <c r="K159" s="32" t="str">
        <f>IFERROR(VLOOKUP(Tabla1[[#This Row],[LLAVE]],GANNT!$A:$J,10,0),"")</f>
        <v/>
      </c>
      <c r="L159" s="32" t="str">
        <f>IFERROR(VLOOKUP(Tabla1[[#This Row],[LLAVE]],GANNT!$A:$BT,72,0),"")</f>
        <v>CUMPLIDO</v>
      </c>
      <c r="M15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59" s="33">
        <f>IFERROR(VLOOKUP(Tabla1[[#This Row],[TARIFA A CALCULAR]],Tabla6[#All],2,0)*Tabla1[[#This Row],[POSITIVO]],0)</f>
        <v>0</v>
      </c>
      <c r="O159" s="33">
        <f>IFERROR(VLOOKUP(Tabla1[[#This Row],[TARIFA A CALCULAR]],Tabla6[#All],3,0)*(Tabla1[[#This Row],[ASIGNACION]]-Tabla1[[#This Row],[POSITIVO]]),0)</f>
        <v>0</v>
      </c>
      <c r="P159" s="34">
        <f>+IFERROR(Tabla1[[#This Row],[FACTURA POSITIVO]]+Tabla1[[#This Row],[FACTURA NEGATIVO]],0)</f>
        <v>0</v>
      </c>
    </row>
    <row r="160" spans="1:16" x14ac:dyDescent="0.25">
      <c r="A160" s="62" t="str">
        <f>IFERROR(Tabla1[[#This Row],[ENTIDAD]]&amp;Tabla1[[#This Row],['# SOLICITUDES]],"")</f>
        <v/>
      </c>
      <c r="B160" s="66" t="str">
        <f>+IFERROR(IF([1]Controles!$A159&lt;&gt;"",[1]Controles!$A159,""),"")</f>
        <v/>
      </c>
      <c r="C160" s="64" t="str">
        <f>+IFERROR(IF([1]Controles!$B159&lt;&gt;"",[1]Controles!$B159,""),"")</f>
        <v/>
      </c>
      <c r="D160" s="50" t="str">
        <f>+IFERROR(IF([1]Controles!$C159&lt;&gt;"",[1]Controles!$C159,""),"")</f>
        <v/>
      </c>
      <c r="E160" s="50" t="str">
        <f>+IFERROR(IF([1]Controles!$D159&lt;&gt;"",[1]Controles!$D159,""),"")</f>
        <v/>
      </c>
      <c r="F160" s="50" t="str">
        <f>+IFERROR(IF([1]Controles!$E159&lt;&gt;"",[1]Controles!$E159,""),"")</f>
        <v/>
      </c>
      <c r="G160" s="59" t="str">
        <f>+IFERROR(IF([1]Controles!$F159&lt;&gt;"",[1]Controles!$F159,""),"")</f>
        <v/>
      </c>
      <c r="H160" s="43" t="str">
        <f>+IFERROR(IF([1]Controles!$G159&lt;&gt;"",[1]Controles!$G159,""),"")</f>
        <v/>
      </c>
      <c r="I160" s="42" t="str">
        <f>+IFERROR(Tabla1[[#This Row],[POSITIVO]]/Tabla1[[#This Row],[ASIGNACION]],"")</f>
        <v/>
      </c>
      <c r="J160" s="32" t="str">
        <f>IFERROR(VLOOKUP(Tabla1[[#This Row],[ENTIDAD]],Tabla2[#All],2,0),"")</f>
        <v/>
      </c>
      <c r="K160" s="32" t="str">
        <f>IFERROR(VLOOKUP(Tabla1[[#This Row],[LLAVE]],GANNT!$A:$J,10,0),"")</f>
        <v/>
      </c>
      <c r="L160" s="32" t="str">
        <f>IFERROR(VLOOKUP(Tabla1[[#This Row],[LLAVE]],GANNT!$A:$BT,72,0),"")</f>
        <v>CUMPLIDO</v>
      </c>
      <c r="M16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60" s="33">
        <f>IFERROR(VLOOKUP(Tabla1[[#This Row],[TARIFA A CALCULAR]],Tabla6[#All],2,0)*Tabla1[[#This Row],[POSITIVO]],0)</f>
        <v>0</v>
      </c>
      <c r="O160" s="33">
        <f>IFERROR(VLOOKUP(Tabla1[[#This Row],[TARIFA A CALCULAR]],Tabla6[#All],3,0)*(Tabla1[[#This Row],[ASIGNACION]]-Tabla1[[#This Row],[POSITIVO]]),0)</f>
        <v>0</v>
      </c>
      <c r="P160" s="34">
        <f>+IFERROR(Tabla1[[#This Row],[FACTURA POSITIVO]]+Tabla1[[#This Row],[FACTURA NEGATIVO]],0)</f>
        <v>0</v>
      </c>
    </row>
    <row r="161" spans="1:16" x14ac:dyDescent="0.25">
      <c r="A161" s="62" t="str">
        <f>IFERROR(Tabla1[[#This Row],[ENTIDAD]]&amp;Tabla1[[#This Row],['# SOLICITUDES]],"")</f>
        <v/>
      </c>
      <c r="B161" s="66" t="str">
        <f>+IFERROR(IF([1]Controles!$A160&lt;&gt;"",[1]Controles!$A160,""),"")</f>
        <v/>
      </c>
      <c r="C161" s="64" t="str">
        <f>+IFERROR(IF([1]Controles!$B160&lt;&gt;"",[1]Controles!$B160,""),"")</f>
        <v/>
      </c>
      <c r="D161" s="50" t="str">
        <f>+IFERROR(IF([1]Controles!$C160&lt;&gt;"",[1]Controles!$C160,""),"")</f>
        <v/>
      </c>
      <c r="E161" s="50" t="str">
        <f>+IFERROR(IF([1]Controles!$D160&lt;&gt;"",[1]Controles!$D160,""),"")</f>
        <v/>
      </c>
      <c r="F161" s="50" t="str">
        <f>+IFERROR(IF([1]Controles!$E160&lt;&gt;"",[1]Controles!$E160,""),"")</f>
        <v/>
      </c>
      <c r="G161" s="59" t="str">
        <f>+IFERROR(IF([1]Controles!$F160&lt;&gt;"",[1]Controles!$F160,""),"")</f>
        <v/>
      </c>
      <c r="H161" s="43" t="str">
        <f>+IFERROR(IF([1]Controles!$G160&lt;&gt;"",[1]Controles!$G160,""),"")</f>
        <v/>
      </c>
      <c r="I161" s="42" t="str">
        <f>+IFERROR(Tabla1[[#This Row],[POSITIVO]]/Tabla1[[#This Row],[ASIGNACION]],"")</f>
        <v/>
      </c>
      <c r="J161" s="32" t="str">
        <f>IFERROR(VLOOKUP(Tabla1[[#This Row],[ENTIDAD]],Tabla2[#All],2,0),"")</f>
        <v/>
      </c>
      <c r="K161" s="32" t="str">
        <f>IFERROR(VLOOKUP(Tabla1[[#This Row],[LLAVE]],GANNT!$A:$J,10,0),"")</f>
        <v/>
      </c>
      <c r="L161" s="32" t="str">
        <f>IFERROR(VLOOKUP(Tabla1[[#This Row],[LLAVE]],GANNT!$A:$BT,72,0),"")</f>
        <v>CUMPLIDO</v>
      </c>
      <c r="M16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61" s="33">
        <f>IFERROR(VLOOKUP(Tabla1[[#This Row],[TARIFA A CALCULAR]],Tabla6[#All],2,0)*Tabla1[[#This Row],[POSITIVO]],0)</f>
        <v>0</v>
      </c>
      <c r="O161" s="33">
        <f>IFERROR(VLOOKUP(Tabla1[[#This Row],[TARIFA A CALCULAR]],Tabla6[#All],3,0)*(Tabla1[[#This Row],[ASIGNACION]]-Tabla1[[#This Row],[POSITIVO]]),0)</f>
        <v>0</v>
      </c>
      <c r="P161" s="34">
        <f>+IFERROR(Tabla1[[#This Row],[FACTURA POSITIVO]]+Tabla1[[#This Row],[FACTURA NEGATIVO]],0)</f>
        <v>0</v>
      </c>
    </row>
    <row r="162" spans="1:16" x14ac:dyDescent="0.25">
      <c r="A162" s="62" t="str">
        <f>IFERROR(Tabla1[[#This Row],[ENTIDAD]]&amp;Tabla1[[#This Row],['# SOLICITUDES]],"")</f>
        <v/>
      </c>
      <c r="B162" s="66" t="str">
        <f>+IFERROR(IF([1]Controles!$A161&lt;&gt;"",[1]Controles!$A161,""),"")</f>
        <v/>
      </c>
      <c r="C162" s="64" t="str">
        <f>+IFERROR(IF([1]Controles!$B161&lt;&gt;"",[1]Controles!$B161,""),"")</f>
        <v/>
      </c>
      <c r="D162" s="50" t="str">
        <f>+IFERROR(IF([1]Controles!$C161&lt;&gt;"",[1]Controles!$C161,""),"")</f>
        <v/>
      </c>
      <c r="E162" s="50" t="str">
        <f>+IFERROR(IF([1]Controles!$D161&lt;&gt;"",[1]Controles!$D161,""),"")</f>
        <v/>
      </c>
      <c r="F162" s="50" t="str">
        <f>+IFERROR(IF([1]Controles!$E161&lt;&gt;"",[1]Controles!$E161,""),"")</f>
        <v/>
      </c>
      <c r="G162" s="59" t="str">
        <f>+IFERROR(IF([1]Controles!$F161&lt;&gt;"",[1]Controles!$F161,""),"")</f>
        <v/>
      </c>
      <c r="H162" s="43" t="str">
        <f>+IFERROR(IF([1]Controles!$G161&lt;&gt;"",[1]Controles!$G161,""),"")</f>
        <v/>
      </c>
      <c r="I162" s="42" t="str">
        <f>+IFERROR(Tabla1[[#This Row],[POSITIVO]]/Tabla1[[#This Row],[ASIGNACION]],"")</f>
        <v/>
      </c>
      <c r="J162" s="32" t="str">
        <f>IFERROR(VLOOKUP(Tabla1[[#This Row],[ENTIDAD]],Tabla2[#All],2,0),"")</f>
        <v/>
      </c>
      <c r="K162" s="32" t="str">
        <f>IFERROR(VLOOKUP(Tabla1[[#This Row],[LLAVE]],GANNT!$A:$J,10,0),"")</f>
        <v/>
      </c>
      <c r="L162" s="32" t="str">
        <f>IFERROR(VLOOKUP(Tabla1[[#This Row],[LLAVE]],GANNT!$A:$BT,72,0),"")</f>
        <v>CUMPLIDO</v>
      </c>
      <c r="M16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62" s="33">
        <f>IFERROR(VLOOKUP(Tabla1[[#This Row],[TARIFA A CALCULAR]],Tabla6[#All],2,0)*Tabla1[[#This Row],[POSITIVO]],0)</f>
        <v>0</v>
      </c>
      <c r="O162" s="33">
        <f>IFERROR(VLOOKUP(Tabla1[[#This Row],[TARIFA A CALCULAR]],Tabla6[#All],3,0)*(Tabla1[[#This Row],[ASIGNACION]]-Tabla1[[#This Row],[POSITIVO]]),0)</f>
        <v>0</v>
      </c>
      <c r="P162" s="34">
        <f>+IFERROR(Tabla1[[#This Row],[FACTURA POSITIVO]]+Tabla1[[#This Row],[FACTURA NEGATIVO]],0)</f>
        <v>0</v>
      </c>
    </row>
    <row r="163" spans="1:16" x14ac:dyDescent="0.25">
      <c r="A163" s="62" t="str">
        <f>IFERROR(Tabla1[[#This Row],[ENTIDAD]]&amp;Tabla1[[#This Row],['# SOLICITUDES]],"")</f>
        <v/>
      </c>
      <c r="B163" s="66" t="str">
        <f>+IFERROR(IF([1]Controles!$A162&lt;&gt;"",[1]Controles!$A162,""),"")</f>
        <v/>
      </c>
      <c r="C163" s="64" t="str">
        <f>+IFERROR(IF([1]Controles!$B162&lt;&gt;"",[1]Controles!$B162,""),"")</f>
        <v/>
      </c>
      <c r="D163" s="50" t="str">
        <f>+IFERROR(IF([1]Controles!$C162&lt;&gt;"",[1]Controles!$C162,""),"")</f>
        <v/>
      </c>
      <c r="E163" s="50" t="str">
        <f>+IFERROR(IF([1]Controles!$D162&lt;&gt;"",[1]Controles!$D162,""),"")</f>
        <v/>
      </c>
      <c r="F163" s="50" t="str">
        <f>+IFERROR(IF([1]Controles!$E162&lt;&gt;"",[1]Controles!$E162,""),"")</f>
        <v/>
      </c>
      <c r="G163" s="59" t="str">
        <f>+IFERROR(IF([1]Controles!$F162&lt;&gt;"",[1]Controles!$F162,""),"")</f>
        <v/>
      </c>
      <c r="H163" s="43" t="str">
        <f>+IFERROR(IF([1]Controles!$G162&lt;&gt;"",[1]Controles!$G162,""),"")</f>
        <v/>
      </c>
      <c r="I163" s="42" t="str">
        <f>+IFERROR(Tabla1[[#This Row],[POSITIVO]]/Tabla1[[#This Row],[ASIGNACION]],"")</f>
        <v/>
      </c>
      <c r="J163" s="32" t="str">
        <f>IFERROR(VLOOKUP(Tabla1[[#This Row],[ENTIDAD]],Tabla2[#All],2,0),"")</f>
        <v/>
      </c>
      <c r="K163" s="32" t="str">
        <f>IFERROR(VLOOKUP(Tabla1[[#This Row],[LLAVE]],GANNT!$A:$J,10,0),"")</f>
        <v/>
      </c>
      <c r="L163" s="32" t="str">
        <f>IFERROR(VLOOKUP(Tabla1[[#This Row],[LLAVE]],GANNT!$A:$BT,72,0),"")</f>
        <v>CUMPLIDO</v>
      </c>
      <c r="M16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63" s="33">
        <f>IFERROR(VLOOKUP(Tabla1[[#This Row],[TARIFA A CALCULAR]],Tabla6[#All],2,0)*Tabla1[[#This Row],[POSITIVO]],0)</f>
        <v>0</v>
      </c>
      <c r="O163" s="33">
        <f>IFERROR(VLOOKUP(Tabla1[[#This Row],[TARIFA A CALCULAR]],Tabla6[#All],3,0)*(Tabla1[[#This Row],[ASIGNACION]]-Tabla1[[#This Row],[POSITIVO]]),0)</f>
        <v>0</v>
      </c>
      <c r="P163" s="34">
        <f>+IFERROR(Tabla1[[#This Row],[FACTURA POSITIVO]]+Tabla1[[#This Row],[FACTURA NEGATIVO]],0)</f>
        <v>0</v>
      </c>
    </row>
    <row r="164" spans="1:16" x14ac:dyDescent="0.25">
      <c r="A164" s="62" t="str">
        <f>IFERROR(Tabla1[[#This Row],[ENTIDAD]]&amp;Tabla1[[#This Row],['# SOLICITUDES]],"")</f>
        <v/>
      </c>
      <c r="B164" s="66" t="str">
        <f>+IFERROR(IF([1]Controles!$A163&lt;&gt;"",[1]Controles!$A163,""),"")</f>
        <v/>
      </c>
      <c r="C164" s="64" t="str">
        <f>+IFERROR(IF([1]Controles!$B163&lt;&gt;"",[1]Controles!$B163,""),"")</f>
        <v/>
      </c>
      <c r="D164" s="50" t="str">
        <f>+IFERROR(IF([1]Controles!$C163&lt;&gt;"",[1]Controles!$C163,""),"")</f>
        <v/>
      </c>
      <c r="E164" s="50" t="str">
        <f>+IFERROR(IF([1]Controles!$D163&lt;&gt;"",[1]Controles!$D163,""),"")</f>
        <v/>
      </c>
      <c r="F164" s="50" t="str">
        <f>+IFERROR(IF([1]Controles!$E163&lt;&gt;"",[1]Controles!$E163,""),"")</f>
        <v/>
      </c>
      <c r="G164" s="59" t="str">
        <f>+IFERROR(IF([1]Controles!$F163&lt;&gt;"",[1]Controles!$F163,""),"")</f>
        <v/>
      </c>
      <c r="H164" s="43" t="str">
        <f>+IFERROR(IF([1]Controles!$G163&lt;&gt;"",[1]Controles!$G163,""),"")</f>
        <v/>
      </c>
      <c r="I164" s="42" t="str">
        <f>+IFERROR(Tabla1[[#This Row],[POSITIVO]]/Tabla1[[#This Row],[ASIGNACION]],"")</f>
        <v/>
      </c>
      <c r="J164" s="32" t="str">
        <f>IFERROR(VLOOKUP(Tabla1[[#This Row],[ENTIDAD]],Tabla2[#All],2,0),"")</f>
        <v/>
      </c>
      <c r="K164" s="32" t="str">
        <f>IFERROR(VLOOKUP(Tabla1[[#This Row],[LLAVE]],GANNT!$A:$J,10,0),"")</f>
        <v/>
      </c>
      <c r="L164" s="32" t="str">
        <f>IFERROR(VLOOKUP(Tabla1[[#This Row],[LLAVE]],GANNT!$A:$BT,72,0),"")</f>
        <v>CUMPLIDO</v>
      </c>
      <c r="M16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64" s="33">
        <f>IFERROR(VLOOKUP(Tabla1[[#This Row],[TARIFA A CALCULAR]],Tabla6[#All],2,0)*Tabla1[[#This Row],[POSITIVO]],0)</f>
        <v>0</v>
      </c>
      <c r="O164" s="33">
        <f>IFERROR(VLOOKUP(Tabla1[[#This Row],[TARIFA A CALCULAR]],Tabla6[#All],3,0)*(Tabla1[[#This Row],[ASIGNACION]]-Tabla1[[#This Row],[POSITIVO]]),0)</f>
        <v>0</v>
      </c>
      <c r="P164" s="34">
        <f>+IFERROR(Tabla1[[#This Row],[FACTURA POSITIVO]]+Tabla1[[#This Row],[FACTURA NEGATIVO]],0)</f>
        <v>0</v>
      </c>
    </row>
    <row r="165" spans="1:16" x14ac:dyDescent="0.25">
      <c r="A165" s="62" t="str">
        <f>IFERROR(Tabla1[[#This Row],[ENTIDAD]]&amp;Tabla1[[#This Row],['# SOLICITUDES]],"")</f>
        <v/>
      </c>
      <c r="B165" s="66" t="str">
        <f>+IFERROR(IF([1]Controles!$A164&lt;&gt;"",[1]Controles!$A164,""),"")</f>
        <v/>
      </c>
      <c r="C165" s="64" t="str">
        <f>+IFERROR(IF([1]Controles!$B164&lt;&gt;"",[1]Controles!$B164,""),"")</f>
        <v/>
      </c>
      <c r="D165" s="50" t="str">
        <f>+IFERROR(IF([1]Controles!$C164&lt;&gt;"",[1]Controles!$C164,""),"")</f>
        <v/>
      </c>
      <c r="E165" s="50" t="str">
        <f>+IFERROR(IF([1]Controles!$D164&lt;&gt;"",[1]Controles!$D164,""),"")</f>
        <v/>
      </c>
      <c r="F165" s="50" t="str">
        <f>+IFERROR(IF([1]Controles!$E164&lt;&gt;"",[1]Controles!$E164,""),"")</f>
        <v/>
      </c>
      <c r="G165" s="59" t="str">
        <f>+IFERROR(IF([1]Controles!$F164&lt;&gt;"",[1]Controles!$F164,""),"")</f>
        <v/>
      </c>
      <c r="H165" s="43" t="str">
        <f>+IFERROR(IF([1]Controles!$G164&lt;&gt;"",[1]Controles!$G164,""),"")</f>
        <v/>
      </c>
      <c r="I165" s="42" t="str">
        <f>+IFERROR(Tabla1[[#This Row],[POSITIVO]]/Tabla1[[#This Row],[ASIGNACION]],"")</f>
        <v/>
      </c>
      <c r="J165" s="32" t="str">
        <f>IFERROR(VLOOKUP(Tabla1[[#This Row],[ENTIDAD]],Tabla2[#All],2,0),"")</f>
        <v/>
      </c>
      <c r="K165" s="32" t="str">
        <f>IFERROR(VLOOKUP(Tabla1[[#This Row],[LLAVE]],GANNT!$A:$J,10,0),"")</f>
        <v/>
      </c>
      <c r="L165" s="32" t="str">
        <f>IFERROR(VLOOKUP(Tabla1[[#This Row],[LLAVE]],GANNT!$A:$BT,72,0),"")</f>
        <v>CUMPLIDO</v>
      </c>
      <c r="M16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65" s="33">
        <f>IFERROR(VLOOKUP(Tabla1[[#This Row],[TARIFA A CALCULAR]],Tabla6[#All],2,0)*Tabla1[[#This Row],[POSITIVO]],0)</f>
        <v>0</v>
      </c>
      <c r="O165" s="33">
        <f>IFERROR(VLOOKUP(Tabla1[[#This Row],[TARIFA A CALCULAR]],Tabla6[#All],3,0)*(Tabla1[[#This Row],[ASIGNACION]]-Tabla1[[#This Row],[POSITIVO]]),0)</f>
        <v>0</v>
      </c>
      <c r="P165" s="34">
        <f>+IFERROR(Tabla1[[#This Row],[FACTURA POSITIVO]]+Tabla1[[#This Row],[FACTURA NEGATIVO]],0)</f>
        <v>0</v>
      </c>
    </row>
    <row r="166" spans="1:16" x14ac:dyDescent="0.25">
      <c r="A166" s="62" t="str">
        <f>IFERROR(Tabla1[[#This Row],[ENTIDAD]]&amp;Tabla1[[#This Row],['# SOLICITUDES]],"")</f>
        <v/>
      </c>
      <c r="B166" s="66" t="str">
        <f>+IFERROR(IF([1]Controles!$A165&lt;&gt;"",[1]Controles!$A165,""),"")</f>
        <v/>
      </c>
      <c r="C166" s="64" t="str">
        <f>+IFERROR(IF([1]Controles!$B165&lt;&gt;"",[1]Controles!$B165,""),"")</f>
        <v/>
      </c>
      <c r="D166" s="50" t="str">
        <f>+IFERROR(IF([1]Controles!$C165&lt;&gt;"",[1]Controles!$C165,""),"")</f>
        <v/>
      </c>
      <c r="E166" s="50" t="str">
        <f>+IFERROR(IF([1]Controles!$D165&lt;&gt;"",[1]Controles!$D165,""),"")</f>
        <v/>
      </c>
      <c r="F166" s="50" t="str">
        <f>+IFERROR(IF([1]Controles!$E165&lt;&gt;"",[1]Controles!$E165,""),"")</f>
        <v/>
      </c>
      <c r="G166" s="59" t="str">
        <f>+IFERROR(IF([1]Controles!$F165&lt;&gt;"",[1]Controles!$F165,""),"")</f>
        <v/>
      </c>
      <c r="H166" s="43" t="str">
        <f>+IFERROR(IF([1]Controles!$G165&lt;&gt;"",[1]Controles!$G165,""),"")</f>
        <v/>
      </c>
      <c r="I166" s="42" t="str">
        <f>+IFERROR(Tabla1[[#This Row],[POSITIVO]]/Tabla1[[#This Row],[ASIGNACION]],"")</f>
        <v/>
      </c>
      <c r="J166" s="32" t="str">
        <f>IFERROR(VLOOKUP(Tabla1[[#This Row],[ENTIDAD]],Tabla2[#All],2,0),"")</f>
        <v/>
      </c>
      <c r="K166" s="32" t="str">
        <f>IFERROR(VLOOKUP(Tabla1[[#This Row],[LLAVE]],GANNT!$A:$J,10,0),"")</f>
        <v/>
      </c>
      <c r="L166" s="32" t="str">
        <f>IFERROR(VLOOKUP(Tabla1[[#This Row],[LLAVE]],GANNT!$A:$BT,72,0),"")</f>
        <v>CUMPLIDO</v>
      </c>
      <c r="M16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66" s="33">
        <f>IFERROR(VLOOKUP(Tabla1[[#This Row],[TARIFA A CALCULAR]],Tabla6[#All],2,0)*Tabla1[[#This Row],[POSITIVO]],0)</f>
        <v>0</v>
      </c>
      <c r="O166" s="33">
        <f>IFERROR(VLOOKUP(Tabla1[[#This Row],[TARIFA A CALCULAR]],Tabla6[#All],3,0)*(Tabla1[[#This Row],[ASIGNACION]]-Tabla1[[#This Row],[POSITIVO]]),0)</f>
        <v>0</v>
      </c>
      <c r="P166" s="34">
        <f>+IFERROR(Tabla1[[#This Row],[FACTURA POSITIVO]]+Tabla1[[#This Row],[FACTURA NEGATIVO]],0)</f>
        <v>0</v>
      </c>
    </row>
    <row r="167" spans="1:16" x14ac:dyDescent="0.25">
      <c r="A167" s="62" t="str">
        <f>IFERROR(Tabla1[[#This Row],[ENTIDAD]]&amp;Tabla1[[#This Row],['# SOLICITUDES]],"")</f>
        <v/>
      </c>
      <c r="B167" s="66" t="str">
        <f>+IFERROR(IF([1]Controles!$A166&lt;&gt;"",[1]Controles!$A166,""),"")</f>
        <v/>
      </c>
      <c r="C167" s="64" t="str">
        <f>+IFERROR(IF([1]Controles!$B166&lt;&gt;"",[1]Controles!$B166,""),"")</f>
        <v/>
      </c>
      <c r="D167" s="50" t="str">
        <f>+IFERROR(IF([1]Controles!$C166&lt;&gt;"",[1]Controles!$C166,""),"")</f>
        <v/>
      </c>
      <c r="E167" s="50" t="str">
        <f>+IFERROR(IF([1]Controles!$D166&lt;&gt;"",[1]Controles!$D166,""),"")</f>
        <v/>
      </c>
      <c r="F167" s="50" t="str">
        <f>+IFERROR(IF([1]Controles!$E166&lt;&gt;"",[1]Controles!$E166,""),"")</f>
        <v/>
      </c>
      <c r="G167" s="59" t="str">
        <f>+IFERROR(IF([1]Controles!$F166&lt;&gt;"",[1]Controles!$F166,""),"")</f>
        <v/>
      </c>
      <c r="H167" s="43" t="str">
        <f>+IFERROR(IF([1]Controles!$G166&lt;&gt;"",[1]Controles!$G166,""),"")</f>
        <v/>
      </c>
      <c r="I167" s="42" t="str">
        <f>+IFERROR(Tabla1[[#This Row],[POSITIVO]]/Tabla1[[#This Row],[ASIGNACION]],"")</f>
        <v/>
      </c>
      <c r="J167" s="32" t="str">
        <f>IFERROR(VLOOKUP(Tabla1[[#This Row],[ENTIDAD]],Tabla2[#All],2,0),"")</f>
        <v/>
      </c>
      <c r="K167" s="32" t="str">
        <f>IFERROR(VLOOKUP(Tabla1[[#This Row],[LLAVE]],GANNT!$A:$J,10,0),"")</f>
        <v/>
      </c>
      <c r="L167" s="32" t="str">
        <f>IFERROR(VLOOKUP(Tabla1[[#This Row],[LLAVE]],GANNT!$A:$BT,72,0),"")</f>
        <v>CUMPLIDO</v>
      </c>
      <c r="M16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67" s="33">
        <f>IFERROR(VLOOKUP(Tabla1[[#This Row],[TARIFA A CALCULAR]],Tabla6[#All],2,0)*Tabla1[[#This Row],[POSITIVO]],0)</f>
        <v>0</v>
      </c>
      <c r="O167" s="33">
        <f>IFERROR(VLOOKUP(Tabla1[[#This Row],[TARIFA A CALCULAR]],Tabla6[#All],3,0)*(Tabla1[[#This Row],[ASIGNACION]]-Tabla1[[#This Row],[POSITIVO]]),0)</f>
        <v>0</v>
      </c>
      <c r="P167" s="34">
        <f>+IFERROR(Tabla1[[#This Row],[FACTURA POSITIVO]]+Tabla1[[#This Row],[FACTURA NEGATIVO]],0)</f>
        <v>0</v>
      </c>
    </row>
    <row r="168" spans="1:16" x14ac:dyDescent="0.25">
      <c r="A168" s="62" t="str">
        <f>IFERROR(Tabla1[[#This Row],[ENTIDAD]]&amp;Tabla1[[#This Row],['# SOLICITUDES]],"")</f>
        <v/>
      </c>
      <c r="B168" s="66" t="str">
        <f>+IFERROR(IF([1]Controles!$A167&lt;&gt;"",[1]Controles!$A167,""),"")</f>
        <v/>
      </c>
      <c r="C168" s="64" t="str">
        <f>+IFERROR(IF([1]Controles!$B167&lt;&gt;"",[1]Controles!$B167,""),"")</f>
        <v/>
      </c>
      <c r="D168" s="50" t="str">
        <f>+IFERROR(IF([1]Controles!$C167&lt;&gt;"",[1]Controles!$C167,""),"")</f>
        <v/>
      </c>
      <c r="E168" s="50" t="str">
        <f>+IFERROR(IF([1]Controles!$D167&lt;&gt;"",[1]Controles!$D167,""),"")</f>
        <v/>
      </c>
      <c r="F168" s="50" t="str">
        <f>+IFERROR(IF([1]Controles!$E167&lt;&gt;"",[1]Controles!$E167,""),"")</f>
        <v/>
      </c>
      <c r="G168" s="59" t="str">
        <f>+IFERROR(IF([1]Controles!$F167&lt;&gt;"",[1]Controles!$F167,""),"")</f>
        <v/>
      </c>
      <c r="H168" s="43" t="str">
        <f>+IFERROR(IF([1]Controles!$G167&lt;&gt;"",[1]Controles!$G167,""),"")</f>
        <v/>
      </c>
      <c r="I168" s="42" t="str">
        <f>+IFERROR(Tabla1[[#This Row],[POSITIVO]]/Tabla1[[#This Row],[ASIGNACION]],"")</f>
        <v/>
      </c>
      <c r="J168" s="32" t="str">
        <f>IFERROR(VLOOKUP(Tabla1[[#This Row],[ENTIDAD]],Tabla2[#All],2,0),"")</f>
        <v/>
      </c>
      <c r="K168" s="32" t="str">
        <f>IFERROR(VLOOKUP(Tabla1[[#This Row],[LLAVE]],GANNT!$A:$J,10,0),"")</f>
        <v/>
      </c>
      <c r="L168" s="32" t="str">
        <f>IFERROR(VLOOKUP(Tabla1[[#This Row],[LLAVE]],GANNT!$A:$BT,72,0),"")</f>
        <v>CUMPLIDO</v>
      </c>
      <c r="M16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68" s="33">
        <f>IFERROR(VLOOKUP(Tabla1[[#This Row],[TARIFA A CALCULAR]],Tabla6[#All],2,0)*Tabla1[[#This Row],[POSITIVO]],0)</f>
        <v>0</v>
      </c>
      <c r="O168" s="33">
        <f>IFERROR(VLOOKUP(Tabla1[[#This Row],[TARIFA A CALCULAR]],Tabla6[#All],3,0)*(Tabla1[[#This Row],[ASIGNACION]]-Tabla1[[#This Row],[POSITIVO]]),0)</f>
        <v>0</v>
      </c>
      <c r="P168" s="34">
        <f>+IFERROR(Tabla1[[#This Row],[FACTURA POSITIVO]]+Tabla1[[#This Row],[FACTURA NEGATIVO]],0)</f>
        <v>0</v>
      </c>
    </row>
    <row r="169" spans="1:16" x14ac:dyDescent="0.25">
      <c r="A169" s="62" t="str">
        <f>IFERROR(Tabla1[[#This Row],[ENTIDAD]]&amp;Tabla1[[#This Row],['# SOLICITUDES]],"")</f>
        <v/>
      </c>
      <c r="B169" s="66" t="str">
        <f>+IFERROR(IF([1]Controles!$A168&lt;&gt;"",[1]Controles!$A168,""),"")</f>
        <v/>
      </c>
      <c r="C169" s="64" t="str">
        <f>+IFERROR(IF([1]Controles!$B168&lt;&gt;"",[1]Controles!$B168,""),"")</f>
        <v/>
      </c>
      <c r="D169" s="50" t="str">
        <f>+IFERROR(IF([1]Controles!$C168&lt;&gt;"",[1]Controles!$C168,""),"")</f>
        <v/>
      </c>
      <c r="E169" s="50" t="str">
        <f>+IFERROR(IF([1]Controles!$D168&lt;&gt;"",[1]Controles!$D168,""),"")</f>
        <v/>
      </c>
      <c r="F169" s="50" t="str">
        <f>+IFERROR(IF([1]Controles!$E168&lt;&gt;"",[1]Controles!$E168,""),"")</f>
        <v/>
      </c>
      <c r="G169" s="59" t="str">
        <f>+IFERROR(IF([1]Controles!$F168&lt;&gt;"",[1]Controles!$F168,""),"")</f>
        <v/>
      </c>
      <c r="H169" s="43" t="str">
        <f>+IFERROR(IF([1]Controles!$G168&lt;&gt;"",[1]Controles!$G168,""),"")</f>
        <v/>
      </c>
      <c r="I169" s="42" t="str">
        <f>+IFERROR(Tabla1[[#This Row],[POSITIVO]]/Tabla1[[#This Row],[ASIGNACION]],"")</f>
        <v/>
      </c>
      <c r="J169" s="32" t="str">
        <f>IFERROR(VLOOKUP(Tabla1[[#This Row],[ENTIDAD]],Tabla2[#All],2,0),"")</f>
        <v/>
      </c>
      <c r="K169" s="32" t="str">
        <f>IFERROR(VLOOKUP(Tabla1[[#This Row],[LLAVE]],GANNT!$A:$J,10,0),"")</f>
        <v/>
      </c>
      <c r="L169" s="32" t="str">
        <f>IFERROR(VLOOKUP(Tabla1[[#This Row],[LLAVE]],GANNT!$A:$BT,72,0),"")</f>
        <v>CUMPLIDO</v>
      </c>
      <c r="M16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69" s="33">
        <f>IFERROR(VLOOKUP(Tabla1[[#This Row],[TARIFA A CALCULAR]],Tabla6[#All],2,0)*Tabla1[[#This Row],[POSITIVO]],0)</f>
        <v>0</v>
      </c>
      <c r="O169" s="33">
        <f>IFERROR(VLOOKUP(Tabla1[[#This Row],[TARIFA A CALCULAR]],Tabla6[#All],3,0)*(Tabla1[[#This Row],[ASIGNACION]]-Tabla1[[#This Row],[POSITIVO]]),0)</f>
        <v>0</v>
      </c>
      <c r="P169" s="34">
        <f>+IFERROR(Tabla1[[#This Row],[FACTURA POSITIVO]]+Tabla1[[#This Row],[FACTURA NEGATIVO]],0)</f>
        <v>0</v>
      </c>
    </row>
    <row r="170" spans="1:16" x14ac:dyDescent="0.25">
      <c r="A170" s="62" t="str">
        <f>IFERROR(Tabla1[[#This Row],[ENTIDAD]]&amp;Tabla1[[#This Row],['# SOLICITUDES]],"")</f>
        <v/>
      </c>
      <c r="B170" s="66" t="str">
        <f>+IFERROR(IF([1]Controles!$A169&lt;&gt;"",[1]Controles!$A169,""),"")</f>
        <v/>
      </c>
      <c r="C170" s="64" t="str">
        <f>+IFERROR(IF([1]Controles!$B169&lt;&gt;"",[1]Controles!$B169,""),"")</f>
        <v/>
      </c>
      <c r="D170" s="50" t="str">
        <f>+IFERROR(IF([1]Controles!$C169&lt;&gt;"",[1]Controles!$C169,""),"")</f>
        <v/>
      </c>
      <c r="E170" s="50" t="str">
        <f>+IFERROR(IF([1]Controles!$D169&lt;&gt;"",[1]Controles!$D169,""),"")</f>
        <v/>
      </c>
      <c r="F170" s="50" t="str">
        <f>+IFERROR(IF([1]Controles!$E169&lt;&gt;"",[1]Controles!$E169,""),"")</f>
        <v/>
      </c>
      <c r="G170" s="59" t="str">
        <f>+IFERROR(IF([1]Controles!$F169&lt;&gt;"",[1]Controles!$F169,""),"")</f>
        <v/>
      </c>
      <c r="H170" s="43" t="str">
        <f>+IFERROR(IF([1]Controles!$G169&lt;&gt;"",[1]Controles!$G169,""),"")</f>
        <v/>
      </c>
      <c r="I170" s="42" t="str">
        <f>+IFERROR(Tabla1[[#This Row],[POSITIVO]]/Tabla1[[#This Row],[ASIGNACION]],"")</f>
        <v/>
      </c>
      <c r="J170" s="32" t="str">
        <f>IFERROR(VLOOKUP(Tabla1[[#This Row],[ENTIDAD]],Tabla2[#All],2,0),"")</f>
        <v/>
      </c>
      <c r="K170" s="32" t="str">
        <f>IFERROR(VLOOKUP(Tabla1[[#This Row],[LLAVE]],GANNT!$A:$J,10,0),"")</f>
        <v/>
      </c>
      <c r="L170" s="32" t="str">
        <f>IFERROR(VLOOKUP(Tabla1[[#This Row],[LLAVE]],GANNT!$A:$BT,72,0),"")</f>
        <v>CUMPLIDO</v>
      </c>
      <c r="M17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70" s="33">
        <f>IFERROR(VLOOKUP(Tabla1[[#This Row],[TARIFA A CALCULAR]],Tabla6[#All],2,0)*Tabla1[[#This Row],[POSITIVO]],0)</f>
        <v>0</v>
      </c>
      <c r="O170" s="33">
        <f>IFERROR(VLOOKUP(Tabla1[[#This Row],[TARIFA A CALCULAR]],Tabla6[#All],3,0)*(Tabla1[[#This Row],[ASIGNACION]]-Tabla1[[#This Row],[POSITIVO]]),0)</f>
        <v>0</v>
      </c>
      <c r="P170" s="34">
        <f>+IFERROR(Tabla1[[#This Row],[FACTURA POSITIVO]]+Tabla1[[#This Row],[FACTURA NEGATIVO]],0)</f>
        <v>0</v>
      </c>
    </row>
    <row r="171" spans="1:16" x14ac:dyDescent="0.25">
      <c r="A171" s="62" t="str">
        <f>IFERROR(Tabla1[[#This Row],[ENTIDAD]]&amp;Tabla1[[#This Row],['# SOLICITUDES]],"")</f>
        <v/>
      </c>
      <c r="B171" s="66" t="str">
        <f>+IFERROR(IF([1]Controles!$A170&lt;&gt;"",[1]Controles!$A170,""),"")</f>
        <v/>
      </c>
      <c r="C171" s="64" t="str">
        <f>+IFERROR(IF([1]Controles!$B170&lt;&gt;"",[1]Controles!$B170,""),"")</f>
        <v/>
      </c>
      <c r="D171" s="50" t="str">
        <f>+IFERROR(IF([1]Controles!$C170&lt;&gt;"",[1]Controles!$C170,""),"")</f>
        <v/>
      </c>
      <c r="E171" s="50" t="str">
        <f>+IFERROR(IF([1]Controles!$D170&lt;&gt;"",[1]Controles!$D170,""),"")</f>
        <v/>
      </c>
      <c r="F171" s="50" t="str">
        <f>+IFERROR(IF([1]Controles!$E170&lt;&gt;"",[1]Controles!$E170,""),"")</f>
        <v/>
      </c>
      <c r="G171" s="59" t="str">
        <f>+IFERROR(IF([1]Controles!$F170&lt;&gt;"",[1]Controles!$F170,""),"")</f>
        <v/>
      </c>
      <c r="H171" s="43" t="str">
        <f>+IFERROR(IF([1]Controles!$G170&lt;&gt;"",[1]Controles!$G170,""),"")</f>
        <v/>
      </c>
      <c r="I171" s="42" t="str">
        <f>+IFERROR(Tabla1[[#This Row],[POSITIVO]]/Tabla1[[#This Row],[ASIGNACION]],"")</f>
        <v/>
      </c>
      <c r="J171" s="32" t="str">
        <f>IFERROR(VLOOKUP(Tabla1[[#This Row],[ENTIDAD]],Tabla2[#All],2,0),"")</f>
        <v/>
      </c>
      <c r="K171" s="32" t="str">
        <f>IFERROR(VLOOKUP(Tabla1[[#This Row],[LLAVE]],GANNT!$A:$J,10,0),"")</f>
        <v/>
      </c>
      <c r="L171" s="32" t="str">
        <f>IFERROR(VLOOKUP(Tabla1[[#This Row],[LLAVE]],GANNT!$A:$BT,72,0),"")</f>
        <v>CUMPLIDO</v>
      </c>
      <c r="M17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71" s="33">
        <f>IFERROR(VLOOKUP(Tabla1[[#This Row],[TARIFA A CALCULAR]],Tabla6[#All],2,0)*Tabla1[[#This Row],[POSITIVO]],0)</f>
        <v>0</v>
      </c>
      <c r="O171" s="33">
        <f>IFERROR(VLOOKUP(Tabla1[[#This Row],[TARIFA A CALCULAR]],Tabla6[#All],3,0)*(Tabla1[[#This Row],[ASIGNACION]]-Tabla1[[#This Row],[POSITIVO]]),0)</f>
        <v>0</v>
      </c>
      <c r="P171" s="34">
        <f>+IFERROR(Tabla1[[#This Row],[FACTURA POSITIVO]]+Tabla1[[#This Row],[FACTURA NEGATIVO]],0)</f>
        <v>0</v>
      </c>
    </row>
    <row r="172" spans="1:16" x14ac:dyDescent="0.25">
      <c r="A172" s="62" t="str">
        <f>IFERROR(Tabla1[[#This Row],[ENTIDAD]]&amp;Tabla1[[#This Row],['# SOLICITUDES]],"")</f>
        <v/>
      </c>
      <c r="B172" s="66" t="str">
        <f>+IFERROR(IF([1]Controles!$A171&lt;&gt;"",[1]Controles!$A171,""),"")</f>
        <v/>
      </c>
      <c r="C172" s="64" t="str">
        <f>+IFERROR(IF([1]Controles!$B171&lt;&gt;"",[1]Controles!$B171,""),"")</f>
        <v/>
      </c>
      <c r="D172" s="50" t="str">
        <f>+IFERROR(IF([1]Controles!$C171&lt;&gt;"",[1]Controles!$C171,""),"")</f>
        <v/>
      </c>
      <c r="E172" s="50" t="str">
        <f>+IFERROR(IF([1]Controles!$D171&lt;&gt;"",[1]Controles!$D171,""),"")</f>
        <v/>
      </c>
      <c r="F172" s="50" t="str">
        <f>+IFERROR(IF([1]Controles!$E171&lt;&gt;"",[1]Controles!$E171,""),"")</f>
        <v/>
      </c>
      <c r="G172" s="59" t="str">
        <f>+IFERROR(IF([1]Controles!$F171&lt;&gt;"",[1]Controles!$F171,""),"")</f>
        <v/>
      </c>
      <c r="H172" s="43" t="str">
        <f>+IFERROR(IF([1]Controles!$G171&lt;&gt;"",[1]Controles!$G171,""),"")</f>
        <v/>
      </c>
      <c r="I172" s="42" t="str">
        <f>+IFERROR(Tabla1[[#This Row],[POSITIVO]]/Tabla1[[#This Row],[ASIGNACION]],"")</f>
        <v/>
      </c>
      <c r="J172" s="32" t="str">
        <f>IFERROR(VLOOKUP(Tabla1[[#This Row],[ENTIDAD]],Tabla2[#All],2,0),"")</f>
        <v/>
      </c>
      <c r="K172" s="32" t="str">
        <f>IFERROR(VLOOKUP(Tabla1[[#This Row],[LLAVE]],GANNT!$A:$J,10,0),"")</f>
        <v/>
      </c>
      <c r="L172" s="32" t="str">
        <f>IFERROR(VLOOKUP(Tabla1[[#This Row],[LLAVE]],GANNT!$A:$BT,72,0),"")</f>
        <v>CUMPLIDO</v>
      </c>
      <c r="M17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72" s="33">
        <f>IFERROR(VLOOKUP(Tabla1[[#This Row],[TARIFA A CALCULAR]],Tabla6[#All],2,0)*Tabla1[[#This Row],[POSITIVO]],0)</f>
        <v>0</v>
      </c>
      <c r="O172" s="33">
        <f>IFERROR(VLOOKUP(Tabla1[[#This Row],[TARIFA A CALCULAR]],Tabla6[#All],3,0)*(Tabla1[[#This Row],[ASIGNACION]]-Tabla1[[#This Row],[POSITIVO]]),0)</f>
        <v>0</v>
      </c>
      <c r="P172" s="34">
        <f>+IFERROR(Tabla1[[#This Row],[FACTURA POSITIVO]]+Tabla1[[#This Row],[FACTURA NEGATIVO]],0)</f>
        <v>0</v>
      </c>
    </row>
    <row r="173" spans="1:16" x14ac:dyDescent="0.25">
      <c r="A173" s="62" t="str">
        <f>IFERROR(Tabla1[[#This Row],[ENTIDAD]]&amp;Tabla1[[#This Row],['# SOLICITUDES]],"")</f>
        <v/>
      </c>
      <c r="B173" s="66" t="str">
        <f>+IFERROR(IF([1]Controles!$A172&lt;&gt;"",[1]Controles!$A172,""),"")</f>
        <v/>
      </c>
      <c r="C173" s="64" t="str">
        <f>+IFERROR(IF([1]Controles!$B172&lt;&gt;"",[1]Controles!$B172,""),"")</f>
        <v/>
      </c>
      <c r="D173" s="50" t="str">
        <f>+IFERROR(IF([1]Controles!$C172&lt;&gt;"",[1]Controles!$C172,""),"")</f>
        <v/>
      </c>
      <c r="E173" s="50" t="str">
        <f>+IFERROR(IF([1]Controles!$D172&lt;&gt;"",[1]Controles!$D172,""),"")</f>
        <v/>
      </c>
      <c r="F173" s="50" t="str">
        <f>+IFERROR(IF([1]Controles!$E172&lt;&gt;"",[1]Controles!$E172,""),"")</f>
        <v/>
      </c>
      <c r="G173" s="59" t="str">
        <f>+IFERROR(IF([1]Controles!$F172&lt;&gt;"",[1]Controles!$F172,""),"")</f>
        <v/>
      </c>
      <c r="H173" s="43" t="str">
        <f>+IFERROR(IF([1]Controles!$G172&lt;&gt;"",[1]Controles!$G172,""),"")</f>
        <v/>
      </c>
      <c r="I173" s="42" t="str">
        <f>+IFERROR(Tabla1[[#This Row],[POSITIVO]]/Tabla1[[#This Row],[ASIGNACION]],"")</f>
        <v/>
      </c>
      <c r="J173" s="32" t="str">
        <f>IFERROR(VLOOKUP(Tabla1[[#This Row],[ENTIDAD]],Tabla2[#All],2,0),"")</f>
        <v/>
      </c>
      <c r="K173" s="32" t="str">
        <f>IFERROR(VLOOKUP(Tabla1[[#This Row],[LLAVE]],GANNT!$A:$J,10,0),"")</f>
        <v/>
      </c>
      <c r="L173" s="32" t="str">
        <f>IFERROR(VLOOKUP(Tabla1[[#This Row],[LLAVE]],GANNT!$A:$BT,72,0),"")</f>
        <v>CUMPLIDO</v>
      </c>
      <c r="M17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73" s="33">
        <f>IFERROR(VLOOKUP(Tabla1[[#This Row],[TARIFA A CALCULAR]],Tabla6[#All],2,0)*Tabla1[[#This Row],[POSITIVO]],0)</f>
        <v>0</v>
      </c>
      <c r="O173" s="33">
        <f>IFERROR(VLOOKUP(Tabla1[[#This Row],[TARIFA A CALCULAR]],Tabla6[#All],3,0)*(Tabla1[[#This Row],[ASIGNACION]]-Tabla1[[#This Row],[POSITIVO]]),0)</f>
        <v>0</v>
      </c>
      <c r="P173" s="34">
        <f>+IFERROR(Tabla1[[#This Row],[FACTURA POSITIVO]]+Tabla1[[#This Row],[FACTURA NEGATIVO]],0)</f>
        <v>0</v>
      </c>
    </row>
    <row r="174" spans="1:16" x14ac:dyDescent="0.25">
      <c r="A174" s="62" t="str">
        <f>IFERROR(Tabla1[[#This Row],[ENTIDAD]]&amp;Tabla1[[#This Row],['# SOLICITUDES]],"")</f>
        <v/>
      </c>
      <c r="B174" s="66" t="str">
        <f>+IFERROR(IF([1]Controles!$A173&lt;&gt;"",[1]Controles!$A173,""),"")</f>
        <v/>
      </c>
      <c r="C174" s="64" t="str">
        <f>+IFERROR(IF([1]Controles!$B173&lt;&gt;"",[1]Controles!$B173,""),"")</f>
        <v/>
      </c>
      <c r="D174" s="50" t="str">
        <f>+IFERROR(IF([1]Controles!$C173&lt;&gt;"",[1]Controles!$C173,""),"")</f>
        <v/>
      </c>
      <c r="E174" s="50" t="str">
        <f>+IFERROR(IF([1]Controles!$D173&lt;&gt;"",[1]Controles!$D173,""),"")</f>
        <v/>
      </c>
      <c r="F174" s="50" t="str">
        <f>+IFERROR(IF([1]Controles!$E173&lt;&gt;"",[1]Controles!$E173,""),"")</f>
        <v/>
      </c>
      <c r="G174" s="59" t="str">
        <f>+IFERROR(IF([1]Controles!$F173&lt;&gt;"",[1]Controles!$F173,""),"")</f>
        <v/>
      </c>
      <c r="H174" s="43" t="str">
        <f>+IFERROR(IF([1]Controles!$G173&lt;&gt;"",[1]Controles!$G173,""),"")</f>
        <v/>
      </c>
      <c r="I174" s="42" t="str">
        <f>+IFERROR(Tabla1[[#This Row],[POSITIVO]]/Tabla1[[#This Row],[ASIGNACION]],"")</f>
        <v/>
      </c>
      <c r="J174" s="32" t="str">
        <f>IFERROR(VLOOKUP(Tabla1[[#This Row],[ENTIDAD]],Tabla2[#All],2,0),"")</f>
        <v/>
      </c>
      <c r="K174" s="32" t="str">
        <f>IFERROR(VLOOKUP(Tabla1[[#This Row],[LLAVE]],GANNT!$A:$J,10,0),"")</f>
        <v/>
      </c>
      <c r="L174" s="32" t="str">
        <f>IFERROR(VLOOKUP(Tabla1[[#This Row],[LLAVE]],GANNT!$A:$BT,72,0),"")</f>
        <v>CUMPLIDO</v>
      </c>
      <c r="M17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74" s="33">
        <f>IFERROR(VLOOKUP(Tabla1[[#This Row],[TARIFA A CALCULAR]],Tabla6[#All],2,0)*Tabla1[[#This Row],[POSITIVO]],0)</f>
        <v>0</v>
      </c>
      <c r="O174" s="33">
        <f>IFERROR(VLOOKUP(Tabla1[[#This Row],[TARIFA A CALCULAR]],Tabla6[#All],3,0)*(Tabla1[[#This Row],[ASIGNACION]]-Tabla1[[#This Row],[POSITIVO]]),0)</f>
        <v>0</v>
      </c>
      <c r="P174" s="34">
        <f>+IFERROR(Tabla1[[#This Row],[FACTURA POSITIVO]]+Tabla1[[#This Row],[FACTURA NEGATIVO]],0)</f>
        <v>0</v>
      </c>
    </row>
    <row r="175" spans="1:16" x14ac:dyDescent="0.25">
      <c r="A175" s="62" t="str">
        <f>IFERROR(Tabla1[[#This Row],[ENTIDAD]]&amp;Tabla1[[#This Row],['# SOLICITUDES]],"")</f>
        <v/>
      </c>
      <c r="B175" s="66" t="str">
        <f>+IFERROR(IF([1]Controles!$A174&lt;&gt;"",[1]Controles!$A174,""),"")</f>
        <v/>
      </c>
      <c r="C175" s="64" t="str">
        <f>+IFERROR(IF([1]Controles!$B174&lt;&gt;"",[1]Controles!$B174,""),"")</f>
        <v/>
      </c>
      <c r="D175" s="50" t="str">
        <f>+IFERROR(IF([1]Controles!$C174&lt;&gt;"",[1]Controles!$C174,""),"")</f>
        <v/>
      </c>
      <c r="E175" s="50" t="str">
        <f>+IFERROR(IF([1]Controles!$D174&lt;&gt;"",[1]Controles!$D174,""),"")</f>
        <v/>
      </c>
      <c r="F175" s="50" t="str">
        <f>+IFERROR(IF([1]Controles!$E174&lt;&gt;"",[1]Controles!$E174,""),"")</f>
        <v/>
      </c>
      <c r="G175" s="59" t="str">
        <f>+IFERROR(IF([1]Controles!$F174&lt;&gt;"",[1]Controles!$F174,""),"")</f>
        <v/>
      </c>
      <c r="H175" s="43" t="str">
        <f>+IFERROR(IF([1]Controles!$G174&lt;&gt;"",[1]Controles!$G174,""),"")</f>
        <v/>
      </c>
      <c r="I175" s="42" t="str">
        <f>+IFERROR(Tabla1[[#This Row],[POSITIVO]]/Tabla1[[#This Row],[ASIGNACION]],"")</f>
        <v/>
      </c>
      <c r="J175" s="32" t="str">
        <f>IFERROR(VLOOKUP(Tabla1[[#This Row],[ENTIDAD]],Tabla2[#All],2,0),"")</f>
        <v/>
      </c>
      <c r="K175" s="32" t="str">
        <f>IFERROR(VLOOKUP(Tabla1[[#This Row],[LLAVE]],GANNT!$A:$J,10,0),"")</f>
        <v/>
      </c>
      <c r="L175" s="32" t="str">
        <f>IFERROR(VLOOKUP(Tabla1[[#This Row],[LLAVE]],GANNT!$A:$BT,72,0),"")</f>
        <v>CUMPLIDO</v>
      </c>
      <c r="M17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75" s="33">
        <f>IFERROR(VLOOKUP(Tabla1[[#This Row],[TARIFA A CALCULAR]],Tabla6[#All],2,0)*Tabla1[[#This Row],[POSITIVO]],0)</f>
        <v>0</v>
      </c>
      <c r="O175" s="33">
        <f>IFERROR(VLOOKUP(Tabla1[[#This Row],[TARIFA A CALCULAR]],Tabla6[#All],3,0)*(Tabla1[[#This Row],[ASIGNACION]]-Tabla1[[#This Row],[POSITIVO]]),0)</f>
        <v>0</v>
      </c>
      <c r="P175" s="34">
        <f>+IFERROR(Tabla1[[#This Row],[FACTURA POSITIVO]]+Tabla1[[#This Row],[FACTURA NEGATIVO]],0)</f>
        <v>0</v>
      </c>
    </row>
    <row r="176" spans="1:16" x14ac:dyDescent="0.25">
      <c r="A176" s="62" t="str">
        <f>IFERROR(Tabla1[[#This Row],[ENTIDAD]]&amp;Tabla1[[#This Row],['# SOLICITUDES]],"")</f>
        <v/>
      </c>
      <c r="B176" s="66" t="str">
        <f>+IFERROR(IF([1]Controles!$A175&lt;&gt;"",[1]Controles!$A175,""),"")</f>
        <v/>
      </c>
      <c r="C176" s="64" t="str">
        <f>+IFERROR(IF([1]Controles!$B175&lt;&gt;"",[1]Controles!$B175,""),"")</f>
        <v/>
      </c>
      <c r="D176" s="50" t="str">
        <f>+IFERROR(IF([1]Controles!$C175&lt;&gt;"",[1]Controles!$C175,""),"")</f>
        <v/>
      </c>
      <c r="E176" s="50" t="str">
        <f>+IFERROR(IF([1]Controles!$D175&lt;&gt;"",[1]Controles!$D175,""),"")</f>
        <v/>
      </c>
      <c r="F176" s="50" t="str">
        <f>+IFERROR(IF([1]Controles!$E175&lt;&gt;"",[1]Controles!$E175,""),"")</f>
        <v/>
      </c>
      <c r="G176" s="59" t="str">
        <f>+IFERROR(IF([1]Controles!$F175&lt;&gt;"",[1]Controles!$F175,""),"")</f>
        <v/>
      </c>
      <c r="H176" s="43" t="str">
        <f>+IFERROR(IF([1]Controles!$G175&lt;&gt;"",[1]Controles!$G175,""),"")</f>
        <v/>
      </c>
      <c r="I176" s="42" t="str">
        <f>+IFERROR(Tabla1[[#This Row],[POSITIVO]]/Tabla1[[#This Row],[ASIGNACION]],"")</f>
        <v/>
      </c>
      <c r="J176" s="32" t="str">
        <f>IFERROR(VLOOKUP(Tabla1[[#This Row],[ENTIDAD]],Tabla2[#All],2,0),"")</f>
        <v/>
      </c>
      <c r="K176" s="32" t="str">
        <f>IFERROR(VLOOKUP(Tabla1[[#This Row],[LLAVE]],GANNT!$A:$J,10,0),"")</f>
        <v/>
      </c>
      <c r="L176" s="32" t="str">
        <f>IFERROR(VLOOKUP(Tabla1[[#This Row],[LLAVE]],GANNT!$A:$BT,72,0),"")</f>
        <v>CUMPLIDO</v>
      </c>
      <c r="M17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76" s="33">
        <f>IFERROR(VLOOKUP(Tabla1[[#This Row],[TARIFA A CALCULAR]],Tabla6[#All],2,0)*Tabla1[[#This Row],[POSITIVO]],0)</f>
        <v>0</v>
      </c>
      <c r="O176" s="33">
        <f>IFERROR(VLOOKUP(Tabla1[[#This Row],[TARIFA A CALCULAR]],Tabla6[#All],3,0)*(Tabla1[[#This Row],[ASIGNACION]]-Tabla1[[#This Row],[POSITIVO]]),0)</f>
        <v>0</v>
      </c>
      <c r="P176" s="34">
        <f>+IFERROR(Tabla1[[#This Row],[FACTURA POSITIVO]]+Tabla1[[#This Row],[FACTURA NEGATIVO]],0)</f>
        <v>0</v>
      </c>
    </row>
    <row r="177" spans="1:16" x14ac:dyDescent="0.25">
      <c r="A177" s="62" t="str">
        <f>IFERROR(Tabla1[[#This Row],[ENTIDAD]]&amp;Tabla1[[#This Row],['# SOLICITUDES]],"")</f>
        <v/>
      </c>
      <c r="B177" s="66" t="str">
        <f>+IFERROR(IF([1]Controles!$A176&lt;&gt;"",[1]Controles!$A176,""),"")</f>
        <v/>
      </c>
      <c r="C177" s="64" t="str">
        <f>+IFERROR(IF([1]Controles!$B176&lt;&gt;"",[1]Controles!$B176,""),"")</f>
        <v/>
      </c>
      <c r="D177" s="50" t="str">
        <f>+IFERROR(IF([1]Controles!$C176&lt;&gt;"",[1]Controles!$C176,""),"")</f>
        <v/>
      </c>
      <c r="E177" s="50" t="str">
        <f>+IFERROR(IF([1]Controles!$D176&lt;&gt;"",[1]Controles!$D176,""),"")</f>
        <v/>
      </c>
      <c r="F177" s="50" t="str">
        <f>+IFERROR(IF([1]Controles!$E176&lt;&gt;"",[1]Controles!$E176,""),"")</f>
        <v/>
      </c>
      <c r="G177" s="59" t="str">
        <f>+IFERROR(IF([1]Controles!$F176&lt;&gt;"",[1]Controles!$F176,""),"")</f>
        <v/>
      </c>
      <c r="H177" s="43" t="str">
        <f>+IFERROR(IF([1]Controles!$G176&lt;&gt;"",[1]Controles!$G176,""),"")</f>
        <v/>
      </c>
      <c r="I177" s="42" t="str">
        <f>+IFERROR(Tabla1[[#This Row],[POSITIVO]]/Tabla1[[#This Row],[ASIGNACION]],"")</f>
        <v/>
      </c>
      <c r="J177" s="32" t="str">
        <f>IFERROR(VLOOKUP(Tabla1[[#This Row],[ENTIDAD]],Tabla2[#All],2,0),"")</f>
        <v/>
      </c>
      <c r="K177" s="32" t="str">
        <f>IFERROR(VLOOKUP(Tabla1[[#This Row],[LLAVE]],GANNT!$A:$J,10,0),"")</f>
        <v/>
      </c>
      <c r="L177" s="32" t="str">
        <f>IFERROR(VLOOKUP(Tabla1[[#This Row],[LLAVE]],GANNT!$A:$BT,72,0),"")</f>
        <v>CUMPLIDO</v>
      </c>
      <c r="M17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77" s="33">
        <f>IFERROR(VLOOKUP(Tabla1[[#This Row],[TARIFA A CALCULAR]],Tabla6[#All],2,0)*Tabla1[[#This Row],[POSITIVO]],0)</f>
        <v>0</v>
      </c>
      <c r="O177" s="33">
        <f>IFERROR(VLOOKUP(Tabla1[[#This Row],[TARIFA A CALCULAR]],Tabla6[#All],3,0)*(Tabla1[[#This Row],[ASIGNACION]]-Tabla1[[#This Row],[POSITIVO]]),0)</f>
        <v>0</v>
      </c>
      <c r="P177" s="34">
        <f>+IFERROR(Tabla1[[#This Row],[FACTURA POSITIVO]]+Tabla1[[#This Row],[FACTURA NEGATIVO]],0)</f>
        <v>0</v>
      </c>
    </row>
    <row r="178" spans="1:16" x14ac:dyDescent="0.25">
      <c r="A178" s="62" t="str">
        <f>IFERROR(Tabla1[[#This Row],[ENTIDAD]]&amp;Tabla1[[#This Row],['# SOLICITUDES]],"")</f>
        <v/>
      </c>
      <c r="B178" s="66" t="str">
        <f>+IFERROR(IF([1]Controles!$A177&lt;&gt;"",[1]Controles!$A177,""),"")</f>
        <v/>
      </c>
      <c r="C178" s="64" t="str">
        <f>+IFERROR(IF([1]Controles!$B177&lt;&gt;"",[1]Controles!$B177,""),"")</f>
        <v/>
      </c>
      <c r="D178" s="50" t="str">
        <f>+IFERROR(IF([1]Controles!$C177&lt;&gt;"",[1]Controles!$C177,""),"")</f>
        <v/>
      </c>
      <c r="E178" s="50" t="str">
        <f>+IFERROR(IF([1]Controles!$D177&lt;&gt;"",[1]Controles!$D177,""),"")</f>
        <v/>
      </c>
      <c r="F178" s="50" t="str">
        <f>+IFERROR(IF([1]Controles!$E177&lt;&gt;"",[1]Controles!$E177,""),"")</f>
        <v/>
      </c>
      <c r="G178" s="59" t="str">
        <f>+IFERROR(IF([1]Controles!$F177&lt;&gt;"",[1]Controles!$F177,""),"")</f>
        <v/>
      </c>
      <c r="H178" s="43" t="str">
        <f>+IFERROR(IF([1]Controles!$G177&lt;&gt;"",[1]Controles!$G177,""),"")</f>
        <v/>
      </c>
      <c r="I178" s="42" t="str">
        <f>+IFERROR(Tabla1[[#This Row],[POSITIVO]]/Tabla1[[#This Row],[ASIGNACION]],"")</f>
        <v/>
      </c>
      <c r="J178" s="32" t="str">
        <f>IFERROR(VLOOKUP(Tabla1[[#This Row],[ENTIDAD]],Tabla2[#All],2,0),"")</f>
        <v/>
      </c>
      <c r="K178" s="32" t="str">
        <f>IFERROR(VLOOKUP(Tabla1[[#This Row],[LLAVE]],GANNT!$A:$J,10,0),"")</f>
        <v/>
      </c>
      <c r="L178" s="32" t="str">
        <f>IFERROR(VLOOKUP(Tabla1[[#This Row],[LLAVE]],GANNT!$A:$BT,72,0),"")</f>
        <v>CUMPLIDO</v>
      </c>
      <c r="M17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78" s="33">
        <f>IFERROR(VLOOKUP(Tabla1[[#This Row],[TARIFA A CALCULAR]],Tabla6[#All],2,0)*Tabla1[[#This Row],[POSITIVO]],0)</f>
        <v>0</v>
      </c>
      <c r="O178" s="33">
        <f>IFERROR(VLOOKUP(Tabla1[[#This Row],[TARIFA A CALCULAR]],Tabla6[#All],3,0)*(Tabla1[[#This Row],[ASIGNACION]]-Tabla1[[#This Row],[POSITIVO]]),0)</f>
        <v>0</v>
      </c>
      <c r="P178" s="34">
        <f>+IFERROR(Tabla1[[#This Row],[FACTURA POSITIVO]]+Tabla1[[#This Row],[FACTURA NEGATIVO]],0)</f>
        <v>0</v>
      </c>
    </row>
    <row r="179" spans="1:16" x14ac:dyDescent="0.25">
      <c r="A179" s="62" t="str">
        <f>IFERROR(Tabla1[[#This Row],[ENTIDAD]]&amp;Tabla1[[#This Row],['# SOLICITUDES]],"")</f>
        <v/>
      </c>
      <c r="B179" s="66" t="str">
        <f>+IFERROR(IF([1]Controles!$A178&lt;&gt;"",[1]Controles!$A178,""),"")</f>
        <v/>
      </c>
      <c r="C179" s="64" t="str">
        <f>+IFERROR(IF([1]Controles!$B178&lt;&gt;"",[1]Controles!$B178,""),"")</f>
        <v/>
      </c>
      <c r="D179" s="50" t="str">
        <f>+IFERROR(IF([1]Controles!$C178&lt;&gt;"",[1]Controles!$C178,""),"")</f>
        <v/>
      </c>
      <c r="E179" s="50" t="str">
        <f>+IFERROR(IF([1]Controles!$D178&lt;&gt;"",[1]Controles!$D178,""),"")</f>
        <v/>
      </c>
      <c r="F179" s="50" t="str">
        <f>+IFERROR(IF([1]Controles!$E178&lt;&gt;"",[1]Controles!$E178,""),"")</f>
        <v/>
      </c>
      <c r="G179" s="59" t="str">
        <f>+IFERROR(IF([1]Controles!$F178&lt;&gt;"",[1]Controles!$F178,""),"")</f>
        <v/>
      </c>
      <c r="H179" s="43" t="str">
        <f>+IFERROR(IF([1]Controles!$G178&lt;&gt;"",[1]Controles!$G178,""),"")</f>
        <v/>
      </c>
      <c r="I179" s="42" t="str">
        <f>+IFERROR(Tabla1[[#This Row],[POSITIVO]]/Tabla1[[#This Row],[ASIGNACION]],"")</f>
        <v/>
      </c>
      <c r="J179" s="32" t="str">
        <f>IFERROR(VLOOKUP(Tabla1[[#This Row],[ENTIDAD]],Tabla2[#All],2,0),"")</f>
        <v/>
      </c>
      <c r="K179" s="32" t="str">
        <f>IFERROR(VLOOKUP(Tabla1[[#This Row],[LLAVE]],GANNT!$A:$J,10,0),"")</f>
        <v/>
      </c>
      <c r="L179" s="32" t="str">
        <f>IFERROR(VLOOKUP(Tabla1[[#This Row],[LLAVE]],GANNT!$A:$BT,72,0),"")</f>
        <v>CUMPLIDO</v>
      </c>
      <c r="M17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79" s="33">
        <f>IFERROR(VLOOKUP(Tabla1[[#This Row],[TARIFA A CALCULAR]],Tabla6[#All],2,0)*Tabla1[[#This Row],[POSITIVO]],0)</f>
        <v>0</v>
      </c>
      <c r="O179" s="33">
        <f>IFERROR(VLOOKUP(Tabla1[[#This Row],[TARIFA A CALCULAR]],Tabla6[#All],3,0)*(Tabla1[[#This Row],[ASIGNACION]]-Tabla1[[#This Row],[POSITIVO]]),0)</f>
        <v>0</v>
      </c>
      <c r="P179" s="34">
        <f>+IFERROR(Tabla1[[#This Row],[FACTURA POSITIVO]]+Tabla1[[#This Row],[FACTURA NEGATIVO]],0)</f>
        <v>0</v>
      </c>
    </row>
    <row r="180" spans="1:16" x14ac:dyDescent="0.25">
      <c r="A180" s="62" t="str">
        <f>IFERROR(Tabla1[[#This Row],[ENTIDAD]]&amp;Tabla1[[#This Row],['# SOLICITUDES]],"")</f>
        <v/>
      </c>
      <c r="B180" s="66" t="str">
        <f>+IFERROR(IF([1]Controles!$A179&lt;&gt;"",[1]Controles!$A179,""),"")</f>
        <v/>
      </c>
      <c r="C180" s="64" t="str">
        <f>+IFERROR(IF([1]Controles!$B179&lt;&gt;"",[1]Controles!$B179,""),"")</f>
        <v/>
      </c>
      <c r="D180" s="50" t="str">
        <f>+IFERROR(IF([1]Controles!$C179&lt;&gt;"",[1]Controles!$C179,""),"")</f>
        <v/>
      </c>
      <c r="E180" s="50" t="str">
        <f>+IFERROR(IF([1]Controles!$D179&lt;&gt;"",[1]Controles!$D179,""),"")</f>
        <v/>
      </c>
      <c r="F180" s="50" t="str">
        <f>+IFERROR(IF([1]Controles!$E179&lt;&gt;"",[1]Controles!$E179,""),"")</f>
        <v/>
      </c>
      <c r="G180" s="59" t="str">
        <f>+IFERROR(IF([1]Controles!$F179&lt;&gt;"",[1]Controles!$F179,""),"")</f>
        <v/>
      </c>
      <c r="H180" s="43" t="str">
        <f>+IFERROR(IF([1]Controles!$G179&lt;&gt;"",[1]Controles!$G179,""),"")</f>
        <v/>
      </c>
      <c r="I180" s="42" t="str">
        <f>+IFERROR(Tabla1[[#This Row],[POSITIVO]]/Tabla1[[#This Row],[ASIGNACION]],"")</f>
        <v/>
      </c>
      <c r="J180" s="32" t="str">
        <f>IFERROR(VLOOKUP(Tabla1[[#This Row],[ENTIDAD]],Tabla2[#All],2,0),"")</f>
        <v/>
      </c>
      <c r="K180" s="32" t="str">
        <f>IFERROR(VLOOKUP(Tabla1[[#This Row],[LLAVE]],GANNT!$A:$J,10,0),"")</f>
        <v/>
      </c>
      <c r="L180" s="32" t="str">
        <f>IFERROR(VLOOKUP(Tabla1[[#This Row],[LLAVE]],GANNT!$A:$BT,72,0),"")</f>
        <v>CUMPLIDO</v>
      </c>
      <c r="M18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80" s="33">
        <f>IFERROR(VLOOKUP(Tabla1[[#This Row],[TARIFA A CALCULAR]],Tabla6[#All],2,0)*Tabla1[[#This Row],[POSITIVO]],0)</f>
        <v>0</v>
      </c>
      <c r="O180" s="33">
        <f>IFERROR(VLOOKUP(Tabla1[[#This Row],[TARIFA A CALCULAR]],Tabla6[#All],3,0)*(Tabla1[[#This Row],[ASIGNACION]]-Tabla1[[#This Row],[POSITIVO]]),0)</f>
        <v>0</v>
      </c>
      <c r="P180" s="34">
        <f>+IFERROR(Tabla1[[#This Row],[FACTURA POSITIVO]]+Tabla1[[#This Row],[FACTURA NEGATIVO]],0)</f>
        <v>0</v>
      </c>
    </row>
    <row r="181" spans="1:16" x14ac:dyDescent="0.25">
      <c r="A181" s="62" t="str">
        <f>IFERROR(Tabla1[[#This Row],[ENTIDAD]]&amp;Tabla1[[#This Row],['# SOLICITUDES]],"")</f>
        <v/>
      </c>
      <c r="B181" s="66" t="str">
        <f>+IFERROR(IF([1]Controles!$A180&lt;&gt;"",[1]Controles!$A180,""),"")</f>
        <v/>
      </c>
      <c r="C181" s="64" t="str">
        <f>+IFERROR(IF([1]Controles!$B180&lt;&gt;"",[1]Controles!$B180,""),"")</f>
        <v/>
      </c>
      <c r="D181" s="50" t="str">
        <f>+IFERROR(IF([1]Controles!$C180&lt;&gt;"",[1]Controles!$C180,""),"")</f>
        <v/>
      </c>
      <c r="E181" s="50" t="str">
        <f>+IFERROR(IF([1]Controles!$D180&lt;&gt;"",[1]Controles!$D180,""),"")</f>
        <v/>
      </c>
      <c r="F181" s="50" t="str">
        <f>+IFERROR(IF([1]Controles!$E180&lt;&gt;"",[1]Controles!$E180,""),"")</f>
        <v/>
      </c>
      <c r="G181" s="59" t="str">
        <f>+IFERROR(IF([1]Controles!$F180&lt;&gt;"",[1]Controles!$F180,""),"")</f>
        <v/>
      </c>
      <c r="H181" s="43" t="str">
        <f>+IFERROR(IF([1]Controles!$G180&lt;&gt;"",[1]Controles!$G180,""),"")</f>
        <v/>
      </c>
      <c r="I181" s="42" t="str">
        <f>+IFERROR(Tabla1[[#This Row],[POSITIVO]]/Tabla1[[#This Row],[ASIGNACION]],"")</f>
        <v/>
      </c>
      <c r="J181" s="32" t="str">
        <f>IFERROR(VLOOKUP(Tabla1[[#This Row],[ENTIDAD]],Tabla2[#All],2,0),"")</f>
        <v/>
      </c>
      <c r="K181" s="32" t="str">
        <f>IFERROR(VLOOKUP(Tabla1[[#This Row],[LLAVE]],GANNT!$A:$J,10,0),"")</f>
        <v/>
      </c>
      <c r="L181" s="32" t="str">
        <f>IFERROR(VLOOKUP(Tabla1[[#This Row],[LLAVE]],GANNT!$A:$BT,72,0),"")</f>
        <v>CUMPLIDO</v>
      </c>
      <c r="M18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81" s="33">
        <f>IFERROR(VLOOKUP(Tabla1[[#This Row],[TARIFA A CALCULAR]],Tabla6[#All],2,0)*Tabla1[[#This Row],[POSITIVO]],0)</f>
        <v>0</v>
      </c>
      <c r="O181" s="33">
        <f>IFERROR(VLOOKUP(Tabla1[[#This Row],[TARIFA A CALCULAR]],Tabla6[#All],3,0)*(Tabla1[[#This Row],[ASIGNACION]]-Tabla1[[#This Row],[POSITIVO]]),0)</f>
        <v>0</v>
      </c>
      <c r="P181" s="34">
        <f>+IFERROR(Tabla1[[#This Row],[FACTURA POSITIVO]]+Tabla1[[#This Row],[FACTURA NEGATIVO]],0)</f>
        <v>0</v>
      </c>
    </row>
    <row r="182" spans="1:16" x14ac:dyDescent="0.25">
      <c r="A182" s="62" t="str">
        <f>IFERROR(Tabla1[[#This Row],[ENTIDAD]]&amp;Tabla1[[#This Row],['# SOLICITUDES]],"")</f>
        <v/>
      </c>
      <c r="B182" s="66" t="str">
        <f>+IFERROR(IF([1]Controles!$A181&lt;&gt;"",[1]Controles!$A181,""),"")</f>
        <v/>
      </c>
      <c r="C182" s="64" t="str">
        <f>+IFERROR(IF([1]Controles!$B181&lt;&gt;"",[1]Controles!$B181,""),"")</f>
        <v/>
      </c>
      <c r="D182" s="50" t="str">
        <f>+IFERROR(IF([1]Controles!$C181&lt;&gt;"",[1]Controles!$C181,""),"")</f>
        <v/>
      </c>
      <c r="E182" s="50" t="str">
        <f>+IFERROR(IF([1]Controles!$D181&lt;&gt;"",[1]Controles!$D181,""),"")</f>
        <v/>
      </c>
      <c r="F182" s="50" t="str">
        <f>+IFERROR(IF([1]Controles!$E181&lt;&gt;"",[1]Controles!$E181,""),"")</f>
        <v/>
      </c>
      <c r="G182" s="59" t="str">
        <f>+IFERROR(IF([1]Controles!$F181&lt;&gt;"",[1]Controles!$F181,""),"")</f>
        <v/>
      </c>
      <c r="H182" s="43" t="str">
        <f>+IFERROR(IF([1]Controles!$G181&lt;&gt;"",[1]Controles!$G181,""),"")</f>
        <v/>
      </c>
      <c r="I182" s="42" t="str">
        <f>+IFERROR(Tabla1[[#This Row],[POSITIVO]]/Tabla1[[#This Row],[ASIGNACION]],"")</f>
        <v/>
      </c>
      <c r="J182" s="32" t="str">
        <f>IFERROR(VLOOKUP(Tabla1[[#This Row],[ENTIDAD]],Tabla2[#All],2,0),"")</f>
        <v/>
      </c>
      <c r="K182" s="32" t="str">
        <f>IFERROR(VLOOKUP(Tabla1[[#This Row],[LLAVE]],GANNT!$A:$J,10,0),"")</f>
        <v/>
      </c>
      <c r="L182" s="32" t="str">
        <f>IFERROR(VLOOKUP(Tabla1[[#This Row],[LLAVE]],GANNT!$A:$BT,72,0),"")</f>
        <v>CUMPLIDO</v>
      </c>
      <c r="M18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82" s="33">
        <f>IFERROR(VLOOKUP(Tabla1[[#This Row],[TARIFA A CALCULAR]],Tabla6[#All],2,0)*Tabla1[[#This Row],[POSITIVO]],0)</f>
        <v>0</v>
      </c>
      <c r="O182" s="33">
        <f>IFERROR(VLOOKUP(Tabla1[[#This Row],[TARIFA A CALCULAR]],Tabla6[#All],3,0)*(Tabla1[[#This Row],[ASIGNACION]]-Tabla1[[#This Row],[POSITIVO]]),0)</f>
        <v>0</v>
      </c>
      <c r="P182" s="34">
        <f>+IFERROR(Tabla1[[#This Row],[FACTURA POSITIVO]]+Tabla1[[#This Row],[FACTURA NEGATIVO]],0)</f>
        <v>0</v>
      </c>
    </row>
    <row r="183" spans="1:16" x14ac:dyDescent="0.25">
      <c r="A183" s="62" t="str">
        <f>IFERROR(Tabla1[[#This Row],[ENTIDAD]]&amp;Tabla1[[#This Row],['# SOLICITUDES]],"")</f>
        <v/>
      </c>
      <c r="B183" s="66" t="str">
        <f>+IFERROR(IF([1]Controles!$A182&lt;&gt;"",[1]Controles!$A182,""),"")</f>
        <v/>
      </c>
      <c r="C183" s="64" t="str">
        <f>+IFERROR(IF([1]Controles!$B182&lt;&gt;"",[1]Controles!$B182,""),"")</f>
        <v/>
      </c>
      <c r="D183" s="50" t="str">
        <f>+IFERROR(IF([1]Controles!$C182&lt;&gt;"",[1]Controles!$C182,""),"")</f>
        <v/>
      </c>
      <c r="E183" s="50" t="str">
        <f>+IFERROR(IF([1]Controles!$D182&lt;&gt;"",[1]Controles!$D182,""),"")</f>
        <v/>
      </c>
      <c r="F183" s="50" t="str">
        <f>+IFERROR(IF([1]Controles!$E182&lt;&gt;"",[1]Controles!$E182,""),"")</f>
        <v/>
      </c>
      <c r="G183" s="59" t="str">
        <f>+IFERROR(IF([1]Controles!$F182&lt;&gt;"",[1]Controles!$F182,""),"")</f>
        <v/>
      </c>
      <c r="H183" s="43" t="str">
        <f>+IFERROR(IF([1]Controles!$G182&lt;&gt;"",[1]Controles!$G182,""),"")</f>
        <v/>
      </c>
      <c r="I183" s="42" t="str">
        <f>+IFERROR(Tabla1[[#This Row],[POSITIVO]]/Tabla1[[#This Row],[ASIGNACION]],"")</f>
        <v/>
      </c>
      <c r="J183" s="32" t="str">
        <f>IFERROR(VLOOKUP(Tabla1[[#This Row],[ENTIDAD]],Tabla2[#All],2,0),"")</f>
        <v/>
      </c>
      <c r="K183" s="32" t="str">
        <f>IFERROR(VLOOKUP(Tabla1[[#This Row],[LLAVE]],GANNT!$A:$J,10,0),"")</f>
        <v/>
      </c>
      <c r="L183" s="32" t="str">
        <f>IFERROR(VLOOKUP(Tabla1[[#This Row],[LLAVE]],GANNT!$A:$BT,72,0),"")</f>
        <v>CUMPLIDO</v>
      </c>
      <c r="M18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83" s="33">
        <f>IFERROR(VLOOKUP(Tabla1[[#This Row],[TARIFA A CALCULAR]],Tabla6[#All],2,0)*Tabla1[[#This Row],[POSITIVO]],0)</f>
        <v>0</v>
      </c>
      <c r="O183" s="33">
        <f>IFERROR(VLOOKUP(Tabla1[[#This Row],[TARIFA A CALCULAR]],Tabla6[#All],3,0)*(Tabla1[[#This Row],[ASIGNACION]]-Tabla1[[#This Row],[POSITIVO]]),0)</f>
        <v>0</v>
      </c>
      <c r="P183" s="34">
        <f>+IFERROR(Tabla1[[#This Row],[FACTURA POSITIVO]]+Tabla1[[#This Row],[FACTURA NEGATIVO]],0)</f>
        <v>0</v>
      </c>
    </row>
    <row r="184" spans="1:16" x14ac:dyDescent="0.25">
      <c r="A184" s="62" t="str">
        <f>IFERROR(Tabla1[[#This Row],[ENTIDAD]]&amp;Tabla1[[#This Row],['# SOLICITUDES]],"")</f>
        <v/>
      </c>
      <c r="B184" s="66" t="str">
        <f>+IFERROR(IF([1]Controles!$A183&lt;&gt;"",[1]Controles!$A183,""),"")</f>
        <v/>
      </c>
      <c r="C184" s="64" t="str">
        <f>+IFERROR(IF([1]Controles!$B183&lt;&gt;"",[1]Controles!$B183,""),"")</f>
        <v/>
      </c>
      <c r="D184" s="50" t="str">
        <f>+IFERROR(IF([1]Controles!$C183&lt;&gt;"",[1]Controles!$C183,""),"")</f>
        <v/>
      </c>
      <c r="E184" s="50" t="str">
        <f>+IFERROR(IF([1]Controles!$D183&lt;&gt;"",[1]Controles!$D183,""),"")</f>
        <v/>
      </c>
      <c r="F184" s="50" t="str">
        <f>+IFERROR(IF([1]Controles!$E183&lt;&gt;"",[1]Controles!$E183,""),"")</f>
        <v/>
      </c>
      <c r="G184" s="59" t="str">
        <f>+IFERROR(IF([1]Controles!$F183&lt;&gt;"",[1]Controles!$F183,""),"")</f>
        <v/>
      </c>
      <c r="H184" s="43" t="str">
        <f>+IFERROR(IF([1]Controles!$G183&lt;&gt;"",[1]Controles!$G183,""),"")</f>
        <v/>
      </c>
      <c r="I184" s="42" t="str">
        <f>+IFERROR(Tabla1[[#This Row],[POSITIVO]]/Tabla1[[#This Row],[ASIGNACION]],"")</f>
        <v/>
      </c>
      <c r="J184" s="32" t="str">
        <f>IFERROR(VLOOKUP(Tabla1[[#This Row],[ENTIDAD]],Tabla2[#All],2,0),"")</f>
        <v/>
      </c>
      <c r="K184" s="32" t="str">
        <f>IFERROR(VLOOKUP(Tabla1[[#This Row],[LLAVE]],GANNT!$A:$J,10,0),"")</f>
        <v/>
      </c>
      <c r="L184" s="32" t="str">
        <f>IFERROR(VLOOKUP(Tabla1[[#This Row],[LLAVE]],GANNT!$A:$BT,72,0),"")</f>
        <v>CUMPLIDO</v>
      </c>
      <c r="M18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84" s="33">
        <f>IFERROR(VLOOKUP(Tabla1[[#This Row],[TARIFA A CALCULAR]],Tabla6[#All],2,0)*Tabla1[[#This Row],[POSITIVO]],0)</f>
        <v>0</v>
      </c>
      <c r="O184" s="33">
        <f>IFERROR(VLOOKUP(Tabla1[[#This Row],[TARIFA A CALCULAR]],Tabla6[#All],3,0)*(Tabla1[[#This Row],[ASIGNACION]]-Tabla1[[#This Row],[POSITIVO]]),0)</f>
        <v>0</v>
      </c>
      <c r="P184" s="34">
        <f>+IFERROR(Tabla1[[#This Row],[FACTURA POSITIVO]]+Tabla1[[#This Row],[FACTURA NEGATIVO]],0)</f>
        <v>0</v>
      </c>
    </row>
    <row r="185" spans="1:16" x14ac:dyDescent="0.25">
      <c r="A185" s="62" t="str">
        <f>IFERROR(Tabla1[[#This Row],[ENTIDAD]]&amp;Tabla1[[#This Row],['# SOLICITUDES]],"")</f>
        <v/>
      </c>
      <c r="B185" s="66" t="str">
        <f>+IFERROR(IF([1]Controles!$A184&lt;&gt;"",[1]Controles!$A184,""),"")</f>
        <v/>
      </c>
      <c r="C185" s="64" t="str">
        <f>+IFERROR(IF([1]Controles!$B184&lt;&gt;"",[1]Controles!$B184,""),"")</f>
        <v/>
      </c>
      <c r="D185" s="50" t="str">
        <f>+IFERROR(IF([1]Controles!$C184&lt;&gt;"",[1]Controles!$C184,""),"")</f>
        <v/>
      </c>
      <c r="E185" s="50" t="str">
        <f>+IFERROR(IF([1]Controles!$D184&lt;&gt;"",[1]Controles!$D184,""),"")</f>
        <v/>
      </c>
      <c r="F185" s="50" t="str">
        <f>+IFERROR(IF([1]Controles!$E184&lt;&gt;"",[1]Controles!$E184,""),"")</f>
        <v/>
      </c>
      <c r="G185" s="59" t="str">
        <f>+IFERROR(IF([1]Controles!$F184&lt;&gt;"",[1]Controles!$F184,""),"")</f>
        <v/>
      </c>
      <c r="H185" s="43" t="str">
        <f>+IFERROR(IF([1]Controles!$G184&lt;&gt;"",[1]Controles!$G184,""),"")</f>
        <v/>
      </c>
      <c r="I185" s="42" t="str">
        <f>+IFERROR(Tabla1[[#This Row],[POSITIVO]]/Tabla1[[#This Row],[ASIGNACION]],"")</f>
        <v/>
      </c>
      <c r="J185" s="32" t="str">
        <f>IFERROR(VLOOKUP(Tabla1[[#This Row],[ENTIDAD]],Tabla2[#All],2,0),"")</f>
        <v/>
      </c>
      <c r="K185" s="32" t="str">
        <f>IFERROR(VLOOKUP(Tabla1[[#This Row],[LLAVE]],GANNT!$A:$J,10,0),"")</f>
        <v/>
      </c>
      <c r="L185" s="32" t="str">
        <f>IFERROR(VLOOKUP(Tabla1[[#This Row],[LLAVE]],GANNT!$A:$BT,72,0),"")</f>
        <v>CUMPLIDO</v>
      </c>
      <c r="M18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85" s="33">
        <f>IFERROR(VLOOKUP(Tabla1[[#This Row],[TARIFA A CALCULAR]],Tabla6[#All],2,0)*Tabla1[[#This Row],[POSITIVO]],0)</f>
        <v>0</v>
      </c>
      <c r="O185" s="33">
        <f>IFERROR(VLOOKUP(Tabla1[[#This Row],[TARIFA A CALCULAR]],Tabla6[#All],3,0)*(Tabla1[[#This Row],[ASIGNACION]]-Tabla1[[#This Row],[POSITIVO]]),0)</f>
        <v>0</v>
      </c>
      <c r="P185" s="34">
        <f>+IFERROR(Tabla1[[#This Row],[FACTURA POSITIVO]]+Tabla1[[#This Row],[FACTURA NEGATIVO]],0)</f>
        <v>0</v>
      </c>
    </row>
    <row r="186" spans="1:16" x14ac:dyDescent="0.25">
      <c r="A186" s="62" t="str">
        <f>IFERROR(Tabla1[[#This Row],[ENTIDAD]]&amp;Tabla1[[#This Row],['# SOLICITUDES]],"")</f>
        <v/>
      </c>
      <c r="B186" s="66" t="str">
        <f>+IFERROR(IF([1]Controles!$A185&lt;&gt;"",[1]Controles!$A185,""),"")</f>
        <v/>
      </c>
      <c r="C186" s="64" t="str">
        <f>+IFERROR(IF([1]Controles!$B185&lt;&gt;"",[1]Controles!$B185,""),"")</f>
        <v/>
      </c>
      <c r="D186" s="50" t="str">
        <f>+IFERROR(IF([1]Controles!$C185&lt;&gt;"",[1]Controles!$C185,""),"")</f>
        <v/>
      </c>
      <c r="E186" s="50" t="str">
        <f>+IFERROR(IF([1]Controles!$D185&lt;&gt;"",[1]Controles!$D185,""),"")</f>
        <v/>
      </c>
      <c r="F186" s="50" t="str">
        <f>+IFERROR(IF([1]Controles!$E185&lt;&gt;"",[1]Controles!$E185,""),"")</f>
        <v/>
      </c>
      <c r="G186" s="59" t="str">
        <f>+IFERROR(IF([1]Controles!$F185&lt;&gt;"",[1]Controles!$F185,""),"")</f>
        <v/>
      </c>
      <c r="H186" s="43" t="str">
        <f>+IFERROR(IF([1]Controles!$G185&lt;&gt;"",[1]Controles!$G185,""),"")</f>
        <v/>
      </c>
      <c r="I186" s="42" t="str">
        <f>+IFERROR(Tabla1[[#This Row],[POSITIVO]]/Tabla1[[#This Row],[ASIGNACION]],"")</f>
        <v/>
      </c>
      <c r="J186" s="32" t="str">
        <f>IFERROR(VLOOKUP(Tabla1[[#This Row],[ENTIDAD]],Tabla2[#All],2,0),"")</f>
        <v/>
      </c>
      <c r="K186" s="32" t="str">
        <f>IFERROR(VLOOKUP(Tabla1[[#This Row],[LLAVE]],GANNT!$A:$J,10,0),"")</f>
        <v/>
      </c>
      <c r="L186" s="32" t="str">
        <f>IFERROR(VLOOKUP(Tabla1[[#This Row],[LLAVE]],GANNT!$A:$BT,72,0),"")</f>
        <v>CUMPLIDO</v>
      </c>
      <c r="M18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86" s="33">
        <f>IFERROR(VLOOKUP(Tabla1[[#This Row],[TARIFA A CALCULAR]],Tabla6[#All],2,0)*Tabla1[[#This Row],[POSITIVO]],0)</f>
        <v>0</v>
      </c>
      <c r="O186" s="33">
        <f>IFERROR(VLOOKUP(Tabla1[[#This Row],[TARIFA A CALCULAR]],Tabla6[#All],3,0)*(Tabla1[[#This Row],[ASIGNACION]]-Tabla1[[#This Row],[POSITIVO]]),0)</f>
        <v>0</v>
      </c>
      <c r="P186" s="34">
        <f>+IFERROR(Tabla1[[#This Row],[FACTURA POSITIVO]]+Tabla1[[#This Row],[FACTURA NEGATIVO]],0)</f>
        <v>0</v>
      </c>
    </row>
    <row r="187" spans="1:16" x14ac:dyDescent="0.25">
      <c r="A187" s="62" t="str">
        <f>IFERROR(Tabla1[[#This Row],[ENTIDAD]]&amp;Tabla1[[#This Row],['# SOLICITUDES]],"")</f>
        <v/>
      </c>
      <c r="B187" s="66" t="str">
        <f>+IFERROR(IF([1]Controles!$A186&lt;&gt;"",[1]Controles!$A186,""),"")</f>
        <v/>
      </c>
      <c r="C187" s="64" t="str">
        <f>+IFERROR(IF([1]Controles!$B186&lt;&gt;"",[1]Controles!$B186,""),"")</f>
        <v/>
      </c>
      <c r="D187" s="50" t="str">
        <f>+IFERROR(IF([1]Controles!$C186&lt;&gt;"",[1]Controles!$C186,""),"")</f>
        <v/>
      </c>
      <c r="E187" s="50" t="str">
        <f>+IFERROR(IF([1]Controles!$D186&lt;&gt;"",[1]Controles!$D186,""),"")</f>
        <v/>
      </c>
      <c r="F187" s="50" t="str">
        <f>+IFERROR(IF([1]Controles!$E186&lt;&gt;"",[1]Controles!$E186,""),"")</f>
        <v/>
      </c>
      <c r="G187" s="59" t="str">
        <f>+IFERROR(IF([1]Controles!$F186&lt;&gt;"",[1]Controles!$F186,""),"")</f>
        <v/>
      </c>
      <c r="H187" s="43" t="str">
        <f>+IFERROR(IF([1]Controles!$G186&lt;&gt;"",[1]Controles!$G186,""),"")</f>
        <v/>
      </c>
      <c r="I187" s="42" t="str">
        <f>+IFERROR(Tabla1[[#This Row],[POSITIVO]]/Tabla1[[#This Row],[ASIGNACION]],"")</f>
        <v/>
      </c>
      <c r="J187" s="32" t="str">
        <f>IFERROR(VLOOKUP(Tabla1[[#This Row],[ENTIDAD]],Tabla2[#All],2,0),"")</f>
        <v/>
      </c>
      <c r="K187" s="32" t="str">
        <f>IFERROR(VLOOKUP(Tabla1[[#This Row],[LLAVE]],GANNT!$A:$J,10,0),"")</f>
        <v/>
      </c>
      <c r="L187" s="32" t="str">
        <f>IFERROR(VLOOKUP(Tabla1[[#This Row],[LLAVE]],GANNT!$A:$BT,72,0),"")</f>
        <v>CUMPLIDO</v>
      </c>
      <c r="M18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87" s="33">
        <f>IFERROR(VLOOKUP(Tabla1[[#This Row],[TARIFA A CALCULAR]],Tabla6[#All],2,0)*Tabla1[[#This Row],[POSITIVO]],0)</f>
        <v>0</v>
      </c>
      <c r="O187" s="33">
        <f>IFERROR(VLOOKUP(Tabla1[[#This Row],[TARIFA A CALCULAR]],Tabla6[#All],3,0)*(Tabla1[[#This Row],[ASIGNACION]]-Tabla1[[#This Row],[POSITIVO]]),0)</f>
        <v>0</v>
      </c>
      <c r="P187" s="34">
        <f>+IFERROR(Tabla1[[#This Row],[FACTURA POSITIVO]]+Tabla1[[#This Row],[FACTURA NEGATIVO]],0)</f>
        <v>0</v>
      </c>
    </row>
    <row r="188" spans="1:16" x14ac:dyDescent="0.25">
      <c r="A188" s="62" t="str">
        <f>IFERROR(Tabla1[[#This Row],[ENTIDAD]]&amp;Tabla1[[#This Row],['# SOLICITUDES]],"")</f>
        <v/>
      </c>
      <c r="B188" s="66" t="str">
        <f>+IFERROR(IF([1]Controles!$A187&lt;&gt;"",[1]Controles!$A187,""),"")</f>
        <v/>
      </c>
      <c r="C188" s="64" t="str">
        <f>+IFERROR(IF([1]Controles!$B187&lt;&gt;"",[1]Controles!$B187,""),"")</f>
        <v/>
      </c>
      <c r="D188" s="50" t="str">
        <f>+IFERROR(IF([1]Controles!$C187&lt;&gt;"",[1]Controles!$C187,""),"")</f>
        <v/>
      </c>
      <c r="E188" s="50" t="str">
        <f>+IFERROR(IF([1]Controles!$D187&lt;&gt;"",[1]Controles!$D187,""),"")</f>
        <v/>
      </c>
      <c r="F188" s="50" t="str">
        <f>+IFERROR(IF([1]Controles!$E187&lt;&gt;"",[1]Controles!$E187,""),"")</f>
        <v/>
      </c>
      <c r="G188" s="59" t="str">
        <f>+IFERROR(IF([1]Controles!$F187&lt;&gt;"",[1]Controles!$F187,""),"")</f>
        <v/>
      </c>
      <c r="H188" s="43" t="str">
        <f>+IFERROR(IF([1]Controles!$G187&lt;&gt;"",[1]Controles!$G187,""),"")</f>
        <v/>
      </c>
      <c r="I188" s="42" t="str">
        <f>+IFERROR(Tabla1[[#This Row],[POSITIVO]]/Tabla1[[#This Row],[ASIGNACION]],"")</f>
        <v/>
      </c>
      <c r="J188" s="32" t="str">
        <f>IFERROR(VLOOKUP(Tabla1[[#This Row],[ENTIDAD]],Tabla2[#All],2,0),"")</f>
        <v/>
      </c>
      <c r="K188" s="32" t="str">
        <f>IFERROR(VLOOKUP(Tabla1[[#This Row],[LLAVE]],GANNT!$A:$J,10,0),"")</f>
        <v/>
      </c>
      <c r="L188" s="32" t="str">
        <f>IFERROR(VLOOKUP(Tabla1[[#This Row],[LLAVE]],GANNT!$A:$BT,72,0),"")</f>
        <v>CUMPLIDO</v>
      </c>
      <c r="M18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88" s="33">
        <f>IFERROR(VLOOKUP(Tabla1[[#This Row],[TARIFA A CALCULAR]],Tabla6[#All],2,0)*Tabla1[[#This Row],[POSITIVO]],0)</f>
        <v>0</v>
      </c>
      <c r="O188" s="33">
        <f>IFERROR(VLOOKUP(Tabla1[[#This Row],[TARIFA A CALCULAR]],Tabla6[#All],3,0)*(Tabla1[[#This Row],[ASIGNACION]]-Tabla1[[#This Row],[POSITIVO]]),0)</f>
        <v>0</v>
      </c>
      <c r="P188" s="34">
        <f>+IFERROR(Tabla1[[#This Row],[FACTURA POSITIVO]]+Tabla1[[#This Row],[FACTURA NEGATIVO]],0)</f>
        <v>0</v>
      </c>
    </row>
    <row r="189" spans="1:16" x14ac:dyDescent="0.25">
      <c r="A189" s="62" t="str">
        <f>IFERROR(Tabla1[[#This Row],[ENTIDAD]]&amp;Tabla1[[#This Row],['# SOLICITUDES]],"")</f>
        <v/>
      </c>
      <c r="B189" s="66" t="str">
        <f>+IFERROR(IF([1]Controles!$A188&lt;&gt;"",[1]Controles!$A188,""),"")</f>
        <v/>
      </c>
      <c r="C189" s="64" t="str">
        <f>+IFERROR(IF([1]Controles!$B188&lt;&gt;"",[1]Controles!$B188,""),"")</f>
        <v/>
      </c>
      <c r="D189" s="50" t="str">
        <f>+IFERROR(IF([1]Controles!$C188&lt;&gt;"",[1]Controles!$C188,""),"")</f>
        <v/>
      </c>
      <c r="E189" s="50" t="str">
        <f>+IFERROR(IF([1]Controles!$D188&lt;&gt;"",[1]Controles!$D188,""),"")</f>
        <v/>
      </c>
      <c r="F189" s="50" t="str">
        <f>+IFERROR(IF([1]Controles!$E188&lt;&gt;"",[1]Controles!$E188,""),"")</f>
        <v/>
      </c>
      <c r="G189" s="59" t="str">
        <f>+IFERROR(IF([1]Controles!$F188&lt;&gt;"",[1]Controles!$F188,""),"")</f>
        <v/>
      </c>
      <c r="H189" s="43" t="str">
        <f>+IFERROR(IF([1]Controles!$G188&lt;&gt;"",[1]Controles!$G188,""),"")</f>
        <v/>
      </c>
      <c r="I189" s="42" t="str">
        <f>+IFERROR(Tabla1[[#This Row],[POSITIVO]]/Tabla1[[#This Row],[ASIGNACION]],"")</f>
        <v/>
      </c>
      <c r="J189" s="32" t="str">
        <f>IFERROR(VLOOKUP(Tabla1[[#This Row],[ENTIDAD]],Tabla2[#All],2,0),"")</f>
        <v/>
      </c>
      <c r="K189" s="32" t="str">
        <f>IFERROR(VLOOKUP(Tabla1[[#This Row],[LLAVE]],GANNT!$A:$J,10,0),"")</f>
        <v/>
      </c>
      <c r="L189" s="32" t="str">
        <f>IFERROR(VLOOKUP(Tabla1[[#This Row],[LLAVE]],GANNT!$A:$BT,72,0),"")</f>
        <v>CUMPLIDO</v>
      </c>
      <c r="M18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89" s="33">
        <f>IFERROR(VLOOKUP(Tabla1[[#This Row],[TARIFA A CALCULAR]],Tabla6[#All],2,0)*Tabla1[[#This Row],[POSITIVO]],0)</f>
        <v>0</v>
      </c>
      <c r="O189" s="33">
        <f>IFERROR(VLOOKUP(Tabla1[[#This Row],[TARIFA A CALCULAR]],Tabla6[#All],3,0)*(Tabla1[[#This Row],[ASIGNACION]]-Tabla1[[#This Row],[POSITIVO]]),0)</f>
        <v>0</v>
      </c>
      <c r="P189" s="34">
        <f>+IFERROR(Tabla1[[#This Row],[FACTURA POSITIVO]]+Tabla1[[#This Row],[FACTURA NEGATIVO]],0)</f>
        <v>0</v>
      </c>
    </row>
    <row r="190" spans="1:16" x14ac:dyDescent="0.25">
      <c r="A190" s="62" t="str">
        <f>IFERROR(Tabla1[[#This Row],[ENTIDAD]]&amp;Tabla1[[#This Row],['# SOLICITUDES]],"")</f>
        <v/>
      </c>
      <c r="B190" s="66" t="str">
        <f>+IFERROR(IF([1]Controles!$A189&lt;&gt;"",[1]Controles!$A189,""),"")</f>
        <v/>
      </c>
      <c r="C190" s="64" t="str">
        <f>+IFERROR(IF([1]Controles!$B189&lt;&gt;"",[1]Controles!$B189,""),"")</f>
        <v/>
      </c>
      <c r="D190" s="50" t="str">
        <f>+IFERROR(IF([1]Controles!$C189&lt;&gt;"",[1]Controles!$C189,""),"")</f>
        <v/>
      </c>
      <c r="E190" s="50" t="str">
        <f>+IFERROR(IF([1]Controles!$D189&lt;&gt;"",[1]Controles!$D189,""),"")</f>
        <v/>
      </c>
      <c r="F190" s="50" t="str">
        <f>+IFERROR(IF([1]Controles!$E189&lt;&gt;"",[1]Controles!$E189,""),"")</f>
        <v/>
      </c>
      <c r="G190" s="59" t="str">
        <f>+IFERROR(IF([1]Controles!$F189&lt;&gt;"",[1]Controles!$F189,""),"")</f>
        <v/>
      </c>
      <c r="H190" s="43" t="str">
        <f>+IFERROR(IF([1]Controles!$G189&lt;&gt;"",[1]Controles!$G189,""),"")</f>
        <v/>
      </c>
      <c r="I190" s="42" t="str">
        <f>+IFERROR(Tabla1[[#This Row],[POSITIVO]]/Tabla1[[#This Row],[ASIGNACION]],"")</f>
        <v/>
      </c>
      <c r="J190" s="32" t="str">
        <f>IFERROR(VLOOKUP(Tabla1[[#This Row],[ENTIDAD]],Tabla2[#All],2,0),"")</f>
        <v/>
      </c>
      <c r="K190" s="32" t="str">
        <f>IFERROR(VLOOKUP(Tabla1[[#This Row],[LLAVE]],GANNT!$A:$J,10,0),"")</f>
        <v/>
      </c>
      <c r="L190" s="32" t="str">
        <f>IFERROR(VLOOKUP(Tabla1[[#This Row],[LLAVE]],GANNT!$A:$BT,72,0),"")</f>
        <v>CUMPLIDO</v>
      </c>
      <c r="M19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90" s="33">
        <f>IFERROR(VLOOKUP(Tabla1[[#This Row],[TARIFA A CALCULAR]],Tabla6[#All],2,0)*Tabla1[[#This Row],[POSITIVO]],0)</f>
        <v>0</v>
      </c>
      <c r="O190" s="33">
        <f>IFERROR(VLOOKUP(Tabla1[[#This Row],[TARIFA A CALCULAR]],Tabla6[#All],3,0)*(Tabla1[[#This Row],[ASIGNACION]]-Tabla1[[#This Row],[POSITIVO]]),0)</f>
        <v>0</v>
      </c>
      <c r="P190" s="34">
        <f>+IFERROR(Tabla1[[#This Row],[FACTURA POSITIVO]]+Tabla1[[#This Row],[FACTURA NEGATIVO]],0)</f>
        <v>0</v>
      </c>
    </row>
    <row r="191" spans="1:16" x14ac:dyDescent="0.25">
      <c r="A191" s="62" t="str">
        <f>IFERROR(Tabla1[[#This Row],[ENTIDAD]]&amp;Tabla1[[#This Row],['# SOLICITUDES]],"")</f>
        <v/>
      </c>
      <c r="B191" s="66" t="str">
        <f>+IFERROR(IF([1]Controles!$A190&lt;&gt;"",[1]Controles!$A190,""),"")</f>
        <v/>
      </c>
      <c r="C191" s="64" t="str">
        <f>+IFERROR(IF([1]Controles!$B190&lt;&gt;"",[1]Controles!$B190,""),"")</f>
        <v/>
      </c>
      <c r="D191" s="50" t="str">
        <f>+IFERROR(IF([1]Controles!$C190&lt;&gt;"",[1]Controles!$C190,""),"")</f>
        <v/>
      </c>
      <c r="E191" s="50" t="str">
        <f>+IFERROR(IF([1]Controles!$D190&lt;&gt;"",[1]Controles!$D190,""),"")</f>
        <v/>
      </c>
      <c r="F191" s="50" t="str">
        <f>+IFERROR(IF([1]Controles!$E190&lt;&gt;"",[1]Controles!$E190,""),"")</f>
        <v/>
      </c>
      <c r="G191" s="59" t="str">
        <f>+IFERROR(IF([1]Controles!$F190&lt;&gt;"",[1]Controles!$F190,""),"")</f>
        <v/>
      </c>
      <c r="H191" s="43" t="str">
        <f>+IFERROR(IF([1]Controles!$G190&lt;&gt;"",[1]Controles!$G190,""),"")</f>
        <v/>
      </c>
      <c r="I191" s="42" t="str">
        <f>+IFERROR(Tabla1[[#This Row],[POSITIVO]]/Tabla1[[#This Row],[ASIGNACION]],"")</f>
        <v/>
      </c>
      <c r="J191" s="32" t="str">
        <f>IFERROR(VLOOKUP(Tabla1[[#This Row],[ENTIDAD]],Tabla2[#All],2,0),"")</f>
        <v/>
      </c>
      <c r="K191" s="32" t="str">
        <f>IFERROR(VLOOKUP(Tabla1[[#This Row],[LLAVE]],GANNT!$A:$J,10,0),"")</f>
        <v/>
      </c>
      <c r="L191" s="32" t="str">
        <f>IFERROR(VLOOKUP(Tabla1[[#This Row],[LLAVE]],GANNT!$A:$BT,72,0),"")</f>
        <v>CUMPLIDO</v>
      </c>
      <c r="M19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91" s="33">
        <f>IFERROR(VLOOKUP(Tabla1[[#This Row],[TARIFA A CALCULAR]],Tabla6[#All],2,0)*Tabla1[[#This Row],[POSITIVO]],0)</f>
        <v>0</v>
      </c>
      <c r="O191" s="33">
        <f>IFERROR(VLOOKUP(Tabla1[[#This Row],[TARIFA A CALCULAR]],Tabla6[#All],3,0)*(Tabla1[[#This Row],[ASIGNACION]]-Tabla1[[#This Row],[POSITIVO]]),0)</f>
        <v>0</v>
      </c>
      <c r="P191" s="34">
        <f>+IFERROR(Tabla1[[#This Row],[FACTURA POSITIVO]]+Tabla1[[#This Row],[FACTURA NEGATIVO]],0)</f>
        <v>0</v>
      </c>
    </row>
    <row r="192" spans="1:16" x14ac:dyDescent="0.25">
      <c r="A192" s="62" t="str">
        <f>IFERROR(Tabla1[[#This Row],[ENTIDAD]]&amp;Tabla1[[#This Row],['# SOLICITUDES]],"")</f>
        <v/>
      </c>
      <c r="B192" s="66" t="str">
        <f>+IFERROR(IF([1]Controles!$A191&lt;&gt;"",[1]Controles!$A191,""),"")</f>
        <v/>
      </c>
      <c r="C192" s="64" t="str">
        <f>+IFERROR(IF([1]Controles!$B191&lt;&gt;"",[1]Controles!$B191,""),"")</f>
        <v/>
      </c>
      <c r="D192" s="50" t="str">
        <f>+IFERROR(IF([1]Controles!$C191&lt;&gt;"",[1]Controles!$C191,""),"")</f>
        <v/>
      </c>
      <c r="E192" s="50" t="str">
        <f>+IFERROR(IF([1]Controles!$D191&lt;&gt;"",[1]Controles!$D191,""),"")</f>
        <v/>
      </c>
      <c r="F192" s="50" t="str">
        <f>+IFERROR(IF([1]Controles!$E191&lt;&gt;"",[1]Controles!$E191,""),"")</f>
        <v/>
      </c>
      <c r="G192" s="59" t="str">
        <f>+IFERROR(IF([1]Controles!$F191&lt;&gt;"",[1]Controles!$F191,""),"")</f>
        <v/>
      </c>
      <c r="H192" s="43" t="str">
        <f>+IFERROR(IF([1]Controles!$G191&lt;&gt;"",[1]Controles!$G191,""),"")</f>
        <v/>
      </c>
      <c r="I192" s="42" t="str">
        <f>+IFERROR(Tabla1[[#This Row],[POSITIVO]]/Tabla1[[#This Row],[ASIGNACION]],"")</f>
        <v/>
      </c>
      <c r="J192" s="32" t="str">
        <f>IFERROR(VLOOKUP(Tabla1[[#This Row],[ENTIDAD]],Tabla2[#All],2,0),"")</f>
        <v/>
      </c>
      <c r="K192" s="32" t="str">
        <f>IFERROR(VLOOKUP(Tabla1[[#This Row],[LLAVE]],GANNT!$A:$J,10,0),"")</f>
        <v/>
      </c>
      <c r="L192" s="32" t="str">
        <f>IFERROR(VLOOKUP(Tabla1[[#This Row],[LLAVE]],GANNT!$A:$BT,72,0),"")</f>
        <v>CUMPLIDO</v>
      </c>
      <c r="M19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92" s="33">
        <f>IFERROR(VLOOKUP(Tabla1[[#This Row],[TARIFA A CALCULAR]],Tabla6[#All],2,0)*Tabla1[[#This Row],[POSITIVO]],0)</f>
        <v>0</v>
      </c>
      <c r="O192" s="33">
        <f>IFERROR(VLOOKUP(Tabla1[[#This Row],[TARIFA A CALCULAR]],Tabla6[#All],3,0)*(Tabla1[[#This Row],[ASIGNACION]]-Tabla1[[#This Row],[POSITIVO]]),0)</f>
        <v>0</v>
      </c>
      <c r="P192" s="34">
        <f>+IFERROR(Tabla1[[#This Row],[FACTURA POSITIVO]]+Tabla1[[#This Row],[FACTURA NEGATIVO]],0)</f>
        <v>0</v>
      </c>
    </row>
    <row r="193" spans="1:16" x14ac:dyDescent="0.25">
      <c r="A193" s="62" t="str">
        <f>IFERROR(Tabla1[[#This Row],[ENTIDAD]]&amp;Tabla1[[#This Row],['# SOLICITUDES]],"")</f>
        <v/>
      </c>
      <c r="B193" s="66" t="str">
        <f>+IFERROR(IF([1]Controles!$A192&lt;&gt;"",[1]Controles!$A192,""),"")</f>
        <v/>
      </c>
      <c r="C193" s="64" t="str">
        <f>+IFERROR(IF([1]Controles!$B192&lt;&gt;"",[1]Controles!$B192,""),"")</f>
        <v/>
      </c>
      <c r="D193" s="50" t="str">
        <f>+IFERROR(IF([1]Controles!$C192&lt;&gt;"",[1]Controles!$C192,""),"")</f>
        <v/>
      </c>
      <c r="E193" s="50" t="str">
        <f>+IFERROR(IF([1]Controles!$D192&lt;&gt;"",[1]Controles!$D192,""),"")</f>
        <v/>
      </c>
      <c r="F193" s="50" t="str">
        <f>+IFERROR(IF([1]Controles!$E192&lt;&gt;"",[1]Controles!$E192,""),"")</f>
        <v/>
      </c>
      <c r="G193" s="59" t="str">
        <f>+IFERROR(IF([1]Controles!$F192&lt;&gt;"",[1]Controles!$F192,""),"")</f>
        <v/>
      </c>
      <c r="H193" s="43" t="str">
        <f>+IFERROR(IF([1]Controles!$G192&lt;&gt;"",[1]Controles!$G192,""),"")</f>
        <v/>
      </c>
      <c r="I193" s="42" t="str">
        <f>+IFERROR(Tabla1[[#This Row],[POSITIVO]]/Tabla1[[#This Row],[ASIGNACION]],"")</f>
        <v/>
      </c>
      <c r="J193" s="32" t="str">
        <f>IFERROR(VLOOKUP(Tabla1[[#This Row],[ENTIDAD]],Tabla2[#All],2,0),"")</f>
        <v/>
      </c>
      <c r="K193" s="32" t="str">
        <f>IFERROR(VLOOKUP(Tabla1[[#This Row],[LLAVE]],GANNT!$A:$J,10,0),"")</f>
        <v/>
      </c>
      <c r="L193" s="32" t="str">
        <f>IFERROR(VLOOKUP(Tabla1[[#This Row],[LLAVE]],GANNT!$A:$BT,72,0),"")</f>
        <v>CUMPLIDO</v>
      </c>
      <c r="M19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93" s="33">
        <f>IFERROR(VLOOKUP(Tabla1[[#This Row],[TARIFA A CALCULAR]],Tabla6[#All],2,0)*Tabla1[[#This Row],[POSITIVO]],0)</f>
        <v>0</v>
      </c>
      <c r="O193" s="33">
        <f>IFERROR(VLOOKUP(Tabla1[[#This Row],[TARIFA A CALCULAR]],Tabla6[#All],3,0)*(Tabla1[[#This Row],[ASIGNACION]]-Tabla1[[#This Row],[POSITIVO]]),0)</f>
        <v>0</v>
      </c>
      <c r="P193" s="34">
        <f>+IFERROR(Tabla1[[#This Row],[FACTURA POSITIVO]]+Tabla1[[#This Row],[FACTURA NEGATIVO]],0)</f>
        <v>0</v>
      </c>
    </row>
    <row r="194" spans="1:16" x14ac:dyDescent="0.25">
      <c r="A194" s="62" t="str">
        <f>IFERROR(Tabla1[[#This Row],[ENTIDAD]]&amp;Tabla1[[#This Row],['# SOLICITUDES]],"")</f>
        <v/>
      </c>
      <c r="B194" s="66" t="str">
        <f>+IFERROR(IF([1]Controles!$A193&lt;&gt;"",[1]Controles!$A193,""),"")</f>
        <v/>
      </c>
      <c r="C194" s="64" t="str">
        <f>+IFERROR(IF([1]Controles!$B193&lt;&gt;"",[1]Controles!$B193,""),"")</f>
        <v/>
      </c>
      <c r="D194" s="50" t="str">
        <f>+IFERROR(IF([1]Controles!$C193&lt;&gt;"",[1]Controles!$C193,""),"")</f>
        <v/>
      </c>
      <c r="E194" s="50" t="str">
        <f>+IFERROR(IF([1]Controles!$D193&lt;&gt;"",[1]Controles!$D193,""),"")</f>
        <v/>
      </c>
      <c r="F194" s="50" t="str">
        <f>+IFERROR(IF([1]Controles!$E193&lt;&gt;"",[1]Controles!$E193,""),"")</f>
        <v/>
      </c>
      <c r="G194" s="59" t="str">
        <f>+IFERROR(IF([1]Controles!$F193&lt;&gt;"",[1]Controles!$F193,""),"")</f>
        <v/>
      </c>
      <c r="H194" s="43" t="str">
        <f>+IFERROR(IF([1]Controles!$G193&lt;&gt;"",[1]Controles!$G193,""),"")</f>
        <v/>
      </c>
      <c r="I194" s="42" t="str">
        <f>+IFERROR(Tabla1[[#This Row],[POSITIVO]]/Tabla1[[#This Row],[ASIGNACION]],"")</f>
        <v/>
      </c>
      <c r="J194" s="32" t="str">
        <f>IFERROR(VLOOKUP(Tabla1[[#This Row],[ENTIDAD]],Tabla2[#All],2,0),"")</f>
        <v/>
      </c>
      <c r="K194" s="32" t="str">
        <f>IFERROR(VLOOKUP(Tabla1[[#This Row],[LLAVE]],GANNT!$A:$J,10,0),"")</f>
        <v/>
      </c>
      <c r="L194" s="32" t="str">
        <f>IFERROR(VLOOKUP(Tabla1[[#This Row],[LLAVE]],GANNT!$A:$BT,72,0),"")</f>
        <v>CUMPLIDO</v>
      </c>
      <c r="M19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94" s="33">
        <f>IFERROR(VLOOKUP(Tabla1[[#This Row],[TARIFA A CALCULAR]],Tabla6[#All],2,0)*Tabla1[[#This Row],[POSITIVO]],0)</f>
        <v>0</v>
      </c>
      <c r="O194" s="33">
        <f>IFERROR(VLOOKUP(Tabla1[[#This Row],[TARIFA A CALCULAR]],Tabla6[#All],3,0)*(Tabla1[[#This Row],[ASIGNACION]]-Tabla1[[#This Row],[POSITIVO]]),0)</f>
        <v>0</v>
      </c>
      <c r="P194" s="34">
        <f>+IFERROR(Tabla1[[#This Row],[FACTURA POSITIVO]]+Tabla1[[#This Row],[FACTURA NEGATIVO]],0)</f>
        <v>0</v>
      </c>
    </row>
    <row r="195" spans="1:16" x14ac:dyDescent="0.25">
      <c r="A195" s="62" t="str">
        <f>IFERROR(Tabla1[[#This Row],[ENTIDAD]]&amp;Tabla1[[#This Row],['# SOLICITUDES]],"")</f>
        <v/>
      </c>
      <c r="B195" s="66" t="str">
        <f>+IFERROR(IF([1]Controles!$A194&lt;&gt;"",[1]Controles!$A194,""),"")</f>
        <v/>
      </c>
      <c r="C195" s="64" t="str">
        <f>+IFERROR(IF([1]Controles!$B194&lt;&gt;"",[1]Controles!$B194,""),"")</f>
        <v/>
      </c>
      <c r="D195" s="50" t="str">
        <f>+IFERROR(IF([1]Controles!$C194&lt;&gt;"",[1]Controles!$C194,""),"")</f>
        <v/>
      </c>
      <c r="E195" s="50" t="str">
        <f>+IFERROR(IF([1]Controles!$D194&lt;&gt;"",[1]Controles!$D194,""),"")</f>
        <v/>
      </c>
      <c r="F195" s="50" t="str">
        <f>+IFERROR(IF([1]Controles!$E194&lt;&gt;"",[1]Controles!$E194,""),"")</f>
        <v/>
      </c>
      <c r="G195" s="59" t="str">
        <f>+IFERROR(IF([1]Controles!$F194&lt;&gt;"",[1]Controles!$F194,""),"")</f>
        <v/>
      </c>
      <c r="H195" s="43" t="str">
        <f>+IFERROR(IF([1]Controles!$G194&lt;&gt;"",[1]Controles!$G194,""),"")</f>
        <v/>
      </c>
      <c r="I195" s="42" t="str">
        <f>+IFERROR(Tabla1[[#This Row],[POSITIVO]]/Tabla1[[#This Row],[ASIGNACION]],"")</f>
        <v/>
      </c>
      <c r="J195" s="32" t="str">
        <f>IFERROR(VLOOKUP(Tabla1[[#This Row],[ENTIDAD]],Tabla2[#All],2,0),"")</f>
        <v/>
      </c>
      <c r="K195" s="32" t="str">
        <f>IFERROR(VLOOKUP(Tabla1[[#This Row],[LLAVE]],GANNT!$A:$J,10,0),"")</f>
        <v/>
      </c>
      <c r="L195" s="32" t="str">
        <f>IFERROR(VLOOKUP(Tabla1[[#This Row],[LLAVE]],GANNT!$A:$BT,72,0),"")</f>
        <v>CUMPLIDO</v>
      </c>
      <c r="M19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95" s="33">
        <f>IFERROR(VLOOKUP(Tabla1[[#This Row],[TARIFA A CALCULAR]],Tabla6[#All],2,0)*Tabla1[[#This Row],[POSITIVO]],0)</f>
        <v>0</v>
      </c>
      <c r="O195" s="33">
        <f>IFERROR(VLOOKUP(Tabla1[[#This Row],[TARIFA A CALCULAR]],Tabla6[#All],3,0)*(Tabla1[[#This Row],[ASIGNACION]]-Tabla1[[#This Row],[POSITIVO]]),0)</f>
        <v>0</v>
      </c>
      <c r="P195" s="34">
        <f>+IFERROR(Tabla1[[#This Row],[FACTURA POSITIVO]]+Tabla1[[#This Row],[FACTURA NEGATIVO]],0)</f>
        <v>0</v>
      </c>
    </row>
    <row r="196" spans="1:16" x14ac:dyDescent="0.25">
      <c r="A196" s="62" t="str">
        <f>IFERROR(Tabla1[[#This Row],[ENTIDAD]]&amp;Tabla1[[#This Row],['# SOLICITUDES]],"")</f>
        <v/>
      </c>
      <c r="B196" s="66" t="str">
        <f>+IFERROR(IF([1]Controles!$A195&lt;&gt;"",[1]Controles!$A195,""),"")</f>
        <v/>
      </c>
      <c r="C196" s="64" t="str">
        <f>+IFERROR(IF([1]Controles!$B195&lt;&gt;"",[1]Controles!$B195,""),"")</f>
        <v/>
      </c>
      <c r="D196" s="50" t="str">
        <f>+IFERROR(IF([1]Controles!$C195&lt;&gt;"",[1]Controles!$C195,""),"")</f>
        <v/>
      </c>
      <c r="E196" s="50" t="str">
        <f>+IFERROR(IF([1]Controles!$D195&lt;&gt;"",[1]Controles!$D195,""),"")</f>
        <v/>
      </c>
      <c r="F196" s="50" t="str">
        <f>+IFERROR(IF([1]Controles!$E195&lt;&gt;"",[1]Controles!$E195,""),"")</f>
        <v/>
      </c>
      <c r="G196" s="59" t="str">
        <f>+IFERROR(IF([1]Controles!$F195&lt;&gt;"",[1]Controles!$F195,""),"")</f>
        <v/>
      </c>
      <c r="H196" s="43" t="str">
        <f>+IFERROR(IF([1]Controles!$G195&lt;&gt;"",[1]Controles!$G195,""),"")</f>
        <v/>
      </c>
      <c r="I196" s="42" t="str">
        <f>+IFERROR(Tabla1[[#This Row],[POSITIVO]]/Tabla1[[#This Row],[ASIGNACION]],"")</f>
        <v/>
      </c>
      <c r="J196" s="32" t="str">
        <f>IFERROR(VLOOKUP(Tabla1[[#This Row],[ENTIDAD]],Tabla2[#All],2,0),"")</f>
        <v/>
      </c>
      <c r="K196" s="32" t="str">
        <f>IFERROR(VLOOKUP(Tabla1[[#This Row],[LLAVE]],GANNT!$A:$J,10,0),"")</f>
        <v/>
      </c>
      <c r="L196" s="32" t="str">
        <f>IFERROR(VLOOKUP(Tabla1[[#This Row],[LLAVE]],GANNT!$A:$BT,72,0),"")</f>
        <v>CUMPLIDO</v>
      </c>
      <c r="M19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96" s="33">
        <f>IFERROR(VLOOKUP(Tabla1[[#This Row],[TARIFA A CALCULAR]],Tabla6[#All],2,0)*Tabla1[[#This Row],[POSITIVO]],0)</f>
        <v>0</v>
      </c>
      <c r="O196" s="33">
        <f>IFERROR(VLOOKUP(Tabla1[[#This Row],[TARIFA A CALCULAR]],Tabla6[#All],3,0)*(Tabla1[[#This Row],[ASIGNACION]]-Tabla1[[#This Row],[POSITIVO]]),0)</f>
        <v>0</v>
      </c>
      <c r="P196" s="34">
        <f>+IFERROR(Tabla1[[#This Row],[FACTURA POSITIVO]]+Tabla1[[#This Row],[FACTURA NEGATIVO]],0)</f>
        <v>0</v>
      </c>
    </row>
    <row r="197" spans="1:16" x14ac:dyDescent="0.25">
      <c r="A197" s="62" t="str">
        <f>IFERROR(Tabla1[[#This Row],[ENTIDAD]]&amp;Tabla1[[#This Row],['# SOLICITUDES]],"")</f>
        <v/>
      </c>
      <c r="B197" s="66" t="str">
        <f>+IFERROR(IF([1]Controles!$A196&lt;&gt;"",[1]Controles!$A196,""),"")</f>
        <v/>
      </c>
      <c r="C197" s="64" t="str">
        <f>+IFERROR(IF([1]Controles!$B196&lt;&gt;"",[1]Controles!$B196,""),"")</f>
        <v/>
      </c>
      <c r="D197" s="50" t="str">
        <f>+IFERROR(IF([1]Controles!$C196&lt;&gt;"",[1]Controles!$C196,""),"")</f>
        <v/>
      </c>
      <c r="E197" s="50" t="str">
        <f>+IFERROR(IF([1]Controles!$D196&lt;&gt;"",[1]Controles!$D196,""),"")</f>
        <v/>
      </c>
      <c r="F197" s="50" t="str">
        <f>+IFERROR(IF([1]Controles!$E196&lt;&gt;"",[1]Controles!$E196,""),"")</f>
        <v/>
      </c>
      <c r="G197" s="59" t="str">
        <f>+IFERROR(IF([1]Controles!$F196&lt;&gt;"",[1]Controles!$F196,""),"")</f>
        <v/>
      </c>
      <c r="H197" s="43" t="str">
        <f>+IFERROR(IF([1]Controles!$G196&lt;&gt;"",[1]Controles!$G196,""),"")</f>
        <v/>
      </c>
      <c r="I197" s="42" t="str">
        <f>+IFERROR(Tabla1[[#This Row],[POSITIVO]]/Tabla1[[#This Row],[ASIGNACION]],"")</f>
        <v/>
      </c>
      <c r="J197" s="32" t="str">
        <f>IFERROR(VLOOKUP(Tabla1[[#This Row],[ENTIDAD]],Tabla2[#All],2,0),"")</f>
        <v/>
      </c>
      <c r="K197" s="32" t="str">
        <f>IFERROR(VLOOKUP(Tabla1[[#This Row],[LLAVE]],GANNT!$A:$J,10,0),"")</f>
        <v/>
      </c>
      <c r="L197" s="32" t="str">
        <f>IFERROR(VLOOKUP(Tabla1[[#This Row],[LLAVE]],GANNT!$A:$BT,72,0),"")</f>
        <v>CUMPLIDO</v>
      </c>
      <c r="M19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97" s="33">
        <f>IFERROR(VLOOKUP(Tabla1[[#This Row],[TARIFA A CALCULAR]],Tabla6[#All],2,0)*Tabla1[[#This Row],[POSITIVO]],0)</f>
        <v>0</v>
      </c>
      <c r="O197" s="33">
        <f>IFERROR(VLOOKUP(Tabla1[[#This Row],[TARIFA A CALCULAR]],Tabla6[#All],3,0)*(Tabla1[[#This Row],[ASIGNACION]]-Tabla1[[#This Row],[POSITIVO]]),0)</f>
        <v>0</v>
      </c>
      <c r="P197" s="34">
        <f>+IFERROR(Tabla1[[#This Row],[FACTURA POSITIVO]]+Tabla1[[#This Row],[FACTURA NEGATIVO]],0)</f>
        <v>0</v>
      </c>
    </row>
    <row r="198" spans="1:16" x14ac:dyDescent="0.25">
      <c r="A198" s="62" t="str">
        <f>IFERROR(Tabla1[[#This Row],[ENTIDAD]]&amp;Tabla1[[#This Row],['# SOLICITUDES]],"")</f>
        <v/>
      </c>
      <c r="B198" s="66" t="str">
        <f>+IFERROR(IF([1]Controles!$A197&lt;&gt;"",[1]Controles!$A197,""),"")</f>
        <v/>
      </c>
      <c r="C198" s="64" t="str">
        <f>+IFERROR(IF([1]Controles!$B197&lt;&gt;"",[1]Controles!$B197,""),"")</f>
        <v/>
      </c>
      <c r="D198" s="50" t="str">
        <f>+IFERROR(IF([1]Controles!$C197&lt;&gt;"",[1]Controles!$C197,""),"")</f>
        <v/>
      </c>
      <c r="E198" s="50" t="str">
        <f>+IFERROR(IF([1]Controles!$D197&lt;&gt;"",[1]Controles!$D197,""),"")</f>
        <v/>
      </c>
      <c r="F198" s="50" t="str">
        <f>+IFERROR(IF([1]Controles!$E197&lt;&gt;"",[1]Controles!$E197,""),"")</f>
        <v/>
      </c>
      <c r="G198" s="59" t="str">
        <f>+IFERROR(IF([1]Controles!$F197&lt;&gt;"",[1]Controles!$F197,""),"")</f>
        <v/>
      </c>
      <c r="H198" s="43" t="str">
        <f>+IFERROR(IF([1]Controles!$G197&lt;&gt;"",[1]Controles!$G197,""),"")</f>
        <v/>
      </c>
      <c r="I198" s="42" t="str">
        <f>+IFERROR(Tabla1[[#This Row],[POSITIVO]]/Tabla1[[#This Row],[ASIGNACION]],"")</f>
        <v/>
      </c>
      <c r="J198" s="32" t="str">
        <f>IFERROR(VLOOKUP(Tabla1[[#This Row],[ENTIDAD]],Tabla2[#All],2,0),"")</f>
        <v/>
      </c>
      <c r="K198" s="32" t="str">
        <f>IFERROR(VLOOKUP(Tabla1[[#This Row],[LLAVE]],GANNT!$A:$J,10,0),"")</f>
        <v/>
      </c>
      <c r="L198" s="32" t="str">
        <f>IFERROR(VLOOKUP(Tabla1[[#This Row],[LLAVE]],GANNT!$A:$BT,72,0),"")</f>
        <v>CUMPLIDO</v>
      </c>
      <c r="M19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98" s="33">
        <f>IFERROR(VLOOKUP(Tabla1[[#This Row],[TARIFA A CALCULAR]],Tabla6[#All],2,0)*Tabla1[[#This Row],[POSITIVO]],0)</f>
        <v>0</v>
      </c>
      <c r="O198" s="33">
        <f>IFERROR(VLOOKUP(Tabla1[[#This Row],[TARIFA A CALCULAR]],Tabla6[#All],3,0)*(Tabla1[[#This Row],[ASIGNACION]]-Tabla1[[#This Row],[POSITIVO]]),0)</f>
        <v>0</v>
      </c>
      <c r="P198" s="34">
        <f>+IFERROR(Tabla1[[#This Row],[FACTURA POSITIVO]]+Tabla1[[#This Row],[FACTURA NEGATIVO]],0)</f>
        <v>0</v>
      </c>
    </row>
    <row r="199" spans="1:16" x14ac:dyDescent="0.25">
      <c r="A199" s="62" t="str">
        <f>IFERROR(Tabla1[[#This Row],[ENTIDAD]]&amp;Tabla1[[#This Row],['# SOLICITUDES]],"")</f>
        <v/>
      </c>
      <c r="B199" s="66" t="str">
        <f>+IFERROR(IF([1]Controles!$A198&lt;&gt;"",[1]Controles!$A198,""),"")</f>
        <v/>
      </c>
      <c r="C199" s="64" t="str">
        <f>+IFERROR(IF([1]Controles!$B198&lt;&gt;"",[1]Controles!$B198,""),"")</f>
        <v/>
      </c>
      <c r="D199" s="50" t="str">
        <f>+IFERROR(IF([1]Controles!$C198&lt;&gt;"",[1]Controles!$C198,""),"")</f>
        <v/>
      </c>
      <c r="E199" s="50" t="str">
        <f>+IFERROR(IF([1]Controles!$D198&lt;&gt;"",[1]Controles!$D198,""),"")</f>
        <v/>
      </c>
      <c r="F199" s="50" t="str">
        <f>+IFERROR(IF([1]Controles!$E198&lt;&gt;"",[1]Controles!$E198,""),"")</f>
        <v/>
      </c>
      <c r="G199" s="59" t="str">
        <f>+IFERROR(IF([1]Controles!$F198&lt;&gt;"",[1]Controles!$F198,""),"")</f>
        <v/>
      </c>
      <c r="H199" s="43" t="str">
        <f>+IFERROR(IF([1]Controles!$G198&lt;&gt;"",[1]Controles!$G198,""),"")</f>
        <v/>
      </c>
      <c r="I199" s="42" t="str">
        <f>+IFERROR(Tabla1[[#This Row],[POSITIVO]]/Tabla1[[#This Row],[ASIGNACION]],"")</f>
        <v/>
      </c>
      <c r="J199" s="32" t="str">
        <f>IFERROR(VLOOKUP(Tabla1[[#This Row],[ENTIDAD]],Tabla2[#All],2,0),"")</f>
        <v/>
      </c>
      <c r="K199" s="32" t="str">
        <f>IFERROR(VLOOKUP(Tabla1[[#This Row],[LLAVE]],GANNT!$A:$J,10,0),"")</f>
        <v/>
      </c>
      <c r="L199" s="32" t="str">
        <f>IFERROR(VLOOKUP(Tabla1[[#This Row],[LLAVE]],GANNT!$A:$BT,72,0),"")</f>
        <v>CUMPLIDO</v>
      </c>
      <c r="M19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199" s="33">
        <f>IFERROR(VLOOKUP(Tabla1[[#This Row],[TARIFA A CALCULAR]],Tabla6[#All],2,0)*Tabla1[[#This Row],[POSITIVO]],0)</f>
        <v>0</v>
      </c>
      <c r="O199" s="33">
        <f>IFERROR(VLOOKUP(Tabla1[[#This Row],[TARIFA A CALCULAR]],Tabla6[#All],3,0)*(Tabla1[[#This Row],[ASIGNACION]]-Tabla1[[#This Row],[POSITIVO]]),0)</f>
        <v>0</v>
      </c>
      <c r="P199" s="34">
        <f>+IFERROR(Tabla1[[#This Row],[FACTURA POSITIVO]]+Tabla1[[#This Row],[FACTURA NEGATIVO]],0)</f>
        <v>0</v>
      </c>
    </row>
    <row r="200" spans="1:16" x14ac:dyDescent="0.25">
      <c r="A200" s="62" t="str">
        <f>IFERROR(Tabla1[[#This Row],[ENTIDAD]]&amp;Tabla1[[#This Row],['# SOLICITUDES]],"")</f>
        <v/>
      </c>
      <c r="B200" s="66" t="str">
        <f>+IFERROR(IF([1]Controles!$A199&lt;&gt;"",[1]Controles!$A199,""),"")</f>
        <v/>
      </c>
      <c r="C200" s="64" t="str">
        <f>+IFERROR(IF([1]Controles!$B199&lt;&gt;"",[1]Controles!$B199,""),"")</f>
        <v/>
      </c>
      <c r="D200" s="50" t="str">
        <f>+IFERROR(IF([1]Controles!$C199&lt;&gt;"",[1]Controles!$C199,""),"")</f>
        <v/>
      </c>
      <c r="E200" s="50" t="str">
        <f>+IFERROR(IF([1]Controles!$D199&lt;&gt;"",[1]Controles!$D199,""),"")</f>
        <v/>
      </c>
      <c r="F200" s="50" t="str">
        <f>+IFERROR(IF([1]Controles!$E199&lt;&gt;"",[1]Controles!$E199,""),"")</f>
        <v/>
      </c>
      <c r="G200" s="59" t="str">
        <f>+IFERROR(IF([1]Controles!$F199&lt;&gt;"",[1]Controles!$F199,""),"")</f>
        <v/>
      </c>
      <c r="H200" s="43" t="str">
        <f>+IFERROR(IF([1]Controles!$G199&lt;&gt;"",[1]Controles!$G199,""),"")</f>
        <v/>
      </c>
      <c r="I200" s="42" t="str">
        <f>+IFERROR(Tabla1[[#This Row],[POSITIVO]]/Tabla1[[#This Row],[ASIGNACION]],"")</f>
        <v/>
      </c>
      <c r="J200" s="32" t="str">
        <f>IFERROR(VLOOKUP(Tabla1[[#This Row],[ENTIDAD]],Tabla2[#All],2,0),"")</f>
        <v/>
      </c>
      <c r="K200" s="32" t="str">
        <f>IFERROR(VLOOKUP(Tabla1[[#This Row],[LLAVE]],GANNT!$A:$J,10,0),"")</f>
        <v/>
      </c>
      <c r="L200" s="32" t="str">
        <f>IFERROR(VLOOKUP(Tabla1[[#This Row],[LLAVE]],GANNT!$A:$BT,72,0),"")</f>
        <v>CUMPLIDO</v>
      </c>
      <c r="M20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00" s="33">
        <f>IFERROR(VLOOKUP(Tabla1[[#This Row],[TARIFA A CALCULAR]],Tabla6[#All],2,0)*Tabla1[[#This Row],[POSITIVO]],0)</f>
        <v>0</v>
      </c>
      <c r="O200" s="33">
        <f>IFERROR(VLOOKUP(Tabla1[[#This Row],[TARIFA A CALCULAR]],Tabla6[#All],3,0)*(Tabla1[[#This Row],[ASIGNACION]]-Tabla1[[#This Row],[POSITIVO]]),0)</f>
        <v>0</v>
      </c>
      <c r="P200" s="34">
        <f>+IFERROR(Tabla1[[#This Row],[FACTURA POSITIVO]]+Tabla1[[#This Row],[FACTURA NEGATIVO]],0)</f>
        <v>0</v>
      </c>
    </row>
    <row r="201" spans="1:16" x14ac:dyDescent="0.25">
      <c r="A201" s="62" t="str">
        <f>IFERROR(Tabla1[[#This Row],[ENTIDAD]]&amp;Tabla1[[#This Row],['# SOLICITUDES]],"")</f>
        <v/>
      </c>
      <c r="B201" s="66" t="str">
        <f>+IFERROR(IF([1]Controles!$A200&lt;&gt;"",[1]Controles!$A200,""),"")</f>
        <v/>
      </c>
      <c r="C201" s="64" t="str">
        <f>+IFERROR(IF([1]Controles!$B200&lt;&gt;"",[1]Controles!$B200,""),"")</f>
        <v/>
      </c>
      <c r="D201" s="50" t="str">
        <f>+IFERROR(IF([1]Controles!$C200&lt;&gt;"",[1]Controles!$C200,""),"")</f>
        <v/>
      </c>
      <c r="E201" s="50" t="str">
        <f>+IFERROR(IF([1]Controles!$D200&lt;&gt;"",[1]Controles!$D200,""),"")</f>
        <v/>
      </c>
      <c r="F201" s="50" t="str">
        <f>+IFERROR(IF([1]Controles!$E200&lt;&gt;"",[1]Controles!$E200,""),"")</f>
        <v/>
      </c>
      <c r="G201" s="59" t="str">
        <f>+IFERROR(IF([1]Controles!$F200&lt;&gt;"",[1]Controles!$F200,""),"")</f>
        <v/>
      </c>
      <c r="H201" s="43" t="str">
        <f>+IFERROR(IF([1]Controles!$G200&lt;&gt;"",[1]Controles!$G200,""),"")</f>
        <v/>
      </c>
      <c r="I201" s="42" t="str">
        <f>+IFERROR(Tabla1[[#This Row],[POSITIVO]]/Tabla1[[#This Row],[ASIGNACION]],"")</f>
        <v/>
      </c>
      <c r="J201" s="32" t="str">
        <f>IFERROR(VLOOKUP(Tabla1[[#This Row],[ENTIDAD]],Tabla2[#All],2,0),"")</f>
        <v/>
      </c>
      <c r="K201" s="32" t="str">
        <f>IFERROR(VLOOKUP(Tabla1[[#This Row],[LLAVE]],GANNT!$A:$J,10,0),"")</f>
        <v/>
      </c>
      <c r="L201" s="32" t="str">
        <f>IFERROR(VLOOKUP(Tabla1[[#This Row],[LLAVE]],GANNT!$A:$BT,72,0),"")</f>
        <v>CUMPLIDO</v>
      </c>
      <c r="M20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01" s="33">
        <f>IFERROR(VLOOKUP(Tabla1[[#This Row],[TARIFA A CALCULAR]],Tabla6[#All],2,0)*Tabla1[[#This Row],[POSITIVO]],0)</f>
        <v>0</v>
      </c>
      <c r="O201" s="33">
        <f>IFERROR(VLOOKUP(Tabla1[[#This Row],[TARIFA A CALCULAR]],Tabla6[#All],3,0)*(Tabla1[[#This Row],[ASIGNACION]]-Tabla1[[#This Row],[POSITIVO]]),0)</f>
        <v>0</v>
      </c>
      <c r="P201" s="34">
        <f>+IFERROR(Tabla1[[#This Row],[FACTURA POSITIVO]]+Tabla1[[#This Row],[FACTURA NEGATIVO]],0)</f>
        <v>0</v>
      </c>
    </row>
    <row r="202" spans="1:16" x14ac:dyDescent="0.25">
      <c r="A202" s="62" t="str">
        <f>IFERROR(Tabla1[[#This Row],[ENTIDAD]]&amp;Tabla1[[#This Row],['# SOLICITUDES]],"")</f>
        <v/>
      </c>
      <c r="B202" s="66" t="str">
        <f>+IFERROR(IF([1]Controles!$A201&lt;&gt;"",[1]Controles!$A201,""),"")</f>
        <v/>
      </c>
      <c r="C202" s="64" t="str">
        <f>+IFERROR(IF([1]Controles!$B201&lt;&gt;"",[1]Controles!$B201,""),"")</f>
        <v/>
      </c>
      <c r="D202" s="50" t="str">
        <f>+IFERROR(IF([1]Controles!$C201&lt;&gt;"",[1]Controles!$C201,""),"")</f>
        <v/>
      </c>
      <c r="E202" s="50" t="str">
        <f>+IFERROR(IF([1]Controles!$D201&lt;&gt;"",[1]Controles!$D201,""),"")</f>
        <v/>
      </c>
      <c r="F202" s="50" t="str">
        <f>+IFERROR(IF([1]Controles!$E201&lt;&gt;"",[1]Controles!$E201,""),"")</f>
        <v/>
      </c>
      <c r="G202" s="59" t="str">
        <f>+IFERROR(IF([1]Controles!$F201&lt;&gt;"",[1]Controles!$F201,""),"")</f>
        <v/>
      </c>
      <c r="H202" s="43" t="str">
        <f>+IFERROR(IF([1]Controles!$G201&lt;&gt;"",[1]Controles!$G201,""),"")</f>
        <v/>
      </c>
      <c r="I202" s="42" t="str">
        <f>+IFERROR(Tabla1[[#This Row],[POSITIVO]]/Tabla1[[#This Row],[ASIGNACION]],"")</f>
        <v/>
      </c>
      <c r="J202" s="32" t="str">
        <f>IFERROR(VLOOKUP(Tabla1[[#This Row],[ENTIDAD]],Tabla2[#All],2,0),"")</f>
        <v/>
      </c>
      <c r="K202" s="32" t="str">
        <f>IFERROR(VLOOKUP(Tabla1[[#This Row],[LLAVE]],GANNT!$A:$J,10,0),"")</f>
        <v/>
      </c>
      <c r="L202" s="32" t="str">
        <f>IFERROR(VLOOKUP(Tabla1[[#This Row],[LLAVE]],GANNT!$A:$BT,72,0),"")</f>
        <v>CUMPLIDO</v>
      </c>
      <c r="M20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02" s="33">
        <f>IFERROR(VLOOKUP(Tabla1[[#This Row],[TARIFA A CALCULAR]],Tabla6[#All],2,0)*Tabla1[[#This Row],[POSITIVO]],0)</f>
        <v>0</v>
      </c>
      <c r="O202" s="33">
        <f>IFERROR(VLOOKUP(Tabla1[[#This Row],[TARIFA A CALCULAR]],Tabla6[#All],3,0)*(Tabla1[[#This Row],[ASIGNACION]]-Tabla1[[#This Row],[POSITIVO]]),0)</f>
        <v>0</v>
      </c>
      <c r="P202" s="34">
        <f>+IFERROR(Tabla1[[#This Row],[FACTURA POSITIVO]]+Tabla1[[#This Row],[FACTURA NEGATIVO]],0)</f>
        <v>0</v>
      </c>
    </row>
    <row r="203" spans="1:16" x14ac:dyDescent="0.25">
      <c r="A203" s="62" t="str">
        <f>IFERROR(Tabla1[[#This Row],[ENTIDAD]]&amp;Tabla1[[#This Row],['# SOLICITUDES]],"")</f>
        <v/>
      </c>
      <c r="B203" s="66" t="str">
        <f>+IFERROR(IF([1]Controles!$A202&lt;&gt;"",[1]Controles!$A202,""),"")</f>
        <v/>
      </c>
      <c r="C203" s="64" t="str">
        <f>+IFERROR(IF([1]Controles!$B202&lt;&gt;"",[1]Controles!$B202,""),"")</f>
        <v/>
      </c>
      <c r="D203" s="50" t="str">
        <f>+IFERROR(IF([1]Controles!$C202&lt;&gt;"",[1]Controles!$C202,""),"")</f>
        <v/>
      </c>
      <c r="E203" s="50" t="str">
        <f>+IFERROR(IF([1]Controles!$D202&lt;&gt;"",[1]Controles!$D202,""),"")</f>
        <v/>
      </c>
      <c r="F203" s="50" t="str">
        <f>+IFERROR(IF([1]Controles!$E202&lt;&gt;"",[1]Controles!$E202,""),"")</f>
        <v/>
      </c>
      <c r="G203" s="59" t="str">
        <f>+IFERROR(IF([1]Controles!$F202&lt;&gt;"",[1]Controles!$F202,""),"")</f>
        <v/>
      </c>
      <c r="H203" s="43" t="str">
        <f>+IFERROR(IF([1]Controles!$G202&lt;&gt;"",[1]Controles!$G202,""),"")</f>
        <v/>
      </c>
      <c r="I203" s="42" t="str">
        <f>+IFERROR(Tabla1[[#This Row],[POSITIVO]]/Tabla1[[#This Row],[ASIGNACION]],"")</f>
        <v/>
      </c>
      <c r="J203" s="32" t="str">
        <f>IFERROR(VLOOKUP(Tabla1[[#This Row],[ENTIDAD]],Tabla2[#All],2,0),"")</f>
        <v/>
      </c>
      <c r="K203" s="32" t="str">
        <f>IFERROR(VLOOKUP(Tabla1[[#This Row],[LLAVE]],GANNT!$A:$J,10,0),"")</f>
        <v/>
      </c>
      <c r="L203" s="32" t="str">
        <f>IFERROR(VLOOKUP(Tabla1[[#This Row],[LLAVE]],GANNT!$A:$BT,72,0),"")</f>
        <v>CUMPLIDO</v>
      </c>
      <c r="M20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03" s="33">
        <f>IFERROR(VLOOKUP(Tabla1[[#This Row],[TARIFA A CALCULAR]],Tabla6[#All],2,0)*Tabla1[[#This Row],[POSITIVO]],0)</f>
        <v>0</v>
      </c>
      <c r="O203" s="33">
        <f>IFERROR(VLOOKUP(Tabla1[[#This Row],[TARIFA A CALCULAR]],Tabla6[#All],3,0)*(Tabla1[[#This Row],[ASIGNACION]]-Tabla1[[#This Row],[POSITIVO]]),0)</f>
        <v>0</v>
      </c>
      <c r="P203" s="34">
        <f>+IFERROR(Tabla1[[#This Row],[FACTURA POSITIVO]]+Tabla1[[#This Row],[FACTURA NEGATIVO]],0)</f>
        <v>0</v>
      </c>
    </row>
    <row r="204" spans="1:16" x14ac:dyDescent="0.25">
      <c r="A204" s="62" t="str">
        <f>IFERROR(Tabla1[[#This Row],[ENTIDAD]]&amp;Tabla1[[#This Row],['# SOLICITUDES]],"")</f>
        <v/>
      </c>
      <c r="B204" s="66" t="str">
        <f>+IFERROR(IF([1]Controles!$A203&lt;&gt;"",[1]Controles!$A203,""),"")</f>
        <v/>
      </c>
      <c r="C204" s="64" t="str">
        <f>+IFERROR(IF([1]Controles!$B203&lt;&gt;"",[1]Controles!$B203,""),"")</f>
        <v/>
      </c>
      <c r="D204" s="50" t="str">
        <f>+IFERROR(IF([1]Controles!$C203&lt;&gt;"",[1]Controles!$C203,""),"")</f>
        <v/>
      </c>
      <c r="E204" s="50" t="str">
        <f>+IFERROR(IF([1]Controles!$D203&lt;&gt;"",[1]Controles!$D203,""),"")</f>
        <v/>
      </c>
      <c r="F204" s="50" t="str">
        <f>+IFERROR(IF([1]Controles!$E203&lt;&gt;"",[1]Controles!$E203,""),"")</f>
        <v/>
      </c>
      <c r="G204" s="59" t="str">
        <f>+IFERROR(IF([1]Controles!$F203&lt;&gt;"",[1]Controles!$F203,""),"")</f>
        <v/>
      </c>
      <c r="H204" s="43" t="str">
        <f>+IFERROR(IF([1]Controles!$G203&lt;&gt;"",[1]Controles!$G203,""),"")</f>
        <v/>
      </c>
      <c r="I204" s="42" t="str">
        <f>+IFERROR(Tabla1[[#This Row],[POSITIVO]]/Tabla1[[#This Row],[ASIGNACION]],"")</f>
        <v/>
      </c>
      <c r="J204" s="32" t="str">
        <f>IFERROR(VLOOKUP(Tabla1[[#This Row],[ENTIDAD]],Tabla2[#All],2,0),"")</f>
        <v/>
      </c>
      <c r="K204" s="32" t="str">
        <f>IFERROR(VLOOKUP(Tabla1[[#This Row],[LLAVE]],GANNT!$A:$J,10,0),"")</f>
        <v/>
      </c>
      <c r="L204" s="32" t="str">
        <f>IFERROR(VLOOKUP(Tabla1[[#This Row],[LLAVE]],GANNT!$A:$BT,72,0),"")</f>
        <v>CUMPLIDO</v>
      </c>
      <c r="M20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04" s="33">
        <f>IFERROR(VLOOKUP(Tabla1[[#This Row],[TARIFA A CALCULAR]],Tabla6[#All],2,0)*Tabla1[[#This Row],[POSITIVO]],0)</f>
        <v>0</v>
      </c>
      <c r="O204" s="33">
        <f>IFERROR(VLOOKUP(Tabla1[[#This Row],[TARIFA A CALCULAR]],Tabla6[#All],3,0)*(Tabla1[[#This Row],[ASIGNACION]]-Tabla1[[#This Row],[POSITIVO]]),0)</f>
        <v>0</v>
      </c>
      <c r="P204" s="34">
        <f>+IFERROR(Tabla1[[#This Row],[FACTURA POSITIVO]]+Tabla1[[#This Row],[FACTURA NEGATIVO]],0)</f>
        <v>0</v>
      </c>
    </row>
    <row r="205" spans="1:16" x14ac:dyDescent="0.25">
      <c r="A205" s="62" t="str">
        <f>IFERROR(Tabla1[[#This Row],[ENTIDAD]]&amp;Tabla1[[#This Row],['# SOLICITUDES]],"")</f>
        <v/>
      </c>
      <c r="B205" s="66" t="str">
        <f>+IFERROR(IF([1]Controles!$A204&lt;&gt;"",[1]Controles!$A204,""),"")</f>
        <v/>
      </c>
      <c r="C205" s="64" t="str">
        <f>+IFERROR(IF([1]Controles!$B204&lt;&gt;"",[1]Controles!$B204,""),"")</f>
        <v/>
      </c>
      <c r="D205" s="50" t="str">
        <f>+IFERROR(IF([1]Controles!$C204&lt;&gt;"",[1]Controles!$C204,""),"")</f>
        <v/>
      </c>
      <c r="E205" s="50" t="str">
        <f>+IFERROR(IF([1]Controles!$D204&lt;&gt;"",[1]Controles!$D204,""),"")</f>
        <v/>
      </c>
      <c r="F205" s="50" t="str">
        <f>+IFERROR(IF([1]Controles!$E204&lt;&gt;"",[1]Controles!$E204,""),"")</f>
        <v/>
      </c>
      <c r="G205" s="59" t="str">
        <f>+IFERROR(IF([1]Controles!$F204&lt;&gt;"",[1]Controles!$F204,""),"")</f>
        <v/>
      </c>
      <c r="H205" s="43" t="str">
        <f>+IFERROR(IF([1]Controles!$G204&lt;&gt;"",[1]Controles!$G204,""),"")</f>
        <v/>
      </c>
      <c r="I205" s="42" t="str">
        <f>+IFERROR(Tabla1[[#This Row],[POSITIVO]]/Tabla1[[#This Row],[ASIGNACION]],"")</f>
        <v/>
      </c>
      <c r="J205" s="32" t="str">
        <f>IFERROR(VLOOKUP(Tabla1[[#This Row],[ENTIDAD]],Tabla2[#All],2,0),"")</f>
        <v/>
      </c>
      <c r="K205" s="32" t="str">
        <f>IFERROR(VLOOKUP(Tabla1[[#This Row],[LLAVE]],GANNT!$A:$J,10,0),"")</f>
        <v/>
      </c>
      <c r="L205" s="32" t="str">
        <f>IFERROR(VLOOKUP(Tabla1[[#This Row],[LLAVE]],GANNT!$A:$BT,72,0),"")</f>
        <v>CUMPLIDO</v>
      </c>
      <c r="M20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05" s="33">
        <f>IFERROR(VLOOKUP(Tabla1[[#This Row],[TARIFA A CALCULAR]],Tabla6[#All],2,0)*Tabla1[[#This Row],[POSITIVO]],0)</f>
        <v>0</v>
      </c>
      <c r="O205" s="33">
        <f>IFERROR(VLOOKUP(Tabla1[[#This Row],[TARIFA A CALCULAR]],Tabla6[#All],3,0)*(Tabla1[[#This Row],[ASIGNACION]]-Tabla1[[#This Row],[POSITIVO]]),0)</f>
        <v>0</v>
      </c>
      <c r="P205" s="34">
        <f>+IFERROR(Tabla1[[#This Row],[FACTURA POSITIVO]]+Tabla1[[#This Row],[FACTURA NEGATIVO]],0)</f>
        <v>0</v>
      </c>
    </row>
    <row r="206" spans="1:16" x14ac:dyDescent="0.25">
      <c r="A206" s="62" t="str">
        <f>IFERROR(Tabla1[[#This Row],[ENTIDAD]]&amp;Tabla1[[#This Row],['# SOLICITUDES]],"")</f>
        <v/>
      </c>
      <c r="B206" s="66" t="str">
        <f>+IFERROR(IF([1]Controles!$A205&lt;&gt;"",[1]Controles!$A205,""),"")</f>
        <v/>
      </c>
      <c r="C206" s="64" t="str">
        <f>+IFERROR(IF([1]Controles!$B205&lt;&gt;"",[1]Controles!$B205,""),"")</f>
        <v/>
      </c>
      <c r="D206" s="50" t="str">
        <f>+IFERROR(IF([1]Controles!$C205&lt;&gt;"",[1]Controles!$C205,""),"")</f>
        <v/>
      </c>
      <c r="E206" s="50" t="str">
        <f>+IFERROR(IF([1]Controles!$D205&lt;&gt;"",[1]Controles!$D205,""),"")</f>
        <v/>
      </c>
      <c r="F206" s="50" t="str">
        <f>+IFERROR(IF([1]Controles!$E205&lt;&gt;"",[1]Controles!$E205,""),"")</f>
        <v/>
      </c>
      <c r="G206" s="59" t="str">
        <f>+IFERROR(IF([1]Controles!$F205&lt;&gt;"",[1]Controles!$F205,""),"")</f>
        <v/>
      </c>
      <c r="H206" s="43" t="str">
        <f>+IFERROR(IF([1]Controles!$G205&lt;&gt;"",[1]Controles!$G205,""),"")</f>
        <v/>
      </c>
      <c r="I206" s="42" t="str">
        <f>+IFERROR(Tabla1[[#This Row],[POSITIVO]]/Tabla1[[#This Row],[ASIGNACION]],"")</f>
        <v/>
      </c>
      <c r="J206" s="32" t="str">
        <f>IFERROR(VLOOKUP(Tabla1[[#This Row],[ENTIDAD]],Tabla2[#All],2,0),"")</f>
        <v/>
      </c>
      <c r="K206" s="32" t="str">
        <f>IFERROR(VLOOKUP(Tabla1[[#This Row],[LLAVE]],GANNT!$A:$J,10,0),"")</f>
        <v/>
      </c>
      <c r="L206" s="32" t="str">
        <f>IFERROR(VLOOKUP(Tabla1[[#This Row],[LLAVE]],GANNT!$A:$BT,72,0),"")</f>
        <v>CUMPLIDO</v>
      </c>
      <c r="M20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06" s="33">
        <f>IFERROR(VLOOKUP(Tabla1[[#This Row],[TARIFA A CALCULAR]],Tabla6[#All],2,0)*Tabla1[[#This Row],[POSITIVO]],0)</f>
        <v>0</v>
      </c>
      <c r="O206" s="33">
        <f>IFERROR(VLOOKUP(Tabla1[[#This Row],[TARIFA A CALCULAR]],Tabla6[#All],3,0)*(Tabla1[[#This Row],[ASIGNACION]]-Tabla1[[#This Row],[POSITIVO]]),0)</f>
        <v>0</v>
      </c>
      <c r="P206" s="34">
        <f>+IFERROR(Tabla1[[#This Row],[FACTURA POSITIVO]]+Tabla1[[#This Row],[FACTURA NEGATIVO]],0)</f>
        <v>0</v>
      </c>
    </row>
    <row r="207" spans="1:16" x14ac:dyDescent="0.25">
      <c r="A207" s="62" t="str">
        <f>IFERROR(Tabla1[[#This Row],[ENTIDAD]]&amp;Tabla1[[#This Row],['# SOLICITUDES]],"")</f>
        <v/>
      </c>
      <c r="B207" s="66" t="str">
        <f>+IFERROR(IF([1]Controles!$A206&lt;&gt;"",[1]Controles!$A206,""),"")</f>
        <v/>
      </c>
      <c r="C207" s="64" t="str">
        <f>+IFERROR(IF([1]Controles!$B206&lt;&gt;"",[1]Controles!$B206,""),"")</f>
        <v/>
      </c>
      <c r="D207" s="50" t="str">
        <f>+IFERROR(IF([1]Controles!$C206&lt;&gt;"",[1]Controles!$C206,""),"")</f>
        <v/>
      </c>
      <c r="E207" s="50" t="str">
        <f>+IFERROR(IF([1]Controles!$D206&lt;&gt;"",[1]Controles!$D206,""),"")</f>
        <v/>
      </c>
      <c r="F207" s="50" t="str">
        <f>+IFERROR(IF([1]Controles!$E206&lt;&gt;"",[1]Controles!$E206,""),"")</f>
        <v/>
      </c>
      <c r="G207" s="59" t="str">
        <f>+IFERROR(IF([1]Controles!$F206&lt;&gt;"",[1]Controles!$F206,""),"")</f>
        <v/>
      </c>
      <c r="H207" s="43" t="str">
        <f>+IFERROR(IF([1]Controles!$G206&lt;&gt;"",[1]Controles!$G206,""),"")</f>
        <v/>
      </c>
      <c r="I207" s="42" t="str">
        <f>+IFERROR(Tabla1[[#This Row],[POSITIVO]]/Tabla1[[#This Row],[ASIGNACION]],"")</f>
        <v/>
      </c>
      <c r="J207" s="32" t="str">
        <f>IFERROR(VLOOKUP(Tabla1[[#This Row],[ENTIDAD]],Tabla2[#All],2,0),"")</f>
        <v/>
      </c>
      <c r="K207" s="32" t="str">
        <f>IFERROR(VLOOKUP(Tabla1[[#This Row],[LLAVE]],GANNT!$A:$J,10,0),"")</f>
        <v/>
      </c>
      <c r="L207" s="32" t="str">
        <f>IFERROR(VLOOKUP(Tabla1[[#This Row],[LLAVE]],GANNT!$A:$BT,72,0),"")</f>
        <v>CUMPLIDO</v>
      </c>
      <c r="M20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07" s="33">
        <f>IFERROR(VLOOKUP(Tabla1[[#This Row],[TARIFA A CALCULAR]],Tabla6[#All],2,0)*Tabla1[[#This Row],[POSITIVO]],0)</f>
        <v>0</v>
      </c>
      <c r="O207" s="33">
        <f>IFERROR(VLOOKUP(Tabla1[[#This Row],[TARIFA A CALCULAR]],Tabla6[#All],3,0)*(Tabla1[[#This Row],[ASIGNACION]]-Tabla1[[#This Row],[POSITIVO]]),0)</f>
        <v>0</v>
      </c>
      <c r="P207" s="34">
        <f>+IFERROR(Tabla1[[#This Row],[FACTURA POSITIVO]]+Tabla1[[#This Row],[FACTURA NEGATIVO]],0)</f>
        <v>0</v>
      </c>
    </row>
    <row r="208" spans="1:16" x14ac:dyDescent="0.25">
      <c r="A208" s="62" t="str">
        <f>IFERROR(Tabla1[[#This Row],[ENTIDAD]]&amp;Tabla1[[#This Row],['# SOLICITUDES]],"")</f>
        <v/>
      </c>
      <c r="B208" s="66" t="str">
        <f>+IFERROR(IF([1]Controles!$A207&lt;&gt;"",[1]Controles!$A207,""),"")</f>
        <v/>
      </c>
      <c r="C208" s="64" t="str">
        <f>+IFERROR(IF([1]Controles!$B207&lt;&gt;"",[1]Controles!$B207,""),"")</f>
        <v/>
      </c>
      <c r="D208" s="50" t="str">
        <f>+IFERROR(IF([1]Controles!$C207&lt;&gt;"",[1]Controles!$C207,""),"")</f>
        <v/>
      </c>
      <c r="E208" s="50" t="str">
        <f>+IFERROR(IF([1]Controles!$D207&lt;&gt;"",[1]Controles!$D207,""),"")</f>
        <v/>
      </c>
      <c r="F208" s="50" t="str">
        <f>+IFERROR(IF([1]Controles!$E207&lt;&gt;"",[1]Controles!$E207,""),"")</f>
        <v/>
      </c>
      <c r="G208" s="59" t="str">
        <f>+IFERROR(IF([1]Controles!$F207&lt;&gt;"",[1]Controles!$F207,""),"")</f>
        <v/>
      </c>
      <c r="H208" s="43" t="str">
        <f>+IFERROR(IF([1]Controles!$G207&lt;&gt;"",[1]Controles!$G207,""),"")</f>
        <v/>
      </c>
      <c r="I208" s="42" t="str">
        <f>+IFERROR(Tabla1[[#This Row],[POSITIVO]]/Tabla1[[#This Row],[ASIGNACION]],"")</f>
        <v/>
      </c>
      <c r="J208" s="32" t="str">
        <f>IFERROR(VLOOKUP(Tabla1[[#This Row],[ENTIDAD]],Tabla2[#All],2,0),"")</f>
        <v/>
      </c>
      <c r="K208" s="32" t="str">
        <f>IFERROR(VLOOKUP(Tabla1[[#This Row],[LLAVE]],GANNT!$A:$J,10,0),"")</f>
        <v/>
      </c>
      <c r="L208" s="32" t="str">
        <f>IFERROR(VLOOKUP(Tabla1[[#This Row],[LLAVE]],GANNT!$A:$BT,72,0),"")</f>
        <v>CUMPLIDO</v>
      </c>
      <c r="M20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08" s="33">
        <f>IFERROR(VLOOKUP(Tabla1[[#This Row],[TARIFA A CALCULAR]],Tabla6[#All],2,0)*Tabla1[[#This Row],[POSITIVO]],0)</f>
        <v>0</v>
      </c>
      <c r="O208" s="33">
        <f>IFERROR(VLOOKUP(Tabla1[[#This Row],[TARIFA A CALCULAR]],Tabla6[#All],3,0)*(Tabla1[[#This Row],[ASIGNACION]]-Tabla1[[#This Row],[POSITIVO]]),0)</f>
        <v>0</v>
      </c>
      <c r="P208" s="34">
        <f>+IFERROR(Tabla1[[#This Row],[FACTURA POSITIVO]]+Tabla1[[#This Row],[FACTURA NEGATIVO]],0)</f>
        <v>0</v>
      </c>
    </row>
    <row r="209" spans="1:16" x14ac:dyDescent="0.25">
      <c r="A209" s="62" t="str">
        <f>IFERROR(Tabla1[[#This Row],[ENTIDAD]]&amp;Tabla1[[#This Row],['# SOLICITUDES]],"")</f>
        <v/>
      </c>
      <c r="B209" s="66" t="str">
        <f>+IFERROR(IF([1]Controles!$A208&lt;&gt;"",[1]Controles!$A208,""),"")</f>
        <v/>
      </c>
      <c r="C209" s="64" t="str">
        <f>+IFERROR(IF([1]Controles!$B208&lt;&gt;"",[1]Controles!$B208,""),"")</f>
        <v/>
      </c>
      <c r="D209" s="50" t="str">
        <f>+IFERROR(IF([1]Controles!$C208&lt;&gt;"",[1]Controles!$C208,""),"")</f>
        <v/>
      </c>
      <c r="E209" s="50" t="str">
        <f>+IFERROR(IF([1]Controles!$D208&lt;&gt;"",[1]Controles!$D208,""),"")</f>
        <v/>
      </c>
      <c r="F209" s="50" t="str">
        <f>+IFERROR(IF([1]Controles!$E208&lt;&gt;"",[1]Controles!$E208,""),"")</f>
        <v/>
      </c>
      <c r="G209" s="59" t="str">
        <f>+IFERROR(IF([1]Controles!$F208&lt;&gt;"",[1]Controles!$F208,""),"")</f>
        <v/>
      </c>
      <c r="H209" s="43" t="str">
        <f>+IFERROR(IF([1]Controles!$G208&lt;&gt;"",[1]Controles!$G208,""),"")</f>
        <v/>
      </c>
      <c r="I209" s="42" t="str">
        <f>+IFERROR(Tabla1[[#This Row],[POSITIVO]]/Tabla1[[#This Row],[ASIGNACION]],"")</f>
        <v/>
      </c>
      <c r="J209" s="32" t="str">
        <f>IFERROR(VLOOKUP(Tabla1[[#This Row],[ENTIDAD]],Tabla2[#All],2,0),"")</f>
        <v/>
      </c>
      <c r="K209" s="32" t="str">
        <f>IFERROR(VLOOKUP(Tabla1[[#This Row],[LLAVE]],GANNT!$A:$J,10,0),"")</f>
        <v/>
      </c>
      <c r="L209" s="32" t="str">
        <f>IFERROR(VLOOKUP(Tabla1[[#This Row],[LLAVE]],GANNT!$A:$BT,72,0),"")</f>
        <v>CUMPLIDO</v>
      </c>
      <c r="M20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09" s="33">
        <f>IFERROR(VLOOKUP(Tabla1[[#This Row],[TARIFA A CALCULAR]],Tabla6[#All],2,0)*Tabla1[[#This Row],[POSITIVO]],0)</f>
        <v>0</v>
      </c>
      <c r="O209" s="33">
        <f>IFERROR(VLOOKUP(Tabla1[[#This Row],[TARIFA A CALCULAR]],Tabla6[#All],3,0)*(Tabla1[[#This Row],[ASIGNACION]]-Tabla1[[#This Row],[POSITIVO]]),0)</f>
        <v>0</v>
      </c>
      <c r="P209" s="34">
        <f>+IFERROR(Tabla1[[#This Row],[FACTURA POSITIVO]]+Tabla1[[#This Row],[FACTURA NEGATIVO]],0)</f>
        <v>0</v>
      </c>
    </row>
    <row r="210" spans="1:16" x14ac:dyDescent="0.25">
      <c r="A210" s="62" t="str">
        <f>IFERROR(Tabla1[[#This Row],[ENTIDAD]]&amp;Tabla1[[#This Row],['# SOLICITUDES]],"")</f>
        <v/>
      </c>
      <c r="B210" s="66" t="str">
        <f>+IFERROR(IF([1]Controles!$A209&lt;&gt;"",[1]Controles!$A209,""),"")</f>
        <v/>
      </c>
      <c r="C210" s="64" t="str">
        <f>+IFERROR(IF([1]Controles!$B209&lt;&gt;"",[1]Controles!$B209,""),"")</f>
        <v/>
      </c>
      <c r="D210" s="50" t="str">
        <f>+IFERROR(IF([1]Controles!$C209&lt;&gt;"",[1]Controles!$C209,""),"")</f>
        <v/>
      </c>
      <c r="E210" s="50" t="str">
        <f>+IFERROR(IF([1]Controles!$D209&lt;&gt;"",[1]Controles!$D209,""),"")</f>
        <v/>
      </c>
      <c r="F210" s="50" t="str">
        <f>+IFERROR(IF([1]Controles!$E209&lt;&gt;"",[1]Controles!$E209,""),"")</f>
        <v/>
      </c>
      <c r="G210" s="59" t="str">
        <f>+IFERROR(IF([1]Controles!$F209&lt;&gt;"",[1]Controles!$F209,""),"")</f>
        <v/>
      </c>
      <c r="H210" s="43" t="str">
        <f>+IFERROR(IF([1]Controles!$G209&lt;&gt;"",[1]Controles!$G209,""),"")</f>
        <v/>
      </c>
      <c r="I210" s="42" t="str">
        <f>+IFERROR(Tabla1[[#This Row],[POSITIVO]]/Tabla1[[#This Row],[ASIGNACION]],"")</f>
        <v/>
      </c>
      <c r="J210" s="32" t="str">
        <f>IFERROR(VLOOKUP(Tabla1[[#This Row],[ENTIDAD]],Tabla2[#All],2,0),"")</f>
        <v/>
      </c>
      <c r="K210" s="32" t="str">
        <f>IFERROR(VLOOKUP(Tabla1[[#This Row],[LLAVE]],GANNT!$A:$J,10,0),"")</f>
        <v/>
      </c>
      <c r="L210" s="32" t="str">
        <f>IFERROR(VLOOKUP(Tabla1[[#This Row],[LLAVE]],GANNT!$A:$BT,72,0),"")</f>
        <v>CUMPLIDO</v>
      </c>
      <c r="M21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10" s="33">
        <f>IFERROR(VLOOKUP(Tabla1[[#This Row],[TARIFA A CALCULAR]],Tabla6[#All],2,0)*Tabla1[[#This Row],[POSITIVO]],0)</f>
        <v>0</v>
      </c>
      <c r="O210" s="33">
        <f>IFERROR(VLOOKUP(Tabla1[[#This Row],[TARIFA A CALCULAR]],Tabla6[#All],3,0)*(Tabla1[[#This Row],[ASIGNACION]]-Tabla1[[#This Row],[POSITIVO]]),0)</f>
        <v>0</v>
      </c>
      <c r="P210" s="34">
        <f>+IFERROR(Tabla1[[#This Row],[FACTURA POSITIVO]]+Tabla1[[#This Row],[FACTURA NEGATIVO]],0)</f>
        <v>0</v>
      </c>
    </row>
    <row r="211" spans="1:16" x14ac:dyDescent="0.25">
      <c r="A211" s="62" t="str">
        <f>IFERROR(Tabla1[[#This Row],[ENTIDAD]]&amp;Tabla1[[#This Row],['# SOLICITUDES]],"")</f>
        <v/>
      </c>
      <c r="B211" s="66" t="str">
        <f>+IFERROR(IF([1]Controles!$A210&lt;&gt;"",[1]Controles!$A210,""),"")</f>
        <v/>
      </c>
      <c r="C211" s="64" t="str">
        <f>+IFERROR(IF([1]Controles!$B210&lt;&gt;"",[1]Controles!$B210,""),"")</f>
        <v/>
      </c>
      <c r="D211" s="50" t="str">
        <f>+IFERROR(IF([1]Controles!$C210&lt;&gt;"",[1]Controles!$C210,""),"")</f>
        <v/>
      </c>
      <c r="E211" s="50" t="str">
        <f>+IFERROR(IF([1]Controles!$D210&lt;&gt;"",[1]Controles!$D210,""),"")</f>
        <v/>
      </c>
      <c r="F211" s="50" t="str">
        <f>+IFERROR(IF([1]Controles!$E210&lt;&gt;"",[1]Controles!$E210,""),"")</f>
        <v/>
      </c>
      <c r="G211" s="59" t="str">
        <f>+IFERROR(IF([1]Controles!$F210&lt;&gt;"",[1]Controles!$F210,""),"")</f>
        <v/>
      </c>
      <c r="H211" s="43" t="str">
        <f>+IFERROR(IF([1]Controles!$G210&lt;&gt;"",[1]Controles!$G210,""),"")</f>
        <v/>
      </c>
      <c r="I211" s="42" t="str">
        <f>+IFERROR(Tabla1[[#This Row],[POSITIVO]]/Tabla1[[#This Row],[ASIGNACION]],"")</f>
        <v/>
      </c>
      <c r="J211" s="32" t="str">
        <f>IFERROR(VLOOKUP(Tabla1[[#This Row],[ENTIDAD]],Tabla2[#All],2,0),"")</f>
        <v/>
      </c>
      <c r="K211" s="32" t="str">
        <f>IFERROR(VLOOKUP(Tabla1[[#This Row],[LLAVE]],GANNT!$A:$J,10,0),"")</f>
        <v/>
      </c>
      <c r="L211" s="32" t="str">
        <f>IFERROR(VLOOKUP(Tabla1[[#This Row],[LLAVE]],GANNT!$A:$BT,72,0),"")</f>
        <v>CUMPLIDO</v>
      </c>
      <c r="M21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11" s="33">
        <f>IFERROR(VLOOKUP(Tabla1[[#This Row],[TARIFA A CALCULAR]],Tabla6[#All],2,0)*Tabla1[[#This Row],[POSITIVO]],0)</f>
        <v>0</v>
      </c>
      <c r="O211" s="33">
        <f>IFERROR(VLOOKUP(Tabla1[[#This Row],[TARIFA A CALCULAR]],Tabla6[#All],3,0)*(Tabla1[[#This Row],[ASIGNACION]]-Tabla1[[#This Row],[POSITIVO]]),0)</f>
        <v>0</v>
      </c>
      <c r="P211" s="34">
        <f>+IFERROR(Tabla1[[#This Row],[FACTURA POSITIVO]]+Tabla1[[#This Row],[FACTURA NEGATIVO]],0)</f>
        <v>0</v>
      </c>
    </row>
    <row r="212" spans="1:16" x14ac:dyDescent="0.25">
      <c r="A212" s="62" t="str">
        <f>IFERROR(Tabla1[[#This Row],[ENTIDAD]]&amp;Tabla1[[#This Row],['# SOLICITUDES]],"")</f>
        <v/>
      </c>
      <c r="B212" s="66" t="str">
        <f>+IFERROR(IF([1]Controles!$A211&lt;&gt;"",[1]Controles!$A211,""),"")</f>
        <v/>
      </c>
      <c r="C212" s="64" t="str">
        <f>+IFERROR(IF([1]Controles!$B211&lt;&gt;"",[1]Controles!$B211,""),"")</f>
        <v/>
      </c>
      <c r="D212" s="50" t="str">
        <f>+IFERROR(IF([1]Controles!$C211&lt;&gt;"",[1]Controles!$C211,""),"")</f>
        <v/>
      </c>
      <c r="E212" s="50" t="str">
        <f>+IFERROR(IF([1]Controles!$D211&lt;&gt;"",[1]Controles!$D211,""),"")</f>
        <v/>
      </c>
      <c r="F212" s="50" t="str">
        <f>+IFERROR(IF([1]Controles!$E211&lt;&gt;"",[1]Controles!$E211,""),"")</f>
        <v/>
      </c>
      <c r="G212" s="59" t="str">
        <f>+IFERROR(IF([1]Controles!$F211&lt;&gt;"",[1]Controles!$F211,""),"")</f>
        <v/>
      </c>
      <c r="H212" s="43" t="str">
        <f>+IFERROR(IF([1]Controles!$G211&lt;&gt;"",[1]Controles!$G211,""),"")</f>
        <v/>
      </c>
      <c r="I212" s="42" t="str">
        <f>+IFERROR(Tabla1[[#This Row],[POSITIVO]]/Tabla1[[#This Row],[ASIGNACION]],"")</f>
        <v/>
      </c>
      <c r="J212" s="32" t="str">
        <f>IFERROR(VLOOKUP(Tabla1[[#This Row],[ENTIDAD]],Tabla2[#All],2,0),"")</f>
        <v/>
      </c>
      <c r="K212" s="32" t="str">
        <f>IFERROR(VLOOKUP(Tabla1[[#This Row],[LLAVE]],GANNT!$A:$J,10,0),"")</f>
        <v/>
      </c>
      <c r="L212" s="32" t="str">
        <f>IFERROR(VLOOKUP(Tabla1[[#This Row],[LLAVE]],GANNT!$A:$BT,72,0),"")</f>
        <v>CUMPLIDO</v>
      </c>
      <c r="M21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12" s="33">
        <f>IFERROR(VLOOKUP(Tabla1[[#This Row],[TARIFA A CALCULAR]],Tabla6[#All],2,0)*Tabla1[[#This Row],[POSITIVO]],0)</f>
        <v>0</v>
      </c>
      <c r="O212" s="33">
        <f>IFERROR(VLOOKUP(Tabla1[[#This Row],[TARIFA A CALCULAR]],Tabla6[#All],3,0)*(Tabla1[[#This Row],[ASIGNACION]]-Tabla1[[#This Row],[POSITIVO]]),0)</f>
        <v>0</v>
      </c>
      <c r="P212" s="34">
        <f>+IFERROR(Tabla1[[#This Row],[FACTURA POSITIVO]]+Tabla1[[#This Row],[FACTURA NEGATIVO]],0)</f>
        <v>0</v>
      </c>
    </row>
    <row r="213" spans="1:16" x14ac:dyDescent="0.25">
      <c r="A213" s="62" t="str">
        <f>IFERROR(Tabla1[[#This Row],[ENTIDAD]]&amp;Tabla1[[#This Row],['# SOLICITUDES]],"")</f>
        <v/>
      </c>
      <c r="B213" s="66" t="str">
        <f>+IFERROR(IF([1]Controles!$A212&lt;&gt;"",[1]Controles!$A212,""),"")</f>
        <v/>
      </c>
      <c r="C213" s="64" t="str">
        <f>+IFERROR(IF([1]Controles!$B212&lt;&gt;"",[1]Controles!$B212,""),"")</f>
        <v/>
      </c>
      <c r="D213" s="50" t="str">
        <f>+IFERROR(IF([1]Controles!$C212&lt;&gt;"",[1]Controles!$C212,""),"")</f>
        <v/>
      </c>
      <c r="E213" s="50" t="str">
        <f>+IFERROR(IF([1]Controles!$D212&lt;&gt;"",[1]Controles!$D212,""),"")</f>
        <v/>
      </c>
      <c r="F213" s="50" t="str">
        <f>+IFERROR(IF([1]Controles!$E212&lt;&gt;"",[1]Controles!$E212,""),"")</f>
        <v/>
      </c>
      <c r="G213" s="59" t="str">
        <f>+IFERROR(IF([1]Controles!$F212&lt;&gt;"",[1]Controles!$F212,""),"")</f>
        <v/>
      </c>
      <c r="H213" s="43" t="str">
        <f>+IFERROR(IF([1]Controles!$G212&lt;&gt;"",[1]Controles!$G212,""),"")</f>
        <v/>
      </c>
      <c r="I213" s="42" t="str">
        <f>+IFERROR(Tabla1[[#This Row],[POSITIVO]]/Tabla1[[#This Row],[ASIGNACION]],"")</f>
        <v/>
      </c>
      <c r="J213" s="32" t="str">
        <f>IFERROR(VLOOKUP(Tabla1[[#This Row],[ENTIDAD]],Tabla2[#All],2,0),"")</f>
        <v/>
      </c>
      <c r="K213" s="32" t="str">
        <f>IFERROR(VLOOKUP(Tabla1[[#This Row],[LLAVE]],GANNT!$A:$J,10,0),"")</f>
        <v/>
      </c>
      <c r="L213" s="32" t="str">
        <f>IFERROR(VLOOKUP(Tabla1[[#This Row],[LLAVE]],GANNT!$A:$BT,72,0),"")</f>
        <v>CUMPLIDO</v>
      </c>
      <c r="M21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13" s="33">
        <f>IFERROR(VLOOKUP(Tabla1[[#This Row],[TARIFA A CALCULAR]],Tabla6[#All],2,0)*Tabla1[[#This Row],[POSITIVO]],0)</f>
        <v>0</v>
      </c>
      <c r="O213" s="33">
        <f>IFERROR(VLOOKUP(Tabla1[[#This Row],[TARIFA A CALCULAR]],Tabla6[#All],3,0)*(Tabla1[[#This Row],[ASIGNACION]]-Tabla1[[#This Row],[POSITIVO]]),0)</f>
        <v>0</v>
      </c>
      <c r="P213" s="34">
        <f>+IFERROR(Tabla1[[#This Row],[FACTURA POSITIVO]]+Tabla1[[#This Row],[FACTURA NEGATIVO]],0)</f>
        <v>0</v>
      </c>
    </row>
    <row r="214" spans="1:16" x14ac:dyDescent="0.25">
      <c r="A214" s="62" t="str">
        <f>IFERROR(Tabla1[[#This Row],[ENTIDAD]]&amp;Tabla1[[#This Row],['# SOLICITUDES]],"")</f>
        <v/>
      </c>
      <c r="B214" s="66" t="str">
        <f>+IFERROR(IF([1]Controles!$A213&lt;&gt;"",[1]Controles!$A213,""),"")</f>
        <v/>
      </c>
      <c r="C214" s="64" t="str">
        <f>+IFERROR(IF([1]Controles!$B213&lt;&gt;"",[1]Controles!$B213,""),"")</f>
        <v/>
      </c>
      <c r="D214" s="50" t="str">
        <f>+IFERROR(IF([1]Controles!$C213&lt;&gt;"",[1]Controles!$C213,""),"")</f>
        <v/>
      </c>
      <c r="E214" s="50" t="str">
        <f>+IFERROR(IF([1]Controles!$D213&lt;&gt;"",[1]Controles!$D213,""),"")</f>
        <v/>
      </c>
      <c r="F214" s="50" t="str">
        <f>+IFERROR(IF([1]Controles!$E213&lt;&gt;"",[1]Controles!$E213,""),"")</f>
        <v/>
      </c>
      <c r="G214" s="59" t="str">
        <f>+IFERROR(IF([1]Controles!$F213&lt;&gt;"",[1]Controles!$F213,""),"")</f>
        <v/>
      </c>
      <c r="H214" s="43" t="str">
        <f>+IFERROR(IF([1]Controles!$G213&lt;&gt;"",[1]Controles!$G213,""),"")</f>
        <v/>
      </c>
      <c r="I214" s="42" t="str">
        <f>+IFERROR(Tabla1[[#This Row],[POSITIVO]]/Tabla1[[#This Row],[ASIGNACION]],"")</f>
        <v/>
      </c>
      <c r="J214" s="32" t="str">
        <f>IFERROR(VLOOKUP(Tabla1[[#This Row],[ENTIDAD]],Tabla2[#All],2,0),"")</f>
        <v/>
      </c>
      <c r="K214" s="32" t="str">
        <f>IFERROR(VLOOKUP(Tabla1[[#This Row],[LLAVE]],GANNT!$A:$J,10,0),"")</f>
        <v/>
      </c>
      <c r="L214" s="32" t="str">
        <f>IFERROR(VLOOKUP(Tabla1[[#This Row],[LLAVE]],GANNT!$A:$BT,72,0),"")</f>
        <v>CUMPLIDO</v>
      </c>
      <c r="M21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14" s="33">
        <f>IFERROR(VLOOKUP(Tabla1[[#This Row],[TARIFA A CALCULAR]],Tabla6[#All],2,0)*Tabla1[[#This Row],[POSITIVO]],0)</f>
        <v>0</v>
      </c>
      <c r="O214" s="33">
        <f>IFERROR(VLOOKUP(Tabla1[[#This Row],[TARIFA A CALCULAR]],Tabla6[#All],3,0)*(Tabla1[[#This Row],[ASIGNACION]]-Tabla1[[#This Row],[POSITIVO]]),0)</f>
        <v>0</v>
      </c>
      <c r="P214" s="34">
        <f>+IFERROR(Tabla1[[#This Row],[FACTURA POSITIVO]]+Tabla1[[#This Row],[FACTURA NEGATIVO]],0)</f>
        <v>0</v>
      </c>
    </row>
    <row r="215" spans="1:16" x14ac:dyDescent="0.25">
      <c r="A215" s="62" t="str">
        <f>IFERROR(Tabla1[[#This Row],[ENTIDAD]]&amp;Tabla1[[#This Row],['# SOLICITUDES]],"")</f>
        <v/>
      </c>
      <c r="B215" s="66" t="str">
        <f>+IFERROR(IF([1]Controles!$A214&lt;&gt;"",[1]Controles!$A214,""),"")</f>
        <v/>
      </c>
      <c r="C215" s="64" t="str">
        <f>+IFERROR(IF([1]Controles!$B214&lt;&gt;"",[1]Controles!$B214,""),"")</f>
        <v/>
      </c>
      <c r="D215" s="50" t="str">
        <f>+IFERROR(IF([1]Controles!$C214&lt;&gt;"",[1]Controles!$C214,""),"")</f>
        <v/>
      </c>
      <c r="E215" s="50" t="str">
        <f>+IFERROR(IF([1]Controles!$D214&lt;&gt;"",[1]Controles!$D214,""),"")</f>
        <v/>
      </c>
      <c r="F215" s="50" t="str">
        <f>+IFERROR(IF([1]Controles!$E214&lt;&gt;"",[1]Controles!$E214,""),"")</f>
        <v/>
      </c>
      <c r="G215" s="59" t="str">
        <f>+IFERROR(IF([1]Controles!$F214&lt;&gt;"",[1]Controles!$F214,""),"")</f>
        <v/>
      </c>
      <c r="H215" s="43" t="str">
        <f>+IFERROR(IF([1]Controles!$G214&lt;&gt;"",[1]Controles!$G214,""),"")</f>
        <v/>
      </c>
      <c r="I215" s="42" t="str">
        <f>+IFERROR(Tabla1[[#This Row],[POSITIVO]]/Tabla1[[#This Row],[ASIGNACION]],"")</f>
        <v/>
      </c>
      <c r="J215" s="32" t="str">
        <f>IFERROR(VLOOKUP(Tabla1[[#This Row],[ENTIDAD]],Tabla2[#All],2,0),"")</f>
        <v/>
      </c>
      <c r="K215" s="32" t="str">
        <f>IFERROR(VLOOKUP(Tabla1[[#This Row],[LLAVE]],GANNT!$A:$J,10,0),"")</f>
        <v/>
      </c>
      <c r="L215" s="32" t="str">
        <f>IFERROR(VLOOKUP(Tabla1[[#This Row],[LLAVE]],GANNT!$A:$BT,72,0),"")</f>
        <v>CUMPLIDO</v>
      </c>
      <c r="M21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15" s="33">
        <f>IFERROR(VLOOKUP(Tabla1[[#This Row],[TARIFA A CALCULAR]],Tabla6[#All],2,0)*Tabla1[[#This Row],[POSITIVO]],0)</f>
        <v>0</v>
      </c>
      <c r="O215" s="33">
        <f>IFERROR(VLOOKUP(Tabla1[[#This Row],[TARIFA A CALCULAR]],Tabla6[#All],3,0)*(Tabla1[[#This Row],[ASIGNACION]]-Tabla1[[#This Row],[POSITIVO]]),0)</f>
        <v>0</v>
      </c>
      <c r="P215" s="34">
        <f>+IFERROR(Tabla1[[#This Row],[FACTURA POSITIVO]]+Tabla1[[#This Row],[FACTURA NEGATIVO]],0)</f>
        <v>0</v>
      </c>
    </row>
    <row r="216" spans="1:16" x14ac:dyDescent="0.25">
      <c r="A216" s="62" t="str">
        <f>IFERROR(Tabla1[[#This Row],[ENTIDAD]]&amp;Tabla1[[#This Row],['# SOLICITUDES]],"")</f>
        <v/>
      </c>
      <c r="B216" s="66" t="str">
        <f>+IFERROR(IF([1]Controles!$A215&lt;&gt;"",[1]Controles!$A215,""),"")</f>
        <v/>
      </c>
      <c r="C216" s="64" t="str">
        <f>+IFERROR(IF([1]Controles!$B215&lt;&gt;"",[1]Controles!$B215,""),"")</f>
        <v/>
      </c>
      <c r="D216" s="50" t="str">
        <f>+IFERROR(IF([1]Controles!$C215&lt;&gt;"",[1]Controles!$C215,""),"")</f>
        <v/>
      </c>
      <c r="E216" s="50" t="str">
        <f>+IFERROR(IF([1]Controles!$D215&lt;&gt;"",[1]Controles!$D215,""),"")</f>
        <v/>
      </c>
      <c r="F216" s="50" t="str">
        <f>+IFERROR(IF([1]Controles!$E215&lt;&gt;"",[1]Controles!$E215,""),"")</f>
        <v/>
      </c>
      <c r="G216" s="59" t="str">
        <f>+IFERROR(IF([1]Controles!$F215&lt;&gt;"",[1]Controles!$F215,""),"")</f>
        <v/>
      </c>
      <c r="H216" s="43" t="str">
        <f>+IFERROR(IF([1]Controles!$G215&lt;&gt;"",[1]Controles!$G215,""),"")</f>
        <v/>
      </c>
      <c r="I216" s="42" t="str">
        <f>+IFERROR(Tabla1[[#This Row],[POSITIVO]]/Tabla1[[#This Row],[ASIGNACION]],"")</f>
        <v/>
      </c>
      <c r="J216" s="32" t="str">
        <f>IFERROR(VLOOKUP(Tabla1[[#This Row],[ENTIDAD]],Tabla2[#All],2,0),"")</f>
        <v/>
      </c>
      <c r="K216" s="32" t="str">
        <f>IFERROR(VLOOKUP(Tabla1[[#This Row],[LLAVE]],GANNT!$A:$J,10,0),"")</f>
        <v/>
      </c>
      <c r="L216" s="32" t="str">
        <f>IFERROR(VLOOKUP(Tabla1[[#This Row],[LLAVE]],GANNT!$A:$BT,72,0),"")</f>
        <v>CUMPLIDO</v>
      </c>
      <c r="M21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16" s="33">
        <f>IFERROR(VLOOKUP(Tabla1[[#This Row],[TARIFA A CALCULAR]],Tabla6[#All],2,0)*Tabla1[[#This Row],[POSITIVO]],0)</f>
        <v>0</v>
      </c>
      <c r="O216" s="33">
        <f>IFERROR(VLOOKUP(Tabla1[[#This Row],[TARIFA A CALCULAR]],Tabla6[#All],3,0)*(Tabla1[[#This Row],[ASIGNACION]]-Tabla1[[#This Row],[POSITIVO]]),0)</f>
        <v>0</v>
      </c>
      <c r="P216" s="34">
        <f>+IFERROR(Tabla1[[#This Row],[FACTURA POSITIVO]]+Tabla1[[#This Row],[FACTURA NEGATIVO]],0)</f>
        <v>0</v>
      </c>
    </row>
    <row r="217" spans="1:16" x14ac:dyDescent="0.25">
      <c r="A217" s="62" t="str">
        <f>IFERROR(Tabla1[[#This Row],[ENTIDAD]]&amp;Tabla1[[#This Row],['# SOLICITUDES]],"")</f>
        <v/>
      </c>
      <c r="B217" s="66" t="str">
        <f>+IFERROR(IF([1]Controles!$A216&lt;&gt;"",[1]Controles!$A216,""),"")</f>
        <v/>
      </c>
      <c r="C217" s="64" t="str">
        <f>+IFERROR(IF([1]Controles!$B216&lt;&gt;"",[1]Controles!$B216,""),"")</f>
        <v/>
      </c>
      <c r="D217" s="50" t="str">
        <f>+IFERROR(IF([1]Controles!$C216&lt;&gt;"",[1]Controles!$C216,""),"")</f>
        <v/>
      </c>
      <c r="E217" s="50" t="str">
        <f>+IFERROR(IF([1]Controles!$D216&lt;&gt;"",[1]Controles!$D216,""),"")</f>
        <v/>
      </c>
      <c r="F217" s="50" t="str">
        <f>+IFERROR(IF([1]Controles!$E216&lt;&gt;"",[1]Controles!$E216,""),"")</f>
        <v/>
      </c>
      <c r="G217" s="59" t="str">
        <f>+IFERROR(IF([1]Controles!$F216&lt;&gt;"",[1]Controles!$F216,""),"")</f>
        <v/>
      </c>
      <c r="H217" s="43" t="str">
        <f>+IFERROR(IF([1]Controles!$G216&lt;&gt;"",[1]Controles!$G216,""),"")</f>
        <v/>
      </c>
      <c r="I217" s="42" t="str">
        <f>+IFERROR(Tabla1[[#This Row],[POSITIVO]]/Tabla1[[#This Row],[ASIGNACION]],"")</f>
        <v/>
      </c>
      <c r="J217" s="32" t="str">
        <f>IFERROR(VLOOKUP(Tabla1[[#This Row],[ENTIDAD]],Tabla2[#All],2,0),"")</f>
        <v/>
      </c>
      <c r="K217" s="32" t="str">
        <f>IFERROR(VLOOKUP(Tabla1[[#This Row],[LLAVE]],GANNT!$A:$J,10,0),"")</f>
        <v/>
      </c>
      <c r="L217" s="32" t="str">
        <f>IFERROR(VLOOKUP(Tabla1[[#This Row],[LLAVE]],GANNT!$A:$BT,72,0),"")</f>
        <v>CUMPLIDO</v>
      </c>
      <c r="M21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17" s="33">
        <f>IFERROR(VLOOKUP(Tabla1[[#This Row],[TARIFA A CALCULAR]],Tabla6[#All],2,0)*Tabla1[[#This Row],[POSITIVO]],0)</f>
        <v>0</v>
      </c>
      <c r="O217" s="33">
        <f>IFERROR(VLOOKUP(Tabla1[[#This Row],[TARIFA A CALCULAR]],Tabla6[#All],3,0)*(Tabla1[[#This Row],[ASIGNACION]]-Tabla1[[#This Row],[POSITIVO]]),0)</f>
        <v>0</v>
      </c>
      <c r="P217" s="34">
        <f>+IFERROR(Tabla1[[#This Row],[FACTURA POSITIVO]]+Tabla1[[#This Row],[FACTURA NEGATIVO]],0)</f>
        <v>0</v>
      </c>
    </row>
    <row r="218" spans="1:16" x14ac:dyDescent="0.25">
      <c r="A218" s="62" t="str">
        <f>IFERROR(Tabla1[[#This Row],[ENTIDAD]]&amp;Tabla1[[#This Row],['# SOLICITUDES]],"")</f>
        <v/>
      </c>
      <c r="B218" s="66" t="str">
        <f>+IFERROR(IF([1]Controles!$A217&lt;&gt;"",[1]Controles!$A217,""),"")</f>
        <v/>
      </c>
      <c r="C218" s="64" t="str">
        <f>+IFERROR(IF([1]Controles!$B217&lt;&gt;"",[1]Controles!$B217,""),"")</f>
        <v/>
      </c>
      <c r="D218" s="50" t="str">
        <f>+IFERROR(IF([1]Controles!$C217&lt;&gt;"",[1]Controles!$C217,""),"")</f>
        <v/>
      </c>
      <c r="E218" s="50" t="str">
        <f>+IFERROR(IF([1]Controles!$D217&lt;&gt;"",[1]Controles!$D217,""),"")</f>
        <v/>
      </c>
      <c r="F218" s="50" t="str">
        <f>+IFERROR(IF([1]Controles!$E217&lt;&gt;"",[1]Controles!$E217,""),"")</f>
        <v/>
      </c>
      <c r="G218" s="59" t="str">
        <f>+IFERROR(IF([1]Controles!$F217&lt;&gt;"",[1]Controles!$F217,""),"")</f>
        <v/>
      </c>
      <c r="H218" s="43" t="str">
        <f>+IFERROR(IF([1]Controles!$G217&lt;&gt;"",[1]Controles!$G217,""),"")</f>
        <v/>
      </c>
      <c r="I218" s="42" t="str">
        <f>+IFERROR(Tabla1[[#This Row],[POSITIVO]]/Tabla1[[#This Row],[ASIGNACION]],"")</f>
        <v/>
      </c>
      <c r="J218" s="32" t="str">
        <f>IFERROR(VLOOKUP(Tabla1[[#This Row],[ENTIDAD]],Tabla2[#All],2,0),"")</f>
        <v/>
      </c>
      <c r="K218" s="32" t="str">
        <f>IFERROR(VLOOKUP(Tabla1[[#This Row],[LLAVE]],GANNT!$A:$J,10,0),"")</f>
        <v/>
      </c>
      <c r="L218" s="32" t="str">
        <f>IFERROR(VLOOKUP(Tabla1[[#This Row],[LLAVE]],GANNT!$A:$BT,72,0),"")</f>
        <v>CUMPLIDO</v>
      </c>
      <c r="M21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18" s="33">
        <f>IFERROR(VLOOKUP(Tabla1[[#This Row],[TARIFA A CALCULAR]],Tabla6[#All],2,0)*Tabla1[[#This Row],[POSITIVO]],0)</f>
        <v>0</v>
      </c>
      <c r="O218" s="33">
        <f>IFERROR(VLOOKUP(Tabla1[[#This Row],[TARIFA A CALCULAR]],Tabla6[#All],3,0)*(Tabla1[[#This Row],[ASIGNACION]]-Tabla1[[#This Row],[POSITIVO]]),0)</f>
        <v>0</v>
      </c>
      <c r="P218" s="34">
        <f>+IFERROR(Tabla1[[#This Row],[FACTURA POSITIVO]]+Tabla1[[#This Row],[FACTURA NEGATIVO]],0)</f>
        <v>0</v>
      </c>
    </row>
    <row r="219" spans="1:16" x14ac:dyDescent="0.25">
      <c r="A219" s="62" t="str">
        <f>IFERROR(Tabla1[[#This Row],[ENTIDAD]]&amp;Tabla1[[#This Row],['# SOLICITUDES]],"")</f>
        <v/>
      </c>
      <c r="B219" s="66" t="str">
        <f>+IFERROR(IF([1]Controles!$A218&lt;&gt;"",[1]Controles!$A218,""),"")</f>
        <v/>
      </c>
      <c r="C219" s="64" t="str">
        <f>+IFERROR(IF([1]Controles!$B218&lt;&gt;"",[1]Controles!$B218,""),"")</f>
        <v/>
      </c>
      <c r="D219" s="50" t="str">
        <f>+IFERROR(IF([1]Controles!$C218&lt;&gt;"",[1]Controles!$C218,""),"")</f>
        <v/>
      </c>
      <c r="E219" s="50" t="str">
        <f>+IFERROR(IF([1]Controles!$D218&lt;&gt;"",[1]Controles!$D218,""),"")</f>
        <v/>
      </c>
      <c r="F219" s="50" t="str">
        <f>+IFERROR(IF([1]Controles!$E218&lt;&gt;"",[1]Controles!$E218,""),"")</f>
        <v/>
      </c>
      <c r="G219" s="59" t="str">
        <f>+IFERROR(IF([1]Controles!$F218&lt;&gt;"",[1]Controles!$F218,""),"")</f>
        <v/>
      </c>
      <c r="H219" s="43" t="str">
        <f>+IFERROR(IF([1]Controles!$G218&lt;&gt;"",[1]Controles!$G218,""),"")</f>
        <v/>
      </c>
      <c r="I219" s="42" t="str">
        <f>+IFERROR(Tabla1[[#This Row],[POSITIVO]]/Tabla1[[#This Row],[ASIGNACION]],"")</f>
        <v/>
      </c>
      <c r="J219" s="32" t="str">
        <f>IFERROR(VLOOKUP(Tabla1[[#This Row],[ENTIDAD]],Tabla2[#All],2,0),"")</f>
        <v/>
      </c>
      <c r="K219" s="32" t="str">
        <f>IFERROR(VLOOKUP(Tabla1[[#This Row],[LLAVE]],GANNT!$A:$J,10,0),"")</f>
        <v/>
      </c>
      <c r="L219" s="32" t="str">
        <f>IFERROR(VLOOKUP(Tabla1[[#This Row],[LLAVE]],GANNT!$A:$BT,72,0),"")</f>
        <v>CUMPLIDO</v>
      </c>
      <c r="M21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19" s="33">
        <f>IFERROR(VLOOKUP(Tabla1[[#This Row],[TARIFA A CALCULAR]],Tabla6[#All],2,0)*Tabla1[[#This Row],[POSITIVO]],0)</f>
        <v>0</v>
      </c>
      <c r="O219" s="33">
        <f>IFERROR(VLOOKUP(Tabla1[[#This Row],[TARIFA A CALCULAR]],Tabla6[#All],3,0)*(Tabla1[[#This Row],[ASIGNACION]]-Tabla1[[#This Row],[POSITIVO]]),0)</f>
        <v>0</v>
      </c>
      <c r="P219" s="34">
        <f>+IFERROR(Tabla1[[#This Row],[FACTURA POSITIVO]]+Tabla1[[#This Row],[FACTURA NEGATIVO]],0)</f>
        <v>0</v>
      </c>
    </row>
    <row r="220" spans="1:16" x14ac:dyDescent="0.25">
      <c r="A220" s="62" t="str">
        <f>IFERROR(Tabla1[[#This Row],[ENTIDAD]]&amp;Tabla1[[#This Row],['# SOLICITUDES]],"")</f>
        <v/>
      </c>
      <c r="B220" s="66" t="str">
        <f>+IFERROR(IF([1]Controles!$A219&lt;&gt;"",[1]Controles!$A219,""),"")</f>
        <v/>
      </c>
      <c r="C220" s="64" t="str">
        <f>+IFERROR(IF([1]Controles!$B219&lt;&gt;"",[1]Controles!$B219,""),"")</f>
        <v/>
      </c>
      <c r="D220" s="50" t="str">
        <f>+IFERROR(IF([1]Controles!$C219&lt;&gt;"",[1]Controles!$C219,""),"")</f>
        <v/>
      </c>
      <c r="E220" s="50" t="str">
        <f>+IFERROR(IF([1]Controles!$D219&lt;&gt;"",[1]Controles!$D219,""),"")</f>
        <v/>
      </c>
      <c r="F220" s="50" t="str">
        <f>+IFERROR(IF([1]Controles!$E219&lt;&gt;"",[1]Controles!$E219,""),"")</f>
        <v/>
      </c>
      <c r="G220" s="59" t="str">
        <f>+IFERROR(IF([1]Controles!$F219&lt;&gt;"",[1]Controles!$F219,""),"")</f>
        <v/>
      </c>
      <c r="H220" s="43" t="str">
        <f>+IFERROR(IF([1]Controles!$G219&lt;&gt;"",[1]Controles!$G219,""),"")</f>
        <v/>
      </c>
      <c r="I220" s="42" t="str">
        <f>+IFERROR(Tabla1[[#This Row],[POSITIVO]]/Tabla1[[#This Row],[ASIGNACION]],"")</f>
        <v/>
      </c>
      <c r="J220" s="32" t="str">
        <f>IFERROR(VLOOKUP(Tabla1[[#This Row],[ENTIDAD]],Tabla2[#All],2,0),"")</f>
        <v/>
      </c>
      <c r="K220" s="32" t="str">
        <f>IFERROR(VLOOKUP(Tabla1[[#This Row],[LLAVE]],GANNT!$A:$J,10,0),"")</f>
        <v/>
      </c>
      <c r="L220" s="32" t="str">
        <f>IFERROR(VLOOKUP(Tabla1[[#This Row],[LLAVE]],GANNT!$A:$BT,72,0),"")</f>
        <v>CUMPLIDO</v>
      </c>
      <c r="M22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20" s="33">
        <f>IFERROR(VLOOKUP(Tabla1[[#This Row],[TARIFA A CALCULAR]],Tabla6[#All],2,0)*Tabla1[[#This Row],[POSITIVO]],0)</f>
        <v>0</v>
      </c>
      <c r="O220" s="33">
        <f>IFERROR(VLOOKUP(Tabla1[[#This Row],[TARIFA A CALCULAR]],Tabla6[#All],3,0)*(Tabla1[[#This Row],[ASIGNACION]]-Tabla1[[#This Row],[POSITIVO]]),0)</f>
        <v>0</v>
      </c>
      <c r="P220" s="34">
        <f>+IFERROR(Tabla1[[#This Row],[FACTURA POSITIVO]]+Tabla1[[#This Row],[FACTURA NEGATIVO]],0)</f>
        <v>0</v>
      </c>
    </row>
    <row r="221" spans="1:16" x14ac:dyDescent="0.25">
      <c r="A221" s="62" t="str">
        <f>IFERROR(Tabla1[[#This Row],[ENTIDAD]]&amp;Tabla1[[#This Row],['# SOLICITUDES]],"")</f>
        <v/>
      </c>
      <c r="B221" s="66" t="str">
        <f>+IFERROR(IF([1]Controles!$A220&lt;&gt;"",[1]Controles!$A220,""),"")</f>
        <v/>
      </c>
      <c r="C221" s="64" t="str">
        <f>+IFERROR(IF([1]Controles!$B220&lt;&gt;"",[1]Controles!$B220,""),"")</f>
        <v/>
      </c>
      <c r="D221" s="50" t="str">
        <f>+IFERROR(IF([1]Controles!$C220&lt;&gt;"",[1]Controles!$C220,""),"")</f>
        <v/>
      </c>
      <c r="E221" s="50" t="str">
        <f>+IFERROR(IF([1]Controles!$D220&lt;&gt;"",[1]Controles!$D220,""),"")</f>
        <v/>
      </c>
      <c r="F221" s="50" t="str">
        <f>+IFERROR(IF([1]Controles!$E220&lt;&gt;"",[1]Controles!$E220,""),"")</f>
        <v/>
      </c>
      <c r="G221" s="59" t="str">
        <f>+IFERROR(IF([1]Controles!$F220&lt;&gt;"",[1]Controles!$F220,""),"")</f>
        <v/>
      </c>
      <c r="H221" s="43" t="str">
        <f>+IFERROR(IF([1]Controles!$G220&lt;&gt;"",[1]Controles!$G220,""),"")</f>
        <v/>
      </c>
      <c r="I221" s="42" t="str">
        <f>+IFERROR(Tabla1[[#This Row],[POSITIVO]]/Tabla1[[#This Row],[ASIGNACION]],"")</f>
        <v/>
      </c>
      <c r="J221" s="32" t="str">
        <f>IFERROR(VLOOKUP(Tabla1[[#This Row],[ENTIDAD]],Tabla2[#All],2,0),"")</f>
        <v/>
      </c>
      <c r="K221" s="32" t="str">
        <f>IFERROR(VLOOKUP(Tabla1[[#This Row],[LLAVE]],GANNT!$A:$J,10,0),"")</f>
        <v/>
      </c>
      <c r="L221" s="32" t="str">
        <f>IFERROR(VLOOKUP(Tabla1[[#This Row],[LLAVE]],GANNT!$A:$BT,72,0),"")</f>
        <v>CUMPLIDO</v>
      </c>
      <c r="M22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21" s="33">
        <f>IFERROR(VLOOKUP(Tabla1[[#This Row],[TARIFA A CALCULAR]],Tabla6[#All],2,0)*Tabla1[[#This Row],[POSITIVO]],0)</f>
        <v>0</v>
      </c>
      <c r="O221" s="33">
        <f>IFERROR(VLOOKUP(Tabla1[[#This Row],[TARIFA A CALCULAR]],Tabla6[#All],3,0)*(Tabla1[[#This Row],[ASIGNACION]]-Tabla1[[#This Row],[POSITIVO]]),0)</f>
        <v>0</v>
      </c>
      <c r="P221" s="34">
        <f>+IFERROR(Tabla1[[#This Row],[FACTURA POSITIVO]]+Tabla1[[#This Row],[FACTURA NEGATIVO]],0)</f>
        <v>0</v>
      </c>
    </row>
    <row r="222" spans="1:16" x14ac:dyDescent="0.25">
      <c r="A222" s="62" t="str">
        <f>IFERROR(Tabla1[[#This Row],[ENTIDAD]]&amp;Tabla1[[#This Row],['# SOLICITUDES]],"")</f>
        <v/>
      </c>
      <c r="B222" s="66" t="str">
        <f>+IFERROR(IF([1]Controles!$A221&lt;&gt;"",[1]Controles!$A221,""),"")</f>
        <v/>
      </c>
      <c r="C222" s="64" t="str">
        <f>+IFERROR(IF([1]Controles!$B221&lt;&gt;"",[1]Controles!$B221,""),"")</f>
        <v/>
      </c>
      <c r="D222" s="50" t="str">
        <f>+IFERROR(IF([1]Controles!$C221&lt;&gt;"",[1]Controles!$C221,""),"")</f>
        <v/>
      </c>
      <c r="E222" s="50" t="str">
        <f>+IFERROR(IF([1]Controles!$D221&lt;&gt;"",[1]Controles!$D221,""),"")</f>
        <v/>
      </c>
      <c r="F222" s="50" t="str">
        <f>+IFERROR(IF([1]Controles!$E221&lt;&gt;"",[1]Controles!$E221,""),"")</f>
        <v/>
      </c>
      <c r="G222" s="59" t="str">
        <f>+IFERROR(IF([1]Controles!$F221&lt;&gt;"",[1]Controles!$F221,""),"")</f>
        <v/>
      </c>
      <c r="H222" s="43" t="str">
        <f>+IFERROR(IF([1]Controles!$G221&lt;&gt;"",[1]Controles!$G221,""),"")</f>
        <v/>
      </c>
      <c r="I222" s="42" t="str">
        <f>+IFERROR(Tabla1[[#This Row],[POSITIVO]]/Tabla1[[#This Row],[ASIGNACION]],"")</f>
        <v/>
      </c>
      <c r="J222" s="32" t="str">
        <f>IFERROR(VLOOKUP(Tabla1[[#This Row],[ENTIDAD]],Tabla2[#All],2,0),"")</f>
        <v/>
      </c>
      <c r="K222" s="32" t="str">
        <f>IFERROR(VLOOKUP(Tabla1[[#This Row],[LLAVE]],GANNT!$A:$J,10,0),"")</f>
        <v/>
      </c>
      <c r="L222" s="32" t="str">
        <f>IFERROR(VLOOKUP(Tabla1[[#This Row],[LLAVE]],GANNT!$A:$BT,72,0),"")</f>
        <v>CUMPLIDO</v>
      </c>
      <c r="M22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22" s="33">
        <f>IFERROR(VLOOKUP(Tabla1[[#This Row],[TARIFA A CALCULAR]],Tabla6[#All],2,0)*Tabla1[[#This Row],[POSITIVO]],0)</f>
        <v>0</v>
      </c>
      <c r="O222" s="33">
        <f>IFERROR(VLOOKUP(Tabla1[[#This Row],[TARIFA A CALCULAR]],Tabla6[#All],3,0)*(Tabla1[[#This Row],[ASIGNACION]]-Tabla1[[#This Row],[POSITIVO]]),0)</f>
        <v>0</v>
      </c>
      <c r="P222" s="34">
        <f>+IFERROR(Tabla1[[#This Row],[FACTURA POSITIVO]]+Tabla1[[#This Row],[FACTURA NEGATIVO]],0)</f>
        <v>0</v>
      </c>
    </row>
    <row r="223" spans="1:16" x14ac:dyDescent="0.25">
      <c r="A223" s="62" t="str">
        <f>IFERROR(Tabla1[[#This Row],[ENTIDAD]]&amp;Tabla1[[#This Row],['# SOLICITUDES]],"")</f>
        <v/>
      </c>
      <c r="B223" s="66" t="str">
        <f>+IFERROR(IF([1]Controles!$A222&lt;&gt;"",[1]Controles!$A222,""),"")</f>
        <v/>
      </c>
      <c r="C223" s="64" t="str">
        <f>+IFERROR(IF([1]Controles!$B222&lt;&gt;"",[1]Controles!$B222,""),"")</f>
        <v/>
      </c>
      <c r="D223" s="50" t="str">
        <f>+IFERROR(IF([1]Controles!$C222&lt;&gt;"",[1]Controles!$C222,""),"")</f>
        <v/>
      </c>
      <c r="E223" s="50" t="str">
        <f>+IFERROR(IF([1]Controles!$D222&lt;&gt;"",[1]Controles!$D222,""),"")</f>
        <v/>
      </c>
      <c r="F223" s="50" t="str">
        <f>+IFERROR(IF([1]Controles!$E222&lt;&gt;"",[1]Controles!$E222,""),"")</f>
        <v/>
      </c>
      <c r="G223" s="59" t="str">
        <f>+IFERROR(IF([1]Controles!$F222&lt;&gt;"",[1]Controles!$F222,""),"")</f>
        <v/>
      </c>
      <c r="H223" s="43" t="str">
        <f>+IFERROR(IF([1]Controles!$G222&lt;&gt;"",[1]Controles!$G222,""),"")</f>
        <v/>
      </c>
      <c r="I223" s="42" t="str">
        <f>+IFERROR(Tabla1[[#This Row],[POSITIVO]]/Tabla1[[#This Row],[ASIGNACION]],"")</f>
        <v/>
      </c>
      <c r="J223" s="32" t="str">
        <f>IFERROR(VLOOKUP(Tabla1[[#This Row],[ENTIDAD]],Tabla2[#All],2,0),"")</f>
        <v/>
      </c>
      <c r="K223" s="32" t="str">
        <f>IFERROR(VLOOKUP(Tabla1[[#This Row],[LLAVE]],GANNT!$A:$J,10,0),"")</f>
        <v/>
      </c>
      <c r="L223" s="32" t="str">
        <f>IFERROR(VLOOKUP(Tabla1[[#This Row],[LLAVE]],GANNT!$A:$BT,72,0),"")</f>
        <v>CUMPLIDO</v>
      </c>
      <c r="M22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23" s="33">
        <f>IFERROR(VLOOKUP(Tabla1[[#This Row],[TARIFA A CALCULAR]],Tabla6[#All],2,0)*Tabla1[[#This Row],[POSITIVO]],0)</f>
        <v>0</v>
      </c>
      <c r="O223" s="33">
        <f>IFERROR(VLOOKUP(Tabla1[[#This Row],[TARIFA A CALCULAR]],Tabla6[#All],3,0)*(Tabla1[[#This Row],[ASIGNACION]]-Tabla1[[#This Row],[POSITIVO]]),0)</f>
        <v>0</v>
      </c>
      <c r="P223" s="34">
        <f>+IFERROR(Tabla1[[#This Row],[FACTURA POSITIVO]]+Tabla1[[#This Row],[FACTURA NEGATIVO]],0)</f>
        <v>0</v>
      </c>
    </row>
    <row r="224" spans="1:16" x14ac:dyDescent="0.25">
      <c r="A224" s="62" t="str">
        <f>IFERROR(Tabla1[[#This Row],[ENTIDAD]]&amp;Tabla1[[#This Row],['# SOLICITUDES]],"")</f>
        <v/>
      </c>
      <c r="B224" s="66" t="str">
        <f>+IFERROR(IF([1]Controles!$A223&lt;&gt;"",[1]Controles!$A223,""),"")</f>
        <v/>
      </c>
      <c r="C224" s="64" t="str">
        <f>+IFERROR(IF([1]Controles!$B223&lt;&gt;"",[1]Controles!$B223,""),"")</f>
        <v/>
      </c>
      <c r="D224" s="50" t="str">
        <f>+IFERROR(IF([1]Controles!$C223&lt;&gt;"",[1]Controles!$C223,""),"")</f>
        <v/>
      </c>
      <c r="E224" s="50" t="str">
        <f>+IFERROR(IF([1]Controles!$D223&lt;&gt;"",[1]Controles!$D223,""),"")</f>
        <v/>
      </c>
      <c r="F224" s="50" t="str">
        <f>+IFERROR(IF([1]Controles!$E223&lt;&gt;"",[1]Controles!$E223,""),"")</f>
        <v/>
      </c>
      <c r="G224" s="59" t="str">
        <f>+IFERROR(IF([1]Controles!$F223&lt;&gt;"",[1]Controles!$F223,""),"")</f>
        <v/>
      </c>
      <c r="H224" s="43" t="str">
        <f>+IFERROR(IF([1]Controles!$G223&lt;&gt;"",[1]Controles!$G223,""),"")</f>
        <v/>
      </c>
      <c r="I224" s="42" t="str">
        <f>+IFERROR(Tabla1[[#This Row],[POSITIVO]]/Tabla1[[#This Row],[ASIGNACION]],"")</f>
        <v/>
      </c>
      <c r="J224" s="32" t="str">
        <f>IFERROR(VLOOKUP(Tabla1[[#This Row],[ENTIDAD]],Tabla2[#All],2,0),"")</f>
        <v/>
      </c>
      <c r="K224" s="32" t="str">
        <f>IFERROR(VLOOKUP(Tabla1[[#This Row],[LLAVE]],GANNT!$A:$J,10,0),"")</f>
        <v/>
      </c>
      <c r="L224" s="32" t="str">
        <f>IFERROR(VLOOKUP(Tabla1[[#This Row],[LLAVE]],GANNT!$A:$BT,72,0),"")</f>
        <v>CUMPLIDO</v>
      </c>
      <c r="M22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24" s="33">
        <f>IFERROR(VLOOKUP(Tabla1[[#This Row],[TARIFA A CALCULAR]],Tabla6[#All],2,0)*Tabla1[[#This Row],[POSITIVO]],0)</f>
        <v>0</v>
      </c>
      <c r="O224" s="33">
        <f>IFERROR(VLOOKUP(Tabla1[[#This Row],[TARIFA A CALCULAR]],Tabla6[#All],3,0)*(Tabla1[[#This Row],[ASIGNACION]]-Tabla1[[#This Row],[POSITIVO]]),0)</f>
        <v>0</v>
      </c>
      <c r="P224" s="34">
        <f>+IFERROR(Tabla1[[#This Row],[FACTURA POSITIVO]]+Tabla1[[#This Row],[FACTURA NEGATIVO]],0)</f>
        <v>0</v>
      </c>
    </row>
    <row r="225" spans="1:16" x14ac:dyDescent="0.25">
      <c r="A225" s="62" t="str">
        <f>IFERROR(Tabla1[[#This Row],[ENTIDAD]]&amp;Tabla1[[#This Row],['# SOLICITUDES]],"")</f>
        <v/>
      </c>
      <c r="B225" s="66" t="str">
        <f>+IFERROR(IF([1]Controles!$A224&lt;&gt;"",[1]Controles!$A224,""),"")</f>
        <v/>
      </c>
      <c r="C225" s="64" t="str">
        <f>+IFERROR(IF([1]Controles!$B224&lt;&gt;"",[1]Controles!$B224,""),"")</f>
        <v/>
      </c>
      <c r="D225" s="50" t="str">
        <f>+IFERROR(IF([1]Controles!$C224&lt;&gt;"",[1]Controles!$C224,""),"")</f>
        <v/>
      </c>
      <c r="E225" s="50" t="str">
        <f>+IFERROR(IF([1]Controles!$D224&lt;&gt;"",[1]Controles!$D224,""),"")</f>
        <v/>
      </c>
      <c r="F225" s="50" t="str">
        <f>+IFERROR(IF([1]Controles!$E224&lt;&gt;"",[1]Controles!$E224,""),"")</f>
        <v/>
      </c>
      <c r="G225" s="59" t="str">
        <f>+IFERROR(IF([1]Controles!$F224&lt;&gt;"",[1]Controles!$F224,""),"")</f>
        <v/>
      </c>
      <c r="H225" s="43" t="str">
        <f>+IFERROR(IF([1]Controles!$G224&lt;&gt;"",[1]Controles!$G224,""),"")</f>
        <v/>
      </c>
      <c r="I225" s="42" t="str">
        <f>+IFERROR(Tabla1[[#This Row],[POSITIVO]]/Tabla1[[#This Row],[ASIGNACION]],"")</f>
        <v/>
      </c>
      <c r="J225" s="32" t="str">
        <f>IFERROR(VLOOKUP(Tabla1[[#This Row],[ENTIDAD]],Tabla2[#All],2,0),"")</f>
        <v/>
      </c>
      <c r="K225" s="32" t="str">
        <f>IFERROR(VLOOKUP(Tabla1[[#This Row],[LLAVE]],GANNT!$A:$J,10,0),"")</f>
        <v/>
      </c>
      <c r="L225" s="32" t="str">
        <f>IFERROR(VLOOKUP(Tabla1[[#This Row],[LLAVE]],GANNT!$A:$BT,72,0),"")</f>
        <v>CUMPLIDO</v>
      </c>
      <c r="M22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25" s="33">
        <f>IFERROR(VLOOKUP(Tabla1[[#This Row],[TARIFA A CALCULAR]],Tabla6[#All],2,0)*Tabla1[[#This Row],[POSITIVO]],0)</f>
        <v>0</v>
      </c>
      <c r="O225" s="33">
        <f>IFERROR(VLOOKUP(Tabla1[[#This Row],[TARIFA A CALCULAR]],Tabla6[#All],3,0)*(Tabla1[[#This Row],[ASIGNACION]]-Tabla1[[#This Row],[POSITIVO]]),0)</f>
        <v>0</v>
      </c>
      <c r="P225" s="34">
        <f>+IFERROR(Tabla1[[#This Row],[FACTURA POSITIVO]]+Tabla1[[#This Row],[FACTURA NEGATIVO]],0)</f>
        <v>0</v>
      </c>
    </row>
    <row r="226" spans="1:16" x14ac:dyDescent="0.25">
      <c r="A226" s="62" t="str">
        <f>IFERROR(Tabla1[[#This Row],[ENTIDAD]]&amp;Tabla1[[#This Row],['# SOLICITUDES]],"")</f>
        <v/>
      </c>
      <c r="B226" s="66" t="str">
        <f>+IFERROR(IF([1]Controles!$A225&lt;&gt;"",[1]Controles!$A225,""),"")</f>
        <v/>
      </c>
      <c r="C226" s="64" t="str">
        <f>+IFERROR(IF([1]Controles!$B225&lt;&gt;"",[1]Controles!$B225,""),"")</f>
        <v/>
      </c>
      <c r="D226" s="50" t="str">
        <f>+IFERROR(IF([1]Controles!$C225&lt;&gt;"",[1]Controles!$C225,""),"")</f>
        <v/>
      </c>
      <c r="E226" s="50" t="str">
        <f>+IFERROR(IF([1]Controles!$D225&lt;&gt;"",[1]Controles!$D225,""),"")</f>
        <v/>
      </c>
      <c r="F226" s="50" t="str">
        <f>+IFERROR(IF([1]Controles!$E225&lt;&gt;"",[1]Controles!$E225,""),"")</f>
        <v/>
      </c>
      <c r="G226" s="59" t="str">
        <f>+IFERROR(IF([1]Controles!$F225&lt;&gt;"",[1]Controles!$F225,""),"")</f>
        <v/>
      </c>
      <c r="H226" s="43" t="str">
        <f>+IFERROR(IF([1]Controles!$G225&lt;&gt;"",[1]Controles!$G225,""),"")</f>
        <v/>
      </c>
      <c r="I226" s="42" t="str">
        <f>+IFERROR(Tabla1[[#This Row],[POSITIVO]]/Tabla1[[#This Row],[ASIGNACION]],"")</f>
        <v/>
      </c>
      <c r="J226" s="32" t="str">
        <f>IFERROR(VLOOKUP(Tabla1[[#This Row],[ENTIDAD]],Tabla2[#All],2,0),"")</f>
        <v/>
      </c>
      <c r="K226" s="32" t="str">
        <f>IFERROR(VLOOKUP(Tabla1[[#This Row],[LLAVE]],GANNT!$A:$J,10,0),"")</f>
        <v/>
      </c>
      <c r="L226" s="32" t="str">
        <f>IFERROR(VLOOKUP(Tabla1[[#This Row],[LLAVE]],GANNT!$A:$BT,72,0),"")</f>
        <v>CUMPLIDO</v>
      </c>
      <c r="M22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26" s="33">
        <f>IFERROR(VLOOKUP(Tabla1[[#This Row],[TARIFA A CALCULAR]],Tabla6[#All],2,0)*Tabla1[[#This Row],[POSITIVO]],0)</f>
        <v>0</v>
      </c>
      <c r="O226" s="33">
        <f>IFERROR(VLOOKUP(Tabla1[[#This Row],[TARIFA A CALCULAR]],Tabla6[#All],3,0)*(Tabla1[[#This Row],[ASIGNACION]]-Tabla1[[#This Row],[POSITIVO]]),0)</f>
        <v>0</v>
      </c>
      <c r="P226" s="34">
        <f>+IFERROR(Tabla1[[#This Row],[FACTURA POSITIVO]]+Tabla1[[#This Row],[FACTURA NEGATIVO]],0)</f>
        <v>0</v>
      </c>
    </row>
    <row r="227" spans="1:16" x14ac:dyDescent="0.25">
      <c r="A227" s="62" t="str">
        <f>IFERROR(Tabla1[[#This Row],[ENTIDAD]]&amp;Tabla1[[#This Row],['# SOLICITUDES]],"")</f>
        <v/>
      </c>
      <c r="B227" s="66" t="str">
        <f>+IFERROR(IF([1]Controles!$A226&lt;&gt;"",[1]Controles!$A226,""),"")</f>
        <v/>
      </c>
      <c r="C227" s="64" t="str">
        <f>+IFERROR(IF([1]Controles!$B226&lt;&gt;"",[1]Controles!$B226,""),"")</f>
        <v/>
      </c>
      <c r="D227" s="50" t="str">
        <f>+IFERROR(IF([1]Controles!$C226&lt;&gt;"",[1]Controles!$C226,""),"")</f>
        <v/>
      </c>
      <c r="E227" s="50" t="str">
        <f>+IFERROR(IF([1]Controles!$D226&lt;&gt;"",[1]Controles!$D226,""),"")</f>
        <v/>
      </c>
      <c r="F227" s="50" t="str">
        <f>+IFERROR(IF([1]Controles!$E226&lt;&gt;"",[1]Controles!$E226,""),"")</f>
        <v/>
      </c>
      <c r="G227" s="59" t="str">
        <f>+IFERROR(IF([1]Controles!$F226&lt;&gt;"",[1]Controles!$F226,""),"")</f>
        <v/>
      </c>
      <c r="H227" s="43" t="str">
        <f>+IFERROR(IF([1]Controles!$G226&lt;&gt;"",[1]Controles!$G226,""),"")</f>
        <v/>
      </c>
      <c r="I227" s="42" t="str">
        <f>+IFERROR(Tabla1[[#This Row],[POSITIVO]]/Tabla1[[#This Row],[ASIGNACION]],"")</f>
        <v/>
      </c>
      <c r="J227" s="32" t="str">
        <f>IFERROR(VLOOKUP(Tabla1[[#This Row],[ENTIDAD]],Tabla2[#All],2,0),"")</f>
        <v/>
      </c>
      <c r="K227" s="32" t="str">
        <f>IFERROR(VLOOKUP(Tabla1[[#This Row],[LLAVE]],GANNT!$A:$J,10,0),"")</f>
        <v/>
      </c>
      <c r="L227" s="32" t="str">
        <f>IFERROR(VLOOKUP(Tabla1[[#This Row],[LLAVE]],GANNT!$A:$BT,72,0),"")</f>
        <v>CUMPLIDO</v>
      </c>
      <c r="M22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27" s="33">
        <f>IFERROR(VLOOKUP(Tabla1[[#This Row],[TARIFA A CALCULAR]],Tabla6[#All],2,0)*Tabla1[[#This Row],[POSITIVO]],0)</f>
        <v>0</v>
      </c>
      <c r="O227" s="33">
        <f>IFERROR(VLOOKUP(Tabla1[[#This Row],[TARIFA A CALCULAR]],Tabla6[#All],3,0)*(Tabla1[[#This Row],[ASIGNACION]]-Tabla1[[#This Row],[POSITIVO]]),0)</f>
        <v>0</v>
      </c>
      <c r="P227" s="34">
        <f>+IFERROR(Tabla1[[#This Row],[FACTURA POSITIVO]]+Tabla1[[#This Row],[FACTURA NEGATIVO]],0)</f>
        <v>0</v>
      </c>
    </row>
    <row r="228" spans="1:16" x14ac:dyDescent="0.25">
      <c r="A228" s="62" t="str">
        <f>IFERROR(Tabla1[[#This Row],[ENTIDAD]]&amp;Tabla1[[#This Row],['# SOLICITUDES]],"")</f>
        <v/>
      </c>
      <c r="B228" s="66" t="str">
        <f>+IFERROR(IF([1]Controles!$A227&lt;&gt;"",[1]Controles!$A227,""),"")</f>
        <v/>
      </c>
      <c r="C228" s="64" t="str">
        <f>+IFERROR(IF([1]Controles!$B227&lt;&gt;"",[1]Controles!$B227,""),"")</f>
        <v/>
      </c>
      <c r="D228" s="50" t="str">
        <f>+IFERROR(IF([1]Controles!$C227&lt;&gt;"",[1]Controles!$C227,""),"")</f>
        <v/>
      </c>
      <c r="E228" s="50" t="str">
        <f>+IFERROR(IF([1]Controles!$D227&lt;&gt;"",[1]Controles!$D227,""),"")</f>
        <v/>
      </c>
      <c r="F228" s="50" t="str">
        <f>+IFERROR(IF([1]Controles!$E227&lt;&gt;"",[1]Controles!$E227,""),"")</f>
        <v/>
      </c>
      <c r="G228" s="59" t="str">
        <f>+IFERROR(IF([1]Controles!$F227&lt;&gt;"",[1]Controles!$F227,""),"")</f>
        <v/>
      </c>
      <c r="H228" s="43" t="str">
        <f>+IFERROR(IF([1]Controles!$G227&lt;&gt;"",[1]Controles!$G227,""),"")</f>
        <v/>
      </c>
      <c r="I228" s="42" t="str">
        <f>+IFERROR(Tabla1[[#This Row],[POSITIVO]]/Tabla1[[#This Row],[ASIGNACION]],"")</f>
        <v/>
      </c>
      <c r="J228" s="32" t="str">
        <f>IFERROR(VLOOKUP(Tabla1[[#This Row],[ENTIDAD]],Tabla2[#All],2,0),"")</f>
        <v/>
      </c>
      <c r="K228" s="32" t="str">
        <f>IFERROR(VLOOKUP(Tabla1[[#This Row],[LLAVE]],GANNT!$A:$J,10,0),"")</f>
        <v/>
      </c>
      <c r="L228" s="32" t="str">
        <f>IFERROR(VLOOKUP(Tabla1[[#This Row],[LLAVE]],GANNT!$A:$BT,72,0),"")</f>
        <v>CUMPLIDO</v>
      </c>
      <c r="M22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28" s="33">
        <f>IFERROR(VLOOKUP(Tabla1[[#This Row],[TARIFA A CALCULAR]],Tabla6[#All],2,0)*Tabla1[[#This Row],[POSITIVO]],0)</f>
        <v>0</v>
      </c>
      <c r="O228" s="33">
        <f>IFERROR(VLOOKUP(Tabla1[[#This Row],[TARIFA A CALCULAR]],Tabla6[#All],3,0)*(Tabla1[[#This Row],[ASIGNACION]]-Tabla1[[#This Row],[POSITIVO]]),0)</f>
        <v>0</v>
      </c>
      <c r="P228" s="34">
        <f>+IFERROR(Tabla1[[#This Row],[FACTURA POSITIVO]]+Tabla1[[#This Row],[FACTURA NEGATIVO]],0)</f>
        <v>0</v>
      </c>
    </row>
    <row r="229" spans="1:16" x14ac:dyDescent="0.25">
      <c r="A229" s="62" t="str">
        <f>IFERROR(Tabla1[[#This Row],[ENTIDAD]]&amp;Tabla1[[#This Row],['# SOLICITUDES]],"")</f>
        <v/>
      </c>
      <c r="B229" s="66" t="str">
        <f>+IFERROR(IF([1]Controles!$A228&lt;&gt;"",[1]Controles!$A228,""),"")</f>
        <v/>
      </c>
      <c r="C229" s="64" t="str">
        <f>+IFERROR(IF([1]Controles!$B228&lt;&gt;"",[1]Controles!$B228,""),"")</f>
        <v/>
      </c>
      <c r="D229" s="50" t="str">
        <f>+IFERROR(IF([1]Controles!$C228&lt;&gt;"",[1]Controles!$C228,""),"")</f>
        <v/>
      </c>
      <c r="E229" s="50" t="str">
        <f>+IFERROR(IF([1]Controles!$D228&lt;&gt;"",[1]Controles!$D228,""),"")</f>
        <v/>
      </c>
      <c r="F229" s="50" t="str">
        <f>+IFERROR(IF([1]Controles!$E228&lt;&gt;"",[1]Controles!$E228,""),"")</f>
        <v/>
      </c>
      <c r="G229" s="59" t="str">
        <f>+IFERROR(IF([1]Controles!$F228&lt;&gt;"",[1]Controles!$F228,""),"")</f>
        <v/>
      </c>
      <c r="H229" s="43" t="str">
        <f>+IFERROR(IF([1]Controles!$G228&lt;&gt;"",[1]Controles!$G228,""),"")</f>
        <v/>
      </c>
      <c r="I229" s="42" t="str">
        <f>+IFERROR(Tabla1[[#This Row],[POSITIVO]]/Tabla1[[#This Row],[ASIGNACION]],"")</f>
        <v/>
      </c>
      <c r="J229" s="32" t="str">
        <f>IFERROR(VLOOKUP(Tabla1[[#This Row],[ENTIDAD]],Tabla2[#All],2,0),"")</f>
        <v/>
      </c>
      <c r="K229" s="32" t="str">
        <f>IFERROR(VLOOKUP(Tabla1[[#This Row],[LLAVE]],GANNT!$A:$J,10,0),"")</f>
        <v/>
      </c>
      <c r="L229" s="32" t="str">
        <f>IFERROR(VLOOKUP(Tabla1[[#This Row],[LLAVE]],GANNT!$A:$BT,72,0),"")</f>
        <v>CUMPLIDO</v>
      </c>
      <c r="M22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29" s="33">
        <f>IFERROR(VLOOKUP(Tabla1[[#This Row],[TARIFA A CALCULAR]],Tabla6[#All],2,0)*Tabla1[[#This Row],[POSITIVO]],0)</f>
        <v>0</v>
      </c>
      <c r="O229" s="33">
        <f>IFERROR(VLOOKUP(Tabla1[[#This Row],[TARIFA A CALCULAR]],Tabla6[#All],3,0)*(Tabla1[[#This Row],[ASIGNACION]]-Tabla1[[#This Row],[POSITIVO]]),0)</f>
        <v>0</v>
      </c>
      <c r="P229" s="34">
        <f>+IFERROR(Tabla1[[#This Row],[FACTURA POSITIVO]]+Tabla1[[#This Row],[FACTURA NEGATIVO]],0)</f>
        <v>0</v>
      </c>
    </row>
    <row r="230" spans="1:16" x14ac:dyDescent="0.25">
      <c r="A230" s="62" t="str">
        <f>IFERROR(Tabla1[[#This Row],[ENTIDAD]]&amp;Tabla1[[#This Row],['# SOLICITUDES]],"")</f>
        <v/>
      </c>
      <c r="B230" s="66" t="str">
        <f>+IFERROR(IF([1]Controles!$A229&lt;&gt;"",[1]Controles!$A229,""),"")</f>
        <v/>
      </c>
      <c r="C230" s="64" t="str">
        <f>+IFERROR(IF([1]Controles!$B229&lt;&gt;"",[1]Controles!$B229,""),"")</f>
        <v/>
      </c>
      <c r="D230" s="50" t="str">
        <f>+IFERROR(IF([1]Controles!$C229&lt;&gt;"",[1]Controles!$C229,""),"")</f>
        <v/>
      </c>
      <c r="E230" s="50" t="str">
        <f>+IFERROR(IF([1]Controles!$D229&lt;&gt;"",[1]Controles!$D229,""),"")</f>
        <v/>
      </c>
      <c r="F230" s="50" t="str">
        <f>+IFERROR(IF([1]Controles!$E229&lt;&gt;"",[1]Controles!$E229,""),"")</f>
        <v/>
      </c>
      <c r="G230" s="59" t="str">
        <f>+IFERROR(IF([1]Controles!$F229&lt;&gt;"",[1]Controles!$F229,""),"")</f>
        <v/>
      </c>
      <c r="H230" s="43" t="str">
        <f>+IFERROR(IF([1]Controles!$G229&lt;&gt;"",[1]Controles!$G229,""),"")</f>
        <v/>
      </c>
      <c r="I230" s="42" t="str">
        <f>+IFERROR(Tabla1[[#This Row],[POSITIVO]]/Tabla1[[#This Row],[ASIGNACION]],"")</f>
        <v/>
      </c>
      <c r="J230" s="32" t="str">
        <f>IFERROR(VLOOKUP(Tabla1[[#This Row],[ENTIDAD]],Tabla2[#All],2,0),"")</f>
        <v/>
      </c>
      <c r="K230" s="32" t="str">
        <f>IFERROR(VLOOKUP(Tabla1[[#This Row],[LLAVE]],GANNT!$A:$J,10,0),"")</f>
        <v/>
      </c>
      <c r="L230" s="32" t="str">
        <f>IFERROR(VLOOKUP(Tabla1[[#This Row],[LLAVE]],GANNT!$A:$BT,72,0),"")</f>
        <v>CUMPLIDO</v>
      </c>
      <c r="M23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30" s="33">
        <f>IFERROR(VLOOKUP(Tabla1[[#This Row],[TARIFA A CALCULAR]],Tabla6[#All],2,0)*Tabla1[[#This Row],[POSITIVO]],0)</f>
        <v>0</v>
      </c>
      <c r="O230" s="33">
        <f>IFERROR(VLOOKUP(Tabla1[[#This Row],[TARIFA A CALCULAR]],Tabla6[#All],3,0)*(Tabla1[[#This Row],[ASIGNACION]]-Tabla1[[#This Row],[POSITIVO]]),0)</f>
        <v>0</v>
      </c>
      <c r="P230" s="34">
        <f>+IFERROR(Tabla1[[#This Row],[FACTURA POSITIVO]]+Tabla1[[#This Row],[FACTURA NEGATIVO]],0)</f>
        <v>0</v>
      </c>
    </row>
    <row r="231" spans="1:16" x14ac:dyDescent="0.25">
      <c r="A231" s="62" t="str">
        <f>IFERROR(Tabla1[[#This Row],[ENTIDAD]]&amp;Tabla1[[#This Row],['# SOLICITUDES]],"")</f>
        <v/>
      </c>
      <c r="B231" s="66" t="str">
        <f>+IFERROR(IF([1]Controles!$A230&lt;&gt;"",[1]Controles!$A230,""),"")</f>
        <v/>
      </c>
      <c r="C231" s="64" t="str">
        <f>+IFERROR(IF([1]Controles!$B230&lt;&gt;"",[1]Controles!$B230,""),"")</f>
        <v/>
      </c>
      <c r="D231" s="50" t="str">
        <f>+IFERROR(IF([1]Controles!$C230&lt;&gt;"",[1]Controles!$C230,""),"")</f>
        <v/>
      </c>
      <c r="E231" s="50" t="str">
        <f>+IFERROR(IF([1]Controles!$D230&lt;&gt;"",[1]Controles!$D230,""),"")</f>
        <v/>
      </c>
      <c r="F231" s="50" t="str">
        <f>+IFERROR(IF([1]Controles!$E230&lt;&gt;"",[1]Controles!$E230,""),"")</f>
        <v/>
      </c>
      <c r="G231" s="59" t="str">
        <f>+IFERROR(IF([1]Controles!$F230&lt;&gt;"",[1]Controles!$F230,""),"")</f>
        <v/>
      </c>
      <c r="H231" s="43" t="str">
        <f>+IFERROR(IF([1]Controles!$G230&lt;&gt;"",[1]Controles!$G230,""),"")</f>
        <v/>
      </c>
      <c r="I231" s="42" t="str">
        <f>+IFERROR(Tabla1[[#This Row],[POSITIVO]]/Tabla1[[#This Row],[ASIGNACION]],"")</f>
        <v/>
      </c>
      <c r="J231" s="32" t="str">
        <f>IFERROR(VLOOKUP(Tabla1[[#This Row],[ENTIDAD]],Tabla2[#All],2,0),"")</f>
        <v/>
      </c>
      <c r="K231" s="32" t="str">
        <f>IFERROR(VLOOKUP(Tabla1[[#This Row],[LLAVE]],GANNT!$A:$J,10,0),"")</f>
        <v/>
      </c>
      <c r="L231" s="32" t="str">
        <f>IFERROR(VLOOKUP(Tabla1[[#This Row],[LLAVE]],GANNT!$A:$BT,72,0),"")</f>
        <v>CUMPLIDO</v>
      </c>
      <c r="M23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31" s="33">
        <f>IFERROR(VLOOKUP(Tabla1[[#This Row],[TARIFA A CALCULAR]],Tabla6[#All],2,0)*Tabla1[[#This Row],[POSITIVO]],0)</f>
        <v>0</v>
      </c>
      <c r="O231" s="33">
        <f>IFERROR(VLOOKUP(Tabla1[[#This Row],[TARIFA A CALCULAR]],Tabla6[#All],3,0)*(Tabla1[[#This Row],[ASIGNACION]]-Tabla1[[#This Row],[POSITIVO]]),0)</f>
        <v>0</v>
      </c>
      <c r="P231" s="34">
        <f>+IFERROR(Tabla1[[#This Row],[FACTURA POSITIVO]]+Tabla1[[#This Row],[FACTURA NEGATIVO]],0)</f>
        <v>0</v>
      </c>
    </row>
    <row r="232" spans="1:16" x14ac:dyDescent="0.25">
      <c r="A232" s="62" t="str">
        <f>IFERROR(Tabla1[[#This Row],[ENTIDAD]]&amp;Tabla1[[#This Row],['# SOLICITUDES]],"")</f>
        <v/>
      </c>
      <c r="B232" s="66" t="str">
        <f>+IFERROR(IF([1]Controles!$A231&lt;&gt;"",[1]Controles!$A231,""),"")</f>
        <v/>
      </c>
      <c r="C232" s="64" t="str">
        <f>+IFERROR(IF([1]Controles!$B231&lt;&gt;"",[1]Controles!$B231,""),"")</f>
        <v/>
      </c>
      <c r="D232" s="50" t="str">
        <f>+IFERROR(IF([1]Controles!$C231&lt;&gt;"",[1]Controles!$C231,""),"")</f>
        <v/>
      </c>
      <c r="E232" s="50" t="str">
        <f>+IFERROR(IF([1]Controles!$D231&lt;&gt;"",[1]Controles!$D231,""),"")</f>
        <v/>
      </c>
      <c r="F232" s="50" t="str">
        <f>+IFERROR(IF([1]Controles!$E231&lt;&gt;"",[1]Controles!$E231,""),"")</f>
        <v/>
      </c>
      <c r="G232" s="59" t="str">
        <f>+IFERROR(IF([1]Controles!$F231&lt;&gt;"",[1]Controles!$F231,""),"")</f>
        <v/>
      </c>
      <c r="H232" s="43" t="str">
        <f>+IFERROR(IF([1]Controles!$G231&lt;&gt;"",[1]Controles!$G231,""),"")</f>
        <v/>
      </c>
      <c r="I232" s="42" t="str">
        <f>+IFERROR(Tabla1[[#This Row],[POSITIVO]]/Tabla1[[#This Row],[ASIGNACION]],"")</f>
        <v/>
      </c>
      <c r="J232" s="32" t="str">
        <f>IFERROR(VLOOKUP(Tabla1[[#This Row],[ENTIDAD]],Tabla2[#All],2,0),"")</f>
        <v/>
      </c>
      <c r="K232" s="32" t="str">
        <f>IFERROR(VLOOKUP(Tabla1[[#This Row],[LLAVE]],GANNT!$A:$J,10,0),"")</f>
        <v/>
      </c>
      <c r="L232" s="32" t="str">
        <f>IFERROR(VLOOKUP(Tabla1[[#This Row],[LLAVE]],GANNT!$A:$BT,72,0),"")</f>
        <v>CUMPLIDO</v>
      </c>
      <c r="M23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32" s="33">
        <f>IFERROR(VLOOKUP(Tabla1[[#This Row],[TARIFA A CALCULAR]],Tabla6[#All],2,0)*Tabla1[[#This Row],[POSITIVO]],0)</f>
        <v>0</v>
      </c>
      <c r="O232" s="33">
        <f>IFERROR(VLOOKUP(Tabla1[[#This Row],[TARIFA A CALCULAR]],Tabla6[#All],3,0)*(Tabla1[[#This Row],[ASIGNACION]]-Tabla1[[#This Row],[POSITIVO]]),0)</f>
        <v>0</v>
      </c>
      <c r="P232" s="34">
        <f>+IFERROR(Tabla1[[#This Row],[FACTURA POSITIVO]]+Tabla1[[#This Row],[FACTURA NEGATIVO]],0)</f>
        <v>0</v>
      </c>
    </row>
    <row r="233" spans="1:16" x14ac:dyDescent="0.25">
      <c r="A233" s="62" t="str">
        <f>IFERROR(Tabla1[[#This Row],[ENTIDAD]]&amp;Tabla1[[#This Row],['# SOLICITUDES]],"")</f>
        <v/>
      </c>
      <c r="B233" s="66" t="str">
        <f>+IFERROR(IF([1]Controles!$A232&lt;&gt;"",[1]Controles!$A232,""),"")</f>
        <v/>
      </c>
      <c r="C233" s="64" t="str">
        <f>+IFERROR(IF([1]Controles!$B232&lt;&gt;"",[1]Controles!$B232,""),"")</f>
        <v/>
      </c>
      <c r="D233" s="50" t="str">
        <f>+IFERROR(IF([1]Controles!$C232&lt;&gt;"",[1]Controles!$C232,""),"")</f>
        <v/>
      </c>
      <c r="E233" s="50" t="str">
        <f>+IFERROR(IF([1]Controles!$D232&lt;&gt;"",[1]Controles!$D232,""),"")</f>
        <v/>
      </c>
      <c r="F233" s="50" t="str">
        <f>+IFERROR(IF([1]Controles!$E232&lt;&gt;"",[1]Controles!$E232,""),"")</f>
        <v/>
      </c>
      <c r="G233" s="59" t="str">
        <f>+IFERROR(IF([1]Controles!$F232&lt;&gt;"",[1]Controles!$F232,""),"")</f>
        <v/>
      </c>
      <c r="H233" s="43" t="str">
        <f>+IFERROR(IF([1]Controles!$G232&lt;&gt;"",[1]Controles!$G232,""),"")</f>
        <v/>
      </c>
      <c r="I233" s="42" t="str">
        <f>+IFERROR(Tabla1[[#This Row],[POSITIVO]]/Tabla1[[#This Row],[ASIGNACION]],"")</f>
        <v/>
      </c>
      <c r="J233" s="32" t="str">
        <f>IFERROR(VLOOKUP(Tabla1[[#This Row],[ENTIDAD]],Tabla2[#All],2,0),"")</f>
        <v/>
      </c>
      <c r="K233" s="32" t="str">
        <f>IFERROR(VLOOKUP(Tabla1[[#This Row],[LLAVE]],GANNT!$A:$J,10,0),"")</f>
        <v/>
      </c>
      <c r="L233" s="32" t="str">
        <f>IFERROR(VLOOKUP(Tabla1[[#This Row],[LLAVE]],GANNT!$A:$BT,72,0),"")</f>
        <v>CUMPLIDO</v>
      </c>
      <c r="M23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33" s="33">
        <f>IFERROR(VLOOKUP(Tabla1[[#This Row],[TARIFA A CALCULAR]],Tabla6[#All],2,0)*Tabla1[[#This Row],[POSITIVO]],0)</f>
        <v>0</v>
      </c>
      <c r="O233" s="33">
        <f>IFERROR(VLOOKUP(Tabla1[[#This Row],[TARIFA A CALCULAR]],Tabla6[#All],3,0)*(Tabla1[[#This Row],[ASIGNACION]]-Tabla1[[#This Row],[POSITIVO]]),0)</f>
        <v>0</v>
      </c>
      <c r="P233" s="34">
        <f>+IFERROR(Tabla1[[#This Row],[FACTURA POSITIVO]]+Tabla1[[#This Row],[FACTURA NEGATIVO]],0)</f>
        <v>0</v>
      </c>
    </row>
    <row r="234" spans="1:16" x14ac:dyDescent="0.25">
      <c r="A234" s="62" t="str">
        <f>IFERROR(Tabla1[[#This Row],[ENTIDAD]]&amp;Tabla1[[#This Row],['# SOLICITUDES]],"")</f>
        <v/>
      </c>
      <c r="B234" s="66" t="str">
        <f>+IFERROR(IF([1]Controles!$A233&lt;&gt;"",[1]Controles!$A233,""),"")</f>
        <v/>
      </c>
      <c r="C234" s="64" t="str">
        <f>+IFERROR(IF([1]Controles!$B233&lt;&gt;"",[1]Controles!$B233,""),"")</f>
        <v/>
      </c>
      <c r="D234" s="50" t="str">
        <f>+IFERROR(IF([1]Controles!$C233&lt;&gt;"",[1]Controles!$C233,""),"")</f>
        <v/>
      </c>
      <c r="E234" s="50" t="str">
        <f>+IFERROR(IF([1]Controles!$D233&lt;&gt;"",[1]Controles!$D233,""),"")</f>
        <v/>
      </c>
      <c r="F234" s="50" t="str">
        <f>+IFERROR(IF([1]Controles!$E233&lt;&gt;"",[1]Controles!$E233,""),"")</f>
        <v/>
      </c>
      <c r="G234" s="59" t="str">
        <f>+IFERROR(IF([1]Controles!$F233&lt;&gt;"",[1]Controles!$F233,""),"")</f>
        <v/>
      </c>
      <c r="H234" s="43" t="str">
        <f>+IFERROR(IF([1]Controles!$G233&lt;&gt;"",[1]Controles!$G233,""),"")</f>
        <v/>
      </c>
      <c r="I234" s="42" t="str">
        <f>+IFERROR(Tabla1[[#This Row],[POSITIVO]]/Tabla1[[#This Row],[ASIGNACION]],"")</f>
        <v/>
      </c>
      <c r="J234" s="32" t="str">
        <f>IFERROR(VLOOKUP(Tabla1[[#This Row],[ENTIDAD]],Tabla2[#All],2,0),"")</f>
        <v/>
      </c>
      <c r="K234" s="32" t="str">
        <f>IFERROR(VLOOKUP(Tabla1[[#This Row],[LLAVE]],GANNT!$A:$J,10,0),"")</f>
        <v/>
      </c>
      <c r="L234" s="32" t="str">
        <f>IFERROR(VLOOKUP(Tabla1[[#This Row],[LLAVE]],GANNT!$A:$BT,72,0),"")</f>
        <v>CUMPLIDO</v>
      </c>
      <c r="M23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34" s="33">
        <f>IFERROR(VLOOKUP(Tabla1[[#This Row],[TARIFA A CALCULAR]],Tabla6[#All],2,0)*Tabla1[[#This Row],[POSITIVO]],0)</f>
        <v>0</v>
      </c>
      <c r="O234" s="33">
        <f>IFERROR(VLOOKUP(Tabla1[[#This Row],[TARIFA A CALCULAR]],Tabla6[#All],3,0)*(Tabla1[[#This Row],[ASIGNACION]]-Tabla1[[#This Row],[POSITIVO]]),0)</f>
        <v>0</v>
      </c>
      <c r="P234" s="34">
        <f>+IFERROR(Tabla1[[#This Row],[FACTURA POSITIVO]]+Tabla1[[#This Row],[FACTURA NEGATIVO]],0)</f>
        <v>0</v>
      </c>
    </row>
    <row r="235" spans="1:16" x14ac:dyDescent="0.25">
      <c r="A235" s="62" t="str">
        <f>IFERROR(Tabla1[[#This Row],[ENTIDAD]]&amp;Tabla1[[#This Row],['# SOLICITUDES]],"")</f>
        <v/>
      </c>
      <c r="B235" s="66" t="str">
        <f>+IFERROR(IF([1]Controles!$A234&lt;&gt;"",[1]Controles!$A234,""),"")</f>
        <v/>
      </c>
      <c r="C235" s="64" t="str">
        <f>+IFERROR(IF([1]Controles!$B234&lt;&gt;"",[1]Controles!$B234,""),"")</f>
        <v/>
      </c>
      <c r="D235" s="50" t="str">
        <f>+IFERROR(IF([1]Controles!$C234&lt;&gt;"",[1]Controles!$C234,""),"")</f>
        <v/>
      </c>
      <c r="E235" s="50" t="str">
        <f>+IFERROR(IF([1]Controles!$D234&lt;&gt;"",[1]Controles!$D234,""),"")</f>
        <v/>
      </c>
      <c r="F235" s="50" t="str">
        <f>+IFERROR(IF([1]Controles!$E234&lt;&gt;"",[1]Controles!$E234,""),"")</f>
        <v/>
      </c>
      <c r="G235" s="59" t="str">
        <f>+IFERROR(IF([1]Controles!$F234&lt;&gt;"",[1]Controles!$F234,""),"")</f>
        <v/>
      </c>
      <c r="H235" s="43" t="str">
        <f>+IFERROR(IF([1]Controles!$G234&lt;&gt;"",[1]Controles!$G234,""),"")</f>
        <v/>
      </c>
      <c r="I235" s="42" t="str">
        <f>+IFERROR(Tabla1[[#This Row],[POSITIVO]]/Tabla1[[#This Row],[ASIGNACION]],"")</f>
        <v/>
      </c>
      <c r="J235" s="32" t="str">
        <f>IFERROR(VLOOKUP(Tabla1[[#This Row],[ENTIDAD]],Tabla2[#All],2,0),"")</f>
        <v/>
      </c>
      <c r="K235" s="32" t="str">
        <f>IFERROR(VLOOKUP(Tabla1[[#This Row],[LLAVE]],GANNT!$A:$J,10,0),"")</f>
        <v/>
      </c>
      <c r="L235" s="32" t="str">
        <f>IFERROR(VLOOKUP(Tabla1[[#This Row],[LLAVE]],GANNT!$A:$BT,72,0),"")</f>
        <v>CUMPLIDO</v>
      </c>
      <c r="M23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35" s="33">
        <f>IFERROR(VLOOKUP(Tabla1[[#This Row],[TARIFA A CALCULAR]],Tabla6[#All],2,0)*Tabla1[[#This Row],[POSITIVO]],0)</f>
        <v>0</v>
      </c>
      <c r="O235" s="33">
        <f>IFERROR(VLOOKUP(Tabla1[[#This Row],[TARIFA A CALCULAR]],Tabla6[#All],3,0)*(Tabla1[[#This Row],[ASIGNACION]]-Tabla1[[#This Row],[POSITIVO]]),0)</f>
        <v>0</v>
      </c>
      <c r="P235" s="34">
        <f>+IFERROR(Tabla1[[#This Row],[FACTURA POSITIVO]]+Tabla1[[#This Row],[FACTURA NEGATIVO]],0)</f>
        <v>0</v>
      </c>
    </row>
    <row r="236" spans="1:16" x14ac:dyDescent="0.25">
      <c r="A236" s="62" t="str">
        <f>IFERROR(Tabla1[[#This Row],[ENTIDAD]]&amp;Tabla1[[#This Row],['# SOLICITUDES]],"")</f>
        <v/>
      </c>
      <c r="B236" s="66" t="str">
        <f>+IFERROR(IF([1]Controles!$A235&lt;&gt;"",[1]Controles!$A235,""),"")</f>
        <v/>
      </c>
      <c r="C236" s="64" t="str">
        <f>+IFERROR(IF([1]Controles!$B235&lt;&gt;"",[1]Controles!$B235,""),"")</f>
        <v/>
      </c>
      <c r="D236" s="50" t="str">
        <f>+IFERROR(IF([1]Controles!$C235&lt;&gt;"",[1]Controles!$C235,""),"")</f>
        <v/>
      </c>
      <c r="E236" s="50" t="str">
        <f>+IFERROR(IF([1]Controles!$D235&lt;&gt;"",[1]Controles!$D235,""),"")</f>
        <v/>
      </c>
      <c r="F236" s="50" t="str">
        <f>+IFERROR(IF([1]Controles!$E235&lt;&gt;"",[1]Controles!$E235,""),"")</f>
        <v/>
      </c>
      <c r="G236" s="59" t="str">
        <f>+IFERROR(IF([1]Controles!$F235&lt;&gt;"",[1]Controles!$F235,""),"")</f>
        <v/>
      </c>
      <c r="H236" s="43" t="str">
        <f>+IFERROR(IF([1]Controles!$G235&lt;&gt;"",[1]Controles!$G235,""),"")</f>
        <v/>
      </c>
      <c r="I236" s="42" t="str">
        <f>+IFERROR(Tabla1[[#This Row],[POSITIVO]]/Tabla1[[#This Row],[ASIGNACION]],"")</f>
        <v/>
      </c>
      <c r="J236" s="32" t="str">
        <f>IFERROR(VLOOKUP(Tabla1[[#This Row],[ENTIDAD]],Tabla2[#All],2,0),"")</f>
        <v/>
      </c>
      <c r="K236" s="32" t="str">
        <f>IFERROR(VLOOKUP(Tabla1[[#This Row],[LLAVE]],GANNT!$A:$J,10,0),"")</f>
        <v/>
      </c>
      <c r="L236" s="32" t="str">
        <f>IFERROR(VLOOKUP(Tabla1[[#This Row],[LLAVE]],GANNT!$A:$BT,72,0),"")</f>
        <v>CUMPLIDO</v>
      </c>
      <c r="M23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36" s="33">
        <f>IFERROR(VLOOKUP(Tabla1[[#This Row],[TARIFA A CALCULAR]],Tabla6[#All],2,0)*Tabla1[[#This Row],[POSITIVO]],0)</f>
        <v>0</v>
      </c>
      <c r="O236" s="33">
        <f>IFERROR(VLOOKUP(Tabla1[[#This Row],[TARIFA A CALCULAR]],Tabla6[#All],3,0)*(Tabla1[[#This Row],[ASIGNACION]]-Tabla1[[#This Row],[POSITIVO]]),0)</f>
        <v>0</v>
      </c>
      <c r="P236" s="34">
        <f>+IFERROR(Tabla1[[#This Row],[FACTURA POSITIVO]]+Tabla1[[#This Row],[FACTURA NEGATIVO]],0)</f>
        <v>0</v>
      </c>
    </row>
    <row r="237" spans="1:16" x14ac:dyDescent="0.25">
      <c r="A237" s="62" t="str">
        <f>IFERROR(Tabla1[[#This Row],[ENTIDAD]]&amp;Tabla1[[#This Row],['# SOLICITUDES]],"")</f>
        <v/>
      </c>
      <c r="B237" s="66" t="str">
        <f>+IFERROR(IF([1]Controles!$A236&lt;&gt;"",[1]Controles!$A236,""),"")</f>
        <v/>
      </c>
      <c r="C237" s="64" t="str">
        <f>+IFERROR(IF([1]Controles!$B236&lt;&gt;"",[1]Controles!$B236,""),"")</f>
        <v/>
      </c>
      <c r="D237" s="50" t="str">
        <f>+IFERROR(IF([1]Controles!$C236&lt;&gt;"",[1]Controles!$C236,""),"")</f>
        <v/>
      </c>
      <c r="E237" s="50" t="str">
        <f>+IFERROR(IF([1]Controles!$D236&lt;&gt;"",[1]Controles!$D236,""),"")</f>
        <v/>
      </c>
      <c r="F237" s="50" t="str">
        <f>+IFERROR(IF([1]Controles!$E236&lt;&gt;"",[1]Controles!$E236,""),"")</f>
        <v/>
      </c>
      <c r="G237" s="59" t="str">
        <f>+IFERROR(IF([1]Controles!$F236&lt;&gt;"",[1]Controles!$F236,""),"")</f>
        <v/>
      </c>
      <c r="H237" s="43" t="str">
        <f>+IFERROR(IF([1]Controles!$G236&lt;&gt;"",[1]Controles!$G236,""),"")</f>
        <v/>
      </c>
      <c r="I237" s="42" t="str">
        <f>+IFERROR(Tabla1[[#This Row],[POSITIVO]]/Tabla1[[#This Row],[ASIGNACION]],"")</f>
        <v/>
      </c>
      <c r="J237" s="32" t="str">
        <f>IFERROR(VLOOKUP(Tabla1[[#This Row],[ENTIDAD]],Tabla2[#All],2,0),"")</f>
        <v/>
      </c>
      <c r="K237" s="32" t="str">
        <f>IFERROR(VLOOKUP(Tabla1[[#This Row],[LLAVE]],GANNT!$A:$J,10,0),"")</f>
        <v/>
      </c>
      <c r="L237" s="32" t="str">
        <f>IFERROR(VLOOKUP(Tabla1[[#This Row],[LLAVE]],GANNT!$A:$BT,72,0),"")</f>
        <v>CUMPLIDO</v>
      </c>
      <c r="M23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37" s="33">
        <f>IFERROR(VLOOKUP(Tabla1[[#This Row],[TARIFA A CALCULAR]],Tabla6[#All],2,0)*Tabla1[[#This Row],[POSITIVO]],0)</f>
        <v>0</v>
      </c>
      <c r="O237" s="33">
        <f>IFERROR(VLOOKUP(Tabla1[[#This Row],[TARIFA A CALCULAR]],Tabla6[#All],3,0)*(Tabla1[[#This Row],[ASIGNACION]]-Tabla1[[#This Row],[POSITIVO]]),0)</f>
        <v>0</v>
      </c>
      <c r="P237" s="34">
        <f>+IFERROR(Tabla1[[#This Row],[FACTURA POSITIVO]]+Tabla1[[#This Row],[FACTURA NEGATIVO]],0)</f>
        <v>0</v>
      </c>
    </row>
    <row r="238" spans="1:16" x14ac:dyDescent="0.25">
      <c r="A238" s="62" t="str">
        <f>IFERROR(Tabla1[[#This Row],[ENTIDAD]]&amp;Tabla1[[#This Row],['# SOLICITUDES]],"")</f>
        <v/>
      </c>
      <c r="B238" s="66" t="str">
        <f>+IFERROR(IF([1]Controles!$A237&lt;&gt;"",[1]Controles!$A237,""),"")</f>
        <v/>
      </c>
      <c r="C238" s="64" t="str">
        <f>+IFERROR(IF([1]Controles!$B237&lt;&gt;"",[1]Controles!$B237,""),"")</f>
        <v/>
      </c>
      <c r="D238" s="50" t="str">
        <f>+IFERROR(IF([1]Controles!$C237&lt;&gt;"",[1]Controles!$C237,""),"")</f>
        <v/>
      </c>
      <c r="E238" s="50" t="str">
        <f>+IFERROR(IF([1]Controles!$D237&lt;&gt;"",[1]Controles!$D237,""),"")</f>
        <v/>
      </c>
      <c r="F238" s="50" t="str">
        <f>+IFERROR(IF([1]Controles!$E237&lt;&gt;"",[1]Controles!$E237,""),"")</f>
        <v/>
      </c>
      <c r="G238" s="59" t="str">
        <f>+IFERROR(IF([1]Controles!$F237&lt;&gt;"",[1]Controles!$F237,""),"")</f>
        <v/>
      </c>
      <c r="H238" s="43" t="str">
        <f>+IFERROR(IF([1]Controles!$G237&lt;&gt;"",[1]Controles!$G237,""),"")</f>
        <v/>
      </c>
      <c r="I238" s="42" t="str">
        <f>+IFERROR(Tabla1[[#This Row],[POSITIVO]]/Tabla1[[#This Row],[ASIGNACION]],"")</f>
        <v/>
      </c>
      <c r="J238" s="32" t="str">
        <f>IFERROR(VLOOKUP(Tabla1[[#This Row],[ENTIDAD]],Tabla2[#All],2,0),"")</f>
        <v/>
      </c>
      <c r="K238" s="32" t="str">
        <f>IFERROR(VLOOKUP(Tabla1[[#This Row],[LLAVE]],GANNT!$A:$J,10,0),"")</f>
        <v/>
      </c>
      <c r="L238" s="32" t="str">
        <f>IFERROR(VLOOKUP(Tabla1[[#This Row],[LLAVE]],GANNT!$A:$BT,72,0),"")</f>
        <v>CUMPLIDO</v>
      </c>
      <c r="M23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38" s="33">
        <f>IFERROR(VLOOKUP(Tabla1[[#This Row],[TARIFA A CALCULAR]],Tabla6[#All],2,0)*Tabla1[[#This Row],[POSITIVO]],0)</f>
        <v>0</v>
      </c>
      <c r="O238" s="33">
        <f>IFERROR(VLOOKUP(Tabla1[[#This Row],[TARIFA A CALCULAR]],Tabla6[#All],3,0)*(Tabla1[[#This Row],[ASIGNACION]]-Tabla1[[#This Row],[POSITIVO]]),0)</f>
        <v>0</v>
      </c>
      <c r="P238" s="34">
        <f>+IFERROR(Tabla1[[#This Row],[FACTURA POSITIVO]]+Tabla1[[#This Row],[FACTURA NEGATIVO]],0)</f>
        <v>0</v>
      </c>
    </row>
    <row r="239" spans="1:16" x14ac:dyDescent="0.25">
      <c r="A239" s="62" t="str">
        <f>IFERROR(Tabla1[[#This Row],[ENTIDAD]]&amp;Tabla1[[#This Row],['# SOLICITUDES]],"")</f>
        <v/>
      </c>
      <c r="B239" s="66" t="str">
        <f>+IFERROR(IF([1]Controles!$A238&lt;&gt;"",[1]Controles!$A238,""),"")</f>
        <v/>
      </c>
      <c r="C239" s="64" t="str">
        <f>+IFERROR(IF([1]Controles!$B238&lt;&gt;"",[1]Controles!$B238,""),"")</f>
        <v/>
      </c>
      <c r="D239" s="50" t="str">
        <f>+IFERROR(IF([1]Controles!$C238&lt;&gt;"",[1]Controles!$C238,""),"")</f>
        <v/>
      </c>
      <c r="E239" s="50" t="str">
        <f>+IFERROR(IF([1]Controles!$D238&lt;&gt;"",[1]Controles!$D238,""),"")</f>
        <v/>
      </c>
      <c r="F239" s="50" t="str">
        <f>+IFERROR(IF([1]Controles!$E238&lt;&gt;"",[1]Controles!$E238,""),"")</f>
        <v/>
      </c>
      <c r="G239" s="59" t="str">
        <f>+IFERROR(IF([1]Controles!$F238&lt;&gt;"",[1]Controles!$F238,""),"")</f>
        <v/>
      </c>
      <c r="H239" s="43" t="str">
        <f>+IFERROR(IF([1]Controles!$G238&lt;&gt;"",[1]Controles!$G238,""),"")</f>
        <v/>
      </c>
      <c r="I239" s="42" t="str">
        <f>+IFERROR(Tabla1[[#This Row],[POSITIVO]]/Tabla1[[#This Row],[ASIGNACION]],"")</f>
        <v/>
      </c>
      <c r="J239" s="32" t="str">
        <f>IFERROR(VLOOKUP(Tabla1[[#This Row],[ENTIDAD]],Tabla2[#All],2,0),"")</f>
        <v/>
      </c>
      <c r="K239" s="32" t="str">
        <f>IFERROR(VLOOKUP(Tabla1[[#This Row],[LLAVE]],GANNT!$A:$J,10,0),"")</f>
        <v/>
      </c>
      <c r="L239" s="32" t="str">
        <f>IFERROR(VLOOKUP(Tabla1[[#This Row],[LLAVE]],GANNT!$A:$BT,72,0),"")</f>
        <v>CUMPLIDO</v>
      </c>
      <c r="M23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39" s="33">
        <f>IFERROR(VLOOKUP(Tabla1[[#This Row],[TARIFA A CALCULAR]],Tabla6[#All],2,0)*Tabla1[[#This Row],[POSITIVO]],0)</f>
        <v>0</v>
      </c>
      <c r="O239" s="33">
        <f>IFERROR(VLOOKUP(Tabla1[[#This Row],[TARIFA A CALCULAR]],Tabla6[#All],3,0)*(Tabla1[[#This Row],[ASIGNACION]]-Tabla1[[#This Row],[POSITIVO]]),0)</f>
        <v>0</v>
      </c>
      <c r="P239" s="34">
        <f>+IFERROR(Tabla1[[#This Row],[FACTURA POSITIVO]]+Tabla1[[#This Row],[FACTURA NEGATIVO]],0)</f>
        <v>0</v>
      </c>
    </row>
    <row r="240" spans="1:16" x14ac:dyDescent="0.25">
      <c r="A240" s="62" t="str">
        <f>IFERROR(Tabla1[[#This Row],[ENTIDAD]]&amp;Tabla1[[#This Row],['# SOLICITUDES]],"")</f>
        <v/>
      </c>
      <c r="B240" s="66" t="str">
        <f>+IFERROR(IF([1]Controles!$A239&lt;&gt;"",[1]Controles!$A239,""),"")</f>
        <v/>
      </c>
      <c r="C240" s="64" t="str">
        <f>+IFERROR(IF([1]Controles!$B239&lt;&gt;"",[1]Controles!$B239,""),"")</f>
        <v/>
      </c>
      <c r="D240" s="50" t="str">
        <f>+IFERROR(IF([1]Controles!$C239&lt;&gt;"",[1]Controles!$C239,""),"")</f>
        <v/>
      </c>
      <c r="E240" s="50" t="str">
        <f>+IFERROR(IF([1]Controles!$D239&lt;&gt;"",[1]Controles!$D239,""),"")</f>
        <v/>
      </c>
      <c r="F240" s="50" t="str">
        <f>+IFERROR(IF([1]Controles!$E239&lt;&gt;"",[1]Controles!$E239,""),"")</f>
        <v/>
      </c>
      <c r="G240" s="59" t="str">
        <f>+IFERROR(IF([1]Controles!$F239&lt;&gt;"",[1]Controles!$F239,""),"")</f>
        <v/>
      </c>
      <c r="H240" s="43" t="str">
        <f>+IFERROR(IF([1]Controles!$G239&lt;&gt;"",[1]Controles!$G239,""),"")</f>
        <v/>
      </c>
      <c r="I240" s="42" t="str">
        <f>+IFERROR(Tabla1[[#This Row],[POSITIVO]]/Tabla1[[#This Row],[ASIGNACION]],"")</f>
        <v/>
      </c>
      <c r="J240" s="32" t="str">
        <f>IFERROR(VLOOKUP(Tabla1[[#This Row],[ENTIDAD]],Tabla2[#All],2,0),"")</f>
        <v/>
      </c>
      <c r="K240" s="32" t="str">
        <f>IFERROR(VLOOKUP(Tabla1[[#This Row],[LLAVE]],GANNT!$A:$J,10,0),"")</f>
        <v/>
      </c>
      <c r="L240" s="32" t="str">
        <f>IFERROR(VLOOKUP(Tabla1[[#This Row],[LLAVE]],GANNT!$A:$BT,72,0),"")</f>
        <v>CUMPLIDO</v>
      </c>
      <c r="M24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40" s="33">
        <f>IFERROR(VLOOKUP(Tabla1[[#This Row],[TARIFA A CALCULAR]],Tabla6[#All],2,0)*Tabla1[[#This Row],[POSITIVO]],0)</f>
        <v>0</v>
      </c>
      <c r="O240" s="33">
        <f>IFERROR(VLOOKUP(Tabla1[[#This Row],[TARIFA A CALCULAR]],Tabla6[#All],3,0)*(Tabla1[[#This Row],[ASIGNACION]]-Tabla1[[#This Row],[POSITIVO]]),0)</f>
        <v>0</v>
      </c>
      <c r="P240" s="34">
        <f>+IFERROR(Tabla1[[#This Row],[FACTURA POSITIVO]]+Tabla1[[#This Row],[FACTURA NEGATIVO]],0)</f>
        <v>0</v>
      </c>
    </row>
    <row r="241" spans="1:16" x14ac:dyDescent="0.25">
      <c r="A241" s="62" t="str">
        <f>IFERROR(Tabla1[[#This Row],[ENTIDAD]]&amp;Tabla1[[#This Row],['# SOLICITUDES]],"")</f>
        <v/>
      </c>
      <c r="B241" s="66" t="str">
        <f>+IFERROR(IF([1]Controles!$A240&lt;&gt;"",[1]Controles!$A240,""),"")</f>
        <v/>
      </c>
      <c r="C241" s="64" t="str">
        <f>+IFERROR(IF([1]Controles!$B240&lt;&gt;"",[1]Controles!$B240,""),"")</f>
        <v/>
      </c>
      <c r="D241" s="50" t="str">
        <f>+IFERROR(IF([1]Controles!$C240&lt;&gt;"",[1]Controles!$C240,""),"")</f>
        <v/>
      </c>
      <c r="E241" s="50" t="str">
        <f>+IFERROR(IF([1]Controles!$D240&lt;&gt;"",[1]Controles!$D240,""),"")</f>
        <v/>
      </c>
      <c r="F241" s="50" t="str">
        <f>+IFERROR(IF([1]Controles!$E240&lt;&gt;"",[1]Controles!$E240,""),"")</f>
        <v/>
      </c>
      <c r="G241" s="59" t="str">
        <f>+IFERROR(IF([1]Controles!$F240&lt;&gt;"",[1]Controles!$F240,""),"")</f>
        <v/>
      </c>
      <c r="H241" s="43" t="str">
        <f>+IFERROR(IF([1]Controles!$G240&lt;&gt;"",[1]Controles!$G240,""),"")</f>
        <v/>
      </c>
      <c r="I241" s="42" t="str">
        <f>+IFERROR(Tabla1[[#This Row],[POSITIVO]]/Tabla1[[#This Row],[ASIGNACION]],"")</f>
        <v/>
      </c>
      <c r="J241" s="32" t="str">
        <f>IFERROR(VLOOKUP(Tabla1[[#This Row],[ENTIDAD]],Tabla2[#All],2,0),"")</f>
        <v/>
      </c>
      <c r="K241" s="32" t="str">
        <f>IFERROR(VLOOKUP(Tabla1[[#This Row],[LLAVE]],GANNT!$A:$J,10,0),"")</f>
        <v/>
      </c>
      <c r="L241" s="32" t="str">
        <f>IFERROR(VLOOKUP(Tabla1[[#This Row],[LLAVE]],GANNT!$A:$BT,72,0),"")</f>
        <v>CUMPLIDO</v>
      </c>
      <c r="M24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41" s="33">
        <f>IFERROR(VLOOKUP(Tabla1[[#This Row],[TARIFA A CALCULAR]],Tabla6[#All],2,0)*Tabla1[[#This Row],[POSITIVO]],0)</f>
        <v>0</v>
      </c>
      <c r="O241" s="33">
        <f>IFERROR(VLOOKUP(Tabla1[[#This Row],[TARIFA A CALCULAR]],Tabla6[#All],3,0)*(Tabla1[[#This Row],[ASIGNACION]]-Tabla1[[#This Row],[POSITIVO]]),0)</f>
        <v>0</v>
      </c>
      <c r="P241" s="34">
        <f>+IFERROR(Tabla1[[#This Row],[FACTURA POSITIVO]]+Tabla1[[#This Row],[FACTURA NEGATIVO]],0)</f>
        <v>0</v>
      </c>
    </row>
    <row r="242" spans="1:16" x14ac:dyDescent="0.25">
      <c r="A242" s="62" t="str">
        <f>IFERROR(Tabla1[[#This Row],[ENTIDAD]]&amp;Tabla1[[#This Row],['# SOLICITUDES]],"")</f>
        <v/>
      </c>
      <c r="B242" s="66" t="str">
        <f>+IFERROR(IF([1]Controles!$A241&lt;&gt;"",[1]Controles!$A241,""),"")</f>
        <v/>
      </c>
      <c r="C242" s="64" t="str">
        <f>+IFERROR(IF([1]Controles!$B241&lt;&gt;"",[1]Controles!$B241,""),"")</f>
        <v/>
      </c>
      <c r="D242" s="50" t="str">
        <f>+IFERROR(IF([1]Controles!$C241&lt;&gt;"",[1]Controles!$C241,""),"")</f>
        <v/>
      </c>
      <c r="E242" s="50" t="str">
        <f>+IFERROR(IF([1]Controles!$D241&lt;&gt;"",[1]Controles!$D241,""),"")</f>
        <v/>
      </c>
      <c r="F242" s="50" t="str">
        <f>+IFERROR(IF([1]Controles!$E241&lt;&gt;"",[1]Controles!$E241,""),"")</f>
        <v/>
      </c>
      <c r="G242" s="59" t="str">
        <f>+IFERROR(IF([1]Controles!$F241&lt;&gt;"",[1]Controles!$F241,""),"")</f>
        <v/>
      </c>
      <c r="H242" s="43" t="str">
        <f>+IFERROR(IF([1]Controles!$G241&lt;&gt;"",[1]Controles!$G241,""),"")</f>
        <v/>
      </c>
      <c r="I242" s="42" t="str">
        <f>+IFERROR(Tabla1[[#This Row],[POSITIVO]]/Tabla1[[#This Row],[ASIGNACION]],"")</f>
        <v/>
      </c>
      <c r="J242" s="32" t="str">
        <f>IFERROR(VLOOKUP(Tabla1[[#This Row],[ENTIDAD]],Tabla2[#All],2,0),"")</f>
        <v/>
      </c>
      <c r="K242" s="32" t="str">
        <f>IFERROR(VLOOKUP(Tabla1[[#This Row],[LLAVE]],GANNT!$A:$J,10,0),"")</f>
        <v/>
      </c>
      <c r="L242" s="32" t="str">
        <f>IFERROR(VLOOKUP(Tabla1[[#This Row],[LLAVE]],GANNT!$A:$BT,72,0),"")</f>
        <v>CUMPLIDO</v>
      </c>
      <c r="M24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42" s="33">
        <f>IFERROR(VLOOKUP(Tabla1[[#This Row],[TARIFA A CALCULAR]],Tabla6[#All],2,0)*Tabla1[[#This Row],[POSITIVO]],0)</f>
        <v>0</v>
      </c>
      <c r="O242" s="33">
        <f>IFERROR(VLOOKUP(Tabla1[[#This Row],[TARIFA A CALCULAR]],Tabla6[#All],3,0)*(Tabla1[[#This Row],[ASIGNACION]]-Tabla1[[#This Row],[POSITIVO]]),0)</f>
        <v>0</v>
      </c>
      <c r="P242" s="34">
        <f>+IFERROR(Tabla1[[#This Row],[FACTURA POSITIVO]]+Tabla1[[#This Row],[FACTURA NEGATIVO]],0)</f>
        <v>0</v>
      </c>
    </row>
    <row r="243" spans="1:16" x14ac:dyDescent="0.25">
      <c r="A243" s="62" t="str">
        <f>IFERROR(Tabla1[[#This Row],[ENTIDAD]]&amp;Tabla1[[#This Row],['# SOLICITUDES]],"")</f>
        <v/>
      </c>
      <c r="B243" s="66" t="str">
        <f>+IFERROR(IF([1]Controles!$A242&lt;&gt;"",[1]Controles!$A242,""),"")</f>
        <v/>
      </c>
      <c r="C243" s="64" t="str">
        <f>+IFERROR(IF([1]Controles!$B242&lt;&gt;"",[1]Controles!$B242,""),"")</f>
        <v/>
      </c>
      <c r="D243" s="50" t="str">
        <f>+IFERROR(IF([1]Controles!$C242&lt;&gt;"",[1]Controles!$C242,""),"")</f>
        <v/>
      </c>
      <c r="E243" s="50" t="str">
        <f>+IFERROR(IF([1]Controles!$D242&lt;&gt;"",[1]Controles!$D242,""),"")</f>
        <v/>
      </c>
      <c r="F243" s="50" t="str">
        <f>+IFERROR(IF([1]Controles!$E242&lt;&gt;"",[1]Controles!$E242,""),"")</f>
        <v/>
      </c>
      <c r="G243" s="59" t="str">
        <f>+IFERROR(IF([1]Controles!$F242&lt;&gt;"",[1]Controles!$F242,""),"")</f>
        <v/>
      </c>
      <c r="H243" s="43" t="str">
        <f>+IFERROR(IF([1]Controles!$G242&lt;&gt;"",[1]Controles!$G242,""),"")</f>
        <v/>
      </c>
      <c r="I243" s="42" t="str">
        <f>+IFERROR(Tabla1[[#This Row],[POSITIVO]]/Tabla1[[#This Row],[ASIGNACION]],"")</f>
        <v/>
      </c>
      <c r="J243" s="32" t="str">
        <f>IFERROR(VLOOKUP(Tabla1[[#This Row],[ENTIDAD]],Tabla2[#All],2,0),"")</f>
        <v/>
      </c>
      <c r="K243" s="32" t="str">
        <f>IFERROR(VLOOKUP(Tabla1[[#This Row],[LLAVE]],GANNT!$A:$J,10,0),"")</f>
        <v/>
      </c>
      <c r="L243" s="32" t="str">
        <f>IFERROR(VLOOKUP(Tabla1[[#This Row],[LLAVE]],GANNT!$A:$BT,72,0),"")</f>
        <v>CUMPLIDO</v>
      </c>
      <c r="M24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43" s="33">
        <f>IFERROR(VLOOKUP(Tabla1[[#This Row],[TARIFA A CALCULAR]],Tabla6[#All],2,0)*Tabla1[[#This Row],[POSITIVO]],0)</f>
        <v>0</v>
      </c>
      <c r="O243" s="33">
        <f>IFERROR(VLOOKUP(Tabla1[[#This Row],[TARIFA A CALCULAR]],Tabla6[#All],3,0)*(Tabla1[[#This Row],[ASIGNACION]]-Tabla1[[#This Row],[POSITIVO]]),0)</f>
        <v>0</v>
      </c>
      <c r="P243" s="34">
        <f>+IFERROR(Tabla1[[#This Row],[FACTURA POSITIVO]]+Tabla1[[#This Row],[FACTURA NEGATIVO]],0)</f>
        <v>0</v>
      </c>
    </row>
    <row r="244" spans="1:16" x14ac:dyDescent="0.25">
      <c r="A244" s="62" t="str">
        <f>IFERROR(Tabla1[[#This Row],[ENTIDAD]]&amp;Tabla1[[#This Row],['# SOLICITUDES]],"")</f>
        <v/>
      </c>
      <c r="B244" s="66" t="str">
        <f>+IFERROR(IF([1]Controles!$A243&lt;&gt;"",[1]Controles!$A243,""),"")</f>
        <v/>
      </c>
      <c r="C244" s="64" t="str">
        <f>+IFERROR(IF([1]Controles!$B243&lt;&gt;"",[1]Controles!$B243,""),"")</f>
        <v/>
      </c>
      <c r="D244" s="50" t="str">
        <f>+IFERROR(IF([1]Controles!$C243&lt;&gt;"",[1]Controles!$C243,""),"")</f>
        <v/>
      </c>
      <c r="E244" s="50" t="str">
        <f>+IFERROR(IF([1]Controles!$D243&lt;&gt;"",[1]Controles!$D243,""),"")</f>
        <v/>
      </c>
      <c r="F244" s="50" t="str">
        <f>+IFERROR(IF([1]Controles!$E243&lt;&gt;"",[1]Controles!$E243,""),"")</f>
        <v/>
      </c>
      <c r="G244" s="59" t="str">
        <f>+IFERROR(IF([1]Controles!$F243&lt;&gt;"",[1]Controles!$F243,""),"")</f>
        <v/>
      </c>
      <c r="H244" s="43" t="str">
        <f>+IFERROR(IF([1]Controles!$G243&lt;&gt;"",[1]Controles!$G243,""),"")</f>
        <v/>
      </c>
      <c r="I244" s="42" t="str">
        <f>+IFERROR(Tabla1[[#This Row],[POSITIVO]]/Tabla1[[#This Row],[ASIGNACION]],"")</f>
        <v/>
      </c>
      <c r="J244" s="32" t="str">
        <f>IFERROR(VLOOKUP(Tabla1[[#This Row],[ENTIDAD]],Tabla2[#All],2,0),"")</f>
        <v/>
      </c>
      <c r="K244" s="32" t="str">
        <f>IFERROR(VLOOKUP(Tabla1[[#This Row],[LLAVE]],GANNT!$A:$J,10,0),"")</f>
        <v/>
      </c>
      <c r="L244" s="32" t="str">
        <f>IFERROR(VLOOKUP(Tabla1[[#This Row],[LLAVE]],GANNT!$A:$BT,72,0),"")</f>
        <v>CUMPLIDO</v>
      </c>
      <c r="M24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44" s="33">
        <f>IFERROR(VLOOKUP(Tabla1[[#This Row],[TARIFA A CALCULAR]],Tabla6[#All],2,0)*Tabla1[[#This Row],[POSITIVO]],0)</f>
        <v>0</v>
      </c>
      <c r="O244" s="33">
        <f>IFERROR(VLOOKUP(Tabla1[[#This Row],[TARIFA A CALCULAR]],Tabla6[#All],3,0)*(Tabla1[[#This Row],[ASIGNACION]]-Tabla1[[#This Row],[POSITIVO]]),0)</f>
        <v>0</v>
      </c>
      <c r="P244" s="34">
        <f>+IFERROR(Tabla1[[#This Row],[FACTURA POSITIVO]]+Tabla1[[#This Row],[FACTURA NEGATIVO]],0)</f>
        <v>0</v>
      </c>
    </row>
    <row r="245" spans="1:16" x14ac:dyDescent="0.25">
      <c r="A245" s="62" t="str">
        <f>IFERROR(Tabla1[[#This Row],[ENTIDAD]]&amp;Tabla1[[#This Row],['# SOLICITUDES]],"")</f>
        <v/>
      </c>
      <c r="B245" s="66" t="str">
        <f>+IFERROR(IF([1]Controles!$A244&lt;&gt;"",[1]Controles!$A244,""),"")</f>
        <v/>
      </c>
      <c r="C245" s="64" t="str">
        <f>+IFERROR(IF([1]Controles!$B244&lt;&gt;"",[1]Controles!$B244,""),"")</f>
        <v/>
      </c>
      <c r="D245" s="50" t="str">
        <f>+IFERROR(IF([1]Controles!$C244&lt;&gt;"",[1]Controles!$C244,""),"")</f>
        <v/>
      </c>
      <c r="E245" s="50" t="str">
        <f>+IFERROR(IF([1]Controles!$D244&lt;&gt;"",[1]Controles!$D244,""),"")</f>
        <v/>
      </c>
      <c r="F245" s="50" t="str">
        <f>+IFERROR(IF([1]Controles!$E244&lt;&gt;"",[1]Controles!$E244,""),"")</f>
        <v/>
      </c>
      <c r="G245" s="59" t="str">
        <f>+IFERROR(IF([1]Controles!$F244&lt;&gt;"",[1]Controles!$F244,""),"")</f>
        <v/>
      </c>
      <c r="H245" s="43" t="str">
        <f>+IFERROR(IF([1]Controles!$G244&lt;&gt;"",[1]Controles!$G244,""),"")</f>
        <v/>
      </c>
      <c r="I245" s="42" t="str">
        <f>+IFERROR(Tabla1[[#This Row],[POSITIVO]]/Tabla1[[#This Row],[ASIGNACION]],"")</f>
        <v/>
      </c>
      <c r="J245" s="32" t="str">
        <f>IFERROR(VLOOKUP(Tabla1[[#This Row],[ENTIDAD]],Tabla2[#All],2,0),"")</f>
        <v/>
      </c>
      <c r="K245" s="32" t="str">
        <f>IFERROR(VLOOKUP(Tabla1[[#This Row],[LLAVE]],GANNT!$A:$J,10,0),"")</f>
        <v/>
      </c>
      <c r="L245" s="32" t="str">
        <f>IFERROR(VLOOKUP(Tabla1[[#This Row],[LLAVE]],GANNT!$A:$BT,72,0),"")</f>
        <v>CUMPLIDO</v>
      </c>
      <c r="M24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45" s="33">
        <f>IFERROR(VLOOKUP(Tabla1[[#This Row],[TARIFA A CALCULAR]],Tabla6[#All],2,0)*Tabla1[[#This Row],[POSITIVO]],0)</f>
        <v>0</v>
      </c>
      <c r="O245" s="33">
        <f>IFERROR(VLOOKUP(Tabla1[[#This Row],[TARIFA A CALCULAR]],Tabla6[#All],3,0)*(Tabla1[[#This Row],[ASIGNACION]]-Tabla1[[#This Row],[POSITIVO]]),0)</f>
        <v>0</v>
      </c>
      <c r="P245" s="34">
        <f>+IFERROR(Tabla1[[#This Row],[FACTURA POSITIVO]]+Tabla1[[#This Row],[FACTURA NEGATIVO]],0)</f>
        <v>0</v>
      </c>
    </row>
    <row r="246" spans="1:16" x14ac:dyDescent="0.25">
      <c r="A246" s="62" t="str">
        <f>IFERROR(Tabla1[[#This Row],[ENTIDAD]]&amp;Tabla1[[#This Row],['# SOLICITUDES]],"")</f>
        <v/>
      </c>
      <c r="B246" s="66" t="str">
        <f>+IFERROR(IF([1]Controles!$A245&lt;&gt;"",[1]Controles!$A245,""),"")</f>
        <v/>
      </c>
      <c r="C246" s="64" t="str">
        <f>+IFERROR(IF([1]Controles!$B245&lt;&gt;"",[1]Controles!$B245,""),"")</f>
        <v/>
      </c>
      <c r="D246" s="50" t="str">
        <f>+IFERROR(IF([1]Controles!$C245&lt;&gt;"",[1]Controles!$C245,""),"")</f>
        <v/>
      </c>
      <c r="E246" s="50" t="str">
        <f>+IFERROR(IF([1]Controles!$D245&lt;&gt;"",[1]Controles!$D245,""),"")</f>
        <v/>
      </c>
      <c r="F246" s="50" t="str">
        <f>+IFERROR(IF([1]Controles!$E245&lt;&gt;"",[1]Controles!$E245,""),"")</f>
        <v/>
      </c>
      <c r="G246" s="59" t="str">
        <f>+IFERROR(IF([1]Controles!$F245&lt;&gt;"",[1]Controles!$F245,""),"")</f>
        <v/>
      </c>
      <c r="H246" s="43" t="str">
        <f>+IFERROR(IF([1]Controles!$G245&lt;&gt;"",[1]Controles!$G245,""),"")</f>
        <v/>
      </c>
      <c r="I246" s="42" t="str">
        <f>+IFERROR(Tabla1[[#This Row],[POSITIVO]]/Tabla1[[#This Row],[ASIGNACION]],"")</f>
        <v/>
      </c>
      <c r="J246" s="32" t="str">
        <f>IFERROR(VLOOKUP(Tabla1[[#This Row],[ENTIDAD]],Tabla2[#All],2,0),"")</f>
        <v/>
      </c>
      <c r="K246" s="32" t="str">
        <f>IFERROR(VLOOKUP(Tabla1[[#This Row],[LLAVE]],GANNT!$A:$J,10,0),"")</f>
        <v/>
      </c>
      <c r="L246" s="32" t="str">
        <f>IFERROR(VLOOKUP(Tabla1[[#This Row],[LLAVE]],GANNT!$A:$BT,72,0),"")</f>
        <v>CUMPLIDO</v>
      </c>
      <c r="M24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46" s="33">
        <f>IFERROR(VLOOKUP(Tabla1[[#This Row],[TARIFA A CALCULAR]],Tabla6[#All],2,0)*Tabla1[[#This Row],[POSITIVO]],0)</f>
        <v>0</v>
      </c>
      <c r="O246" s="33">
        <f>IFERROR(VLOOKUP(Tabla1[[#This Row],[TARIFA A CALCULAR]],Tabla6[#All],3,0)*(Tabla1[[#This Row],[ASIGNACION]]-Tabla1[[#This Row],[POSITIVO]]),0)</f>
        <v>0</v>
      </c>
      <c r="P246" s="34">
        <f>+IFERROR(Tabla1[[#This Row],[FACTURA POSITIVO]]+Tabla1[[#This Row],[FACTURA NEGATIVO]],0)</f>
        <v>0</v>
      </c>
    </row>
    <row r="247" spans="1:16" x14ac:dyDescent="0.25">
      <c r="A247" s="62" t="str">
        <f>IFERROR(Tabla1[[#This Row],[ENTIDAD]]&amp;Tabla1[[#This Row],['# SOLICITUDES]],"")</f>
        <v/>
      </c>
      <c r="B247" s="66" t="str">
        <f>+IFERROR(IF([1]Controles!$A246&lt;&gt;"",[1]Controles!$A246,""),"")</f>
        <v/>
      </c>
      <c r="C247" s="64" t="str">
        <f>+IFERROR(IF([1]Controles!$B246&lt;&gt;"",[1]Controles!$B246,""),"")</f>
        <v/>
      </c>
      <c r="D247" s="50" t="str">
        <f>+IFERROR(IF([1]Controles!$C246&lt;&gt;"",[1]Controles!$C246,""),"")</f>
        <v/>
      </c>
      <c r="E247" s="50" t="str">
        <f>+IFERROR(IF([1]Controles!$D246&lt;&gt;"",[1]Controles!$D246,""),"")</f>
        <v/>
      </c>
      <c r="F247" s="50" t="str">
        <f>+IFERROR(IF([1]Controles!$E246&lt;&gt;"",[1]Controles!$E246,""),"")</f>
        <v/>
      </c>
      <c r="G247" s="59" t="str">
        <f>+IFERROR(IF([1]Controles!$F246&lt;&gt;"",[1]Controles!$F246,""),"")</f>
        <v/>
      </c>
      <c r="H247" s="43" t="str">
        <f>+IFERROR(IF([1]Controles!$G246&lt;&gt;"",[1]Controles!$G246,""),"")</f>
        <v/>
      </c>
      <c r="I247" s="42" t="str">
        <f>+IFERROR(Tabla1[[#This Row],[POSITIVO]]/Tabla1[[#This Row],[ASIGNACION]],"")</f>
        <v/>
      </c>
      <c r="J247" s="32" t="str">
        <f>IFERROR(VLOOKUP(Tabla1[[#This Row],[ENTIDAD]],Tabla2[#All],2,0),"")</f>
        <v/>
      </c>
      <c r="K247" s="32" t="str">
        <f>IFERROR(VLOOKUP(Tabla1[[#This Row],[LLAVE]],GANNT!$A:$J,10,0),"")</f>
        <v/>
      </c>
      <c r="L247" s="32" t="str">
        <f>IFERROR(VLOOKUP(Tabla1[[#This Row],[LLAVE]],GANNT!$A:$BT,72,0),"")</f>
        <v>CUMPLIDO</v>
      </c>
      <c r="M24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47" s="33">
        <f>IFERROR(VLOOKUP(Tabla1[[#This Row],[TARIFA A CALCULAR]],Tabla6[#All],2,0)*Tabla1[[#This Row],[POSITIVO]],0)</f>
        <v>0</v>
      </c>
      <c r="O247" s="33">
        <f>IFERROR(VLOOKUP(Tabla1[[#This Row],[TARIFA A CALCULAR]],Tabla6[#All],3,0)*(Tabla1[[#This Row],[ASIGNACION]]-Tabla1[[#This Row],[POSITIVO]]),0)</f>
        <v>0</v>
      </c>
      <c r="P247" s="34">
        <f>+IFERROR(Tabla1[[#This Row],[FACTURA POSITIVO]]+Tabla1[[#This Row],[FACTURA NEGATIVO]],0)</f>
        <v>0</v>
      </c>
    </row>
    <row r="248" spans="1:16" x14ac:dyDescent="0.25">
      <c r="A248" s="62" t="str">
        <f>IFERROR(Tabla1[[#This Row],[ENTIDAD]]&amp;Tabla1[[#This Row],['# SOLICITUDES]],"")</f>
        <v/>
      </c>
      <c r="B248" s="66" t="str">
        <f>+IFERROR(IF([1]Controles!$A247&lt;&gt;"",[1]Controles!$A247,""),"")</f>
        <v/>
      </c>
      <c r="C248" s="64" t="str">
        <f>+IFERROR(IF([1]Controles!$B247&lt;&gt;"",[1]Controles!$B247,""),"")</f>
        <v/>
      </c>
      <c r="D248" s="50" t="str">
        <f>+IFERROR(IF([1]Controles!$C247&lt;&gt;"",[1]Controles!$C247,""),"")</f>
        <v/>
      </c>
      <c r="E248" s="50" t="str">
        <f>+IFERROR(IF([1]Controles!$D247&lt;&gt;"",[1]Controles!$D247,""),"")</f>
        <v/>
      </c>
      <c r="F248" s="50" t="str">
        <f>+IFERROR(IF([1]Controles!$E247&lt;&gt;"",[1]Controles!$E247,""),"")</f>
        <v/>
      </c>
      <c r="G248" s="59" t="str">
        <f>+IFERROR(IF([1]Controles!$F247&lt;&gt;"",[1]Controles!$F247,""),"")</f>
        <v/>
      </c>
      <c r="H248" s="43" t="str">
        <f>+IFERROR(IF([1]Controles!$G247&lt;&gt;"",[1]Controles!$G247,""),"")</f>
        <v/>
      </c>
      <c r="I248" s="42" t="str">
        <f>+IFERROR(Tabla1[[#This Row],[POSITIVO]]/Tabla1[[#This Row],[ASIGNACION]],"")</f>
        <v/>
      </c>
      <c r="J248" s="32" t="str">
        <f>IFERROR(VLOOKUP(Tabla1[[#This Row],[ENTIDAD]],Tabla2[#All],2,0),"")</f>
        <v/>
      </c>
      <c r="K248" s="32" t="str">
        <f>IFERROR(VLOOKUP(Tabla1[[#This Row],[LLAVE]],GANNT!$A:$J,10,0),"")</f>
        <v/>
      </c>
      <c r="L248" s="32" t="str">
        <f>IFERROR(VLOOKUP(Tabla1[[#This Row],[LLAVE]],GANNT!$A:$BT,72,0),"")</f>
        <v>CUMPLIDO</v>
      </c>
      <c r="M24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48" s="33">
        <f>IFERROR(VLOOKUP(Tabla1[[#This Row],[TARIFA A CALCULAR]],Tabla6[#All],2,0)*Tabla1[[#This Row],[POSITIVO]],0)</f>
        <v>0</v>
      </c>
      <c r="O248" s="33">
        <f>IFERROR(VLOOKUP(Tabla1[[#This Row],[TARIFA A CALCULAR]],Tabla6[#All],3,0)*(Tabla1[[#This Row],[ASIGNACION]]-Tabla1[[#This Row],[POSITIVO]]),0)</f>
        <v>0</v>
      </c>
      <c r="P248" s="34">
        <f>+IFERROR(Tabla1[[#This Row],[FACTURA POSITIVO]]+Tabla1[[#This Row],[FACTURA NEGATIVO]],0)</f>
        <v>0</v>
      </c>
    </row>
    <row r="249" spans="1:16" x14ac:dyDescent="0.25">
      <c r="A249" s="62" t="str">
        <f>IFERROR(Tabla1[[#This Row],[ENTIDAD]]&amp;Tabla1[[#This Row],['# SOLICITUDES]],"")</f>
        <v/>
      </c>
      <c r="B249" s="66" t="str">
        <f>+IFERROR(IF([1]Controles!$A248&lt;&gt;"",[1]Controles!$A248,""),"")</f>
        <v/>
      </c>
      <c r="C249" s="64" t="str">
        <f>+IFERROR(IF([1]Controles!$B248&lt;&gt;"",[1]Controles!$B248,""),"")</f>
        <v/>
      </c>
      <c r="D249" s="50" t="str">
        <f>+IFERROR(IF([1]Controles!$C248&lt;&gt;"",[1]Controles!$C248,""),"")</f>
        <v/>
      </c>
      <c r="E249" s="50" t="str">
        <f>+IFERROR(IF([1]Controles!$D248&lt;&gt;"",[1]Controles!$D248,""),"")</f>
        <v/>
      </c>
      <c r="F249" s="50" t="str">
        <f>+IFERROR(IF([1]Controles!$E248&lt;&gt;"",[1]Controles!$E248,""),"")</f>
        <v/>
      </c>
      <c r="G249" s="59" t="str">
        <f>+IFERROR(IF([1]Controles!$F248&lt;&gt;"",[1]Controles!$F248,""),"")</f>
        <v/>
      </c>
      <c r="H249" s="43" t="str">
        <f>+IFERROR(IF([1]Controles!$G248&lt;&gt;"",[1]Controles!$G248,""),"")</f>
        <v/>
      </c>
      <c r="I249" s="42" t="str">
        <f>+IFERROR(Tabla1[[#This Row],[POSITIVO]]/Tabla1[[#This Row],[ASIGNACION]],"")</f>
        <v/>
      </c>
      <c r="J249" s="32" t="str">
        <f>IFERROR(VLOOKUP(Tabla1[[#This Row],[ENTIDAD]],Tabla2[#All],2,0),"")</f>
        <v/>
      </c>
      <c r="K249" s="32" t="str">
        <f>IFERROR(VLOOKUP(Tabla1[[#This Row],[LLAVE]],GANNT!$A:$J,10,0),"")</f>
        <v/>
      </c>
      <c r="L249" s="32" t="str">
        <f>IFERROR(VLOOKUP(Tabla1[[#This Row],[LLAVE]],GANNT!$A:$BT,72,0),"")</f>
        <v>CUMPLIDO</v>
      </c>
      <c r="M24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49" s="33">
        <f>IFERROR(VLOOKUP(Tabla1[[#This Row],[TARIFA A CALCULAR]],Tabla6[#All],2,0)*Tabla1[[#This Row],[POSITIVO]],0)</f>
        <v>0</v>
      </c>
      <c r="O249" s="33">
        <f>IFERROR(VLOOKUP(Tabla1[[#This Row],[TARIFA A CALCULAR]],Tabla6[#All],3,0)*(Tabla1[[#This Row],[ASIGNACION]]-Tabla1[[#This Row],[POSITIVO]]),0)</f>
        <v>0</v>
      </c>
      <c r="P249" s="34">
        <f>+IFERROR(Tabla1[[#This Row],[FACTURA POSITIVO]]+Tabla1[[#This Row],[FACTURA NEGATIVO]],0)</f>
        <v>0</v>
      </c>
    </row>
    <row r="250" spans="1:16" x14ac:dyDescent="0.25">
      <c r="A250" s="62" t="str">
        <f>IFERROR(Tabla1[[#This Row],[ENTIDAD]]&amp;Tabla1[[#This Row],['# SOLICITUDES]],"")</f>
        <v/>
      </c>
      <c r="B250" s="66" t="str">
        <f>+IFERROR(IF([1]Controles!$A249&lt;&gt;"",[1]Controles!$A249,""),"")</f>
        <v/>
      </c>
      <c r="C250" s="64" t="str">
        <f>+IFERROR(IF([1]Controles!$B249&lt;&gt;"",[1]Controles!$B249,""),"")</f>
        <v/>
      </c>
      <c r="D250" s="50" t="str">
        <f>+IFERROR(IF([1]Controles!$C249&lt;&gt;"",[1]Controles!$C249,""),"")</f>
        <v/>
      </c>
      <c r="E250" s="50" t="str">
        <f>+IFERROR(IF([1]Controles!$D249&lt;&gt;"",[1]Controles!$D249,""),"")</f>
        <v/>
      </c>
      <c r="F250" s="50" t="str">
        <f>+IFERROR(IF([1]Controles!$E249&lt;&gt;"",[1]Controles!$E249,""),"")</f>
        <v/>
      </c>
      <c r="G250" s="59" t="str">
        <f>+IFERROR(IF([1]Controles!$F249&lt;&gt;"",[1]Controles!$F249,""),"")</f>
        <v/>
      </c>
      <c r="H250" s="43" t="str">
        <f>+IFERROR(IF([1]Controles!$G249&lt;&gt;"",[1]Controles!$G249,""),"")</f>
        <v/>
      </c>
      <c r="I250" s="42" t="str">
        <f>+IFERROR(Tabla1[[#This Row],[POSITIVO]]/Tabla1[[#This Row],[ASIGNACION]],"")</f>
        <v/>
      </c>
      <c r="J250" s="32" t="str">
        <f>IFERROR(VLOOKUP(Tabla1[[#This Row],[ENTIDAD]],Tabla2[#All],2,0),"")</f>
        <v/>
      </c>
      <c r="K250" s="32" t="str">
        <f>IFERROR(VLOOKUP(Tabla1[[#This Row],[LLAVE]],GANNT!$A:$J,10,0),"")</f>
        <v/>
      </c>
      <c r="L250" s="32" t="str">
        <f>IFERROR(VLOOKUP(Tabla1[[#This Row],[LLAVE]],GANNT!$A:$BT,72,0),"")</f>
        <v>CUMPLIDO</v>
      </c>
      <c r="M25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50" s="33">
        <f>IFERROR(VLOOKUP(Tabla1[[#This Row],[TARIFA A CALCULAR]],Tabla6[#All],2,0)*Tabla1[[#This Row],[POSITIVO]],0)</f>
        <v>0</v>
      </c>
      <c r="O250" s="33">
        <f>IFERROR(VLOOKUP(Tabla1[[#This Row],[TARIFA A CALCULAR]],Tabla6[#All],3,0)*(Tabla1[[#This Row],[ASIGNACION]]-Tabla1[[#This Row],[POSITIVO]]),0)</f>
        <v>0</v>
      </c>
      <c r="P250" s="34">
        <f>+IFERROR(Tabla1[[#This Row],[FACTURA POSITIVO]]+Tabla1[[#This Row],[FACTURA NEGATIVO]],0)</f>
        <v>0</v>
      </c>
    </row>
    <row r="251" spans="1:16" x14ac:dyDescent="0.25">
      <c r="A251" s="62" t="str">
        <f>IFERROR(Tabla1[[#This Row],[ENTIDAD]]&amp;Tabla1[[#This Row],['# SOLICITUDES]],"")</f>
        <v/>
      </c>
      <c r="B251" s="66" t="str">
        <f>+IFERROR(IF([1]Controles!$A250&lt;&gt;"",[1]Controles!$A250,""),"")</f>
        <v/>
      </c>
      <c r="C251" s="64" t="str">
        <f>+IFERROR(IF([1]Controles!$B250&lt;&gt;"",[1]Controles!$B250,""),"")</f>
        <v/>
      </c>
      <c r="D251" s="50" t="str">
        <f>+IFERROR(IF([1]Controles!$C250&lt;&gt;"",[1]Controles!$C250,""),"")</f>
        <v/>
      </c>
      <c r="E251" s="50" t="str">
        <f>+IFERROR(IF([1]Controles!$D250&lt;&gt;"",[1]Controles!$D250,""),"")</f>
        <v/>
      </c>
      <c r="F251" s="50" t="str">
        <f>+IFERROR(IF([1]Controles!$E250&lt;&gt;"",[1]Controles!$E250,""),"")</f>
        <v/>
      </c>
      <c r="G251" s="59" t="str">
        <f>+IFERROR(IF([1]Controles!$F250&lt;&gt;"",[1]Controles!$F250,""),"")</f>
        <v/>
      </c>
      <c r="H251" s="43" t="str">
        <f>+IFERROR(IF([1]Controles!$G250&lt;&gt;"",[1]Controles!$G250,""),"")</f>
        <v/>
      </c>
      <c r="I251" s="42" t="str">
        <f>+IFERROR(Tabla1[[#This Row],[POSITIVO]]/Tabla1[[#This Row],[ASIGNACION]],"")</f>
        <v/>
      </c>
      <c r="J251" s="32" t="str">
        <f>IFERROR(VLOOKUP(Tabla1[[#This Row],[ENTIDAD]],Tabla2[#All],2,0),"")</f>
        <v/>
      </c>
      <c r="K251" s="32" t="str">
        <f>IFERROR(VLOOKUP(Tabla1[[#This Row],[LLAVE]],GANNT!$A:$J,10,0),"")</f>
        <v/>
      </c>
      <c r="L251" s="32" t="str">
        <f>IFERROR(VLOOKUP(Tabla1[[#This Row],[LLAVE]],GANNT!$A:$BT,72,0),"")</f>
        <v>CUMPLIDO</v>
      </c>
      <c r="M25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51" s="33">
        <f>IFERROR(VLOOKUP(Tabla1[[#This Row],[TARIFA A CALCULAR]],Tabla6[#All],2,0)*Tabla1[[#This Row],[POSITIVO]],0)</f>
        <v>0</v>
      </c>
      <c r="O251" s="33">
        <f>IFERROR(VLOOKUP(Tabla1[[#This Row],[TARIFA A CALCULAR]],Tabla6[#All],3,0)*(Tabla1[[#This Row],[ASIGNACION]]-Tabla1[[#This Row],[POSITIVO]]),0)</f>
        <v>0</v>
      </c>
      <c r="P251" s="34">
        <f>+IFERROR(Tabla1[[#This Row],[FACTURA POSITIVO]]+Tabla1[[#This Row],[FACTURA NEGATIVO]],0)</f>
        <v>0</v>
      </c>
    </row>
    <row r="252" spans="1:16" x14ac:dyDescent="0.25">
      <c r="A252" s="62" t="str">
        <f>IFERROR(Tabla1[[#This Row],[ENTIDAD]]&amp;Tabla1[[#This Row],['# SOLICITUDES]],"")</f>
        <v/>
      </c>
      <c r="B252" s="66" t="str">
        <f>+IFERROR(IF([1]Controles!$A251&lt;&gt;"",[1]Controles!$A251,""),"")</f>
        <v/>
      </c>
      <c r="C252" s="64" t="str">
        <f>+IFERROR(IF([1]Controles!$B251&lt;&gt;"",[1]Controles!$B251,""),"")</f>
        <v/>
      </c>
      <c r="D252" s="50" t="str">
        <f>+IFERROR(IF([1]Controles!$C251&lt;&gt;"",[1]Controles!$C251,""),"")</f>
        <v/>
      </c>
      <c r="E252" s="50" t="str">
        <f>+IFERROR(IF([1]Controles!$D251&lt;&gt;"",[1]Controles!$D251,""),"")</f>
        <v/>
      </c>
      <c r="F252" s="50" t="str">
        <f>+IFERROR(IF([1]Controles!$E251&lt;&gt;"",[1]Controles!$E251,""),"")</f>
        <v/>
      </c>
      <c r="G252" s="59" t="str">
        <f>+IFERROR(IF([1]Controles!$F251&lt;&gt;"",[1]Controles!$F251,""),"")</f>
        <v/>
      </c>
      <c r="H252" s="43" t="str">
        <f>+IFERROR(IF([1]Controles!$G251&lt;&gt;"",[1]Controles!$G251,""),"")</f>
        <v/>
      </c>
      <c r="I252" s="42" t="str">
        <f>+IFERROR(Tabla1[[#This Row],[POSITIVO]]/Tabla1[[#This Row],[ASIGNACION]],"")</f>
        <v/>
      </c>
      <c r="J252" s="32" t="str">
        <f>IFERROR(VLOOKUP(Tabla1[[#This Row],[ENTIDAD]],Tabla2[#All],2,0),"")</f>
        <v/>
      </c>
      <c r="K252" s="32" t="str">
        <f>IFERROR(VLOOKUP(Tabla1[[#This Row],[LLAVE]],GANNT!$A:$J,10,0),"")</f>
        <v/>
      </c>
      <c r="L252" s="32" t="str">
        <f>IFERROR(VLOOKUP(Tabla1[[#This Row],[LLAVE]],GANNT!$A:$BT,72,0),"")</f>
        <v>CUMPLIDO</v>
      </c>
      <c r="M25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52" s="33">
        <f>IFERROR(VLOOKUP(Tabla1[[#This Row],[TARIFA A CALCULAR]],Tabla6[#All],2,0)*Tabla1[[#This Row],[POSITIVO]],0)</f>
        <v>0</v>
      </c>
      <c r="O252" s="33">
        <f>IFERROR(VLOOKUP(Tabla1[[#This Row],[TARIFA A CALCULAR]],Tabla6[#All],3,0)*(Tabla1[[#This Row],[ASIGNACION]]-Tabla1[[#This Row],[POSITIVO]]),0)</f>
        <v>0</v>
      </c>
      <c r="P252" s="34">
        <f>+IFERROR(Tabla1[[#This Row],[FACTURA POSITIVO]]+Tabla1[[#This Row],[FACTURA NEGATIVO]],0)</f>
        <v>0</v>
      </c>
    </row>
    <row r="253" spans="1:16" x14ac:dyDescent="0.25">
      <c r="A253" s="62" t="str">
        <f>IFERROR(Tabla1[[#This Row],[ENTIDAD]]&amp;Tabla1[[#This Row],['# SOLICITUDES]],"")</f>
        <v/>
      </c>
      <c r="B253" s="66" t="str">
        <f>+IFERROR(IF([1]Controles!$A252&lt;&gt;"",[1]Controles!$A252,""),"")</f>
        <v/>
      </c>
      <c r="C253" s="64" t="str">
        <f>+IFERROR(IF([1]Controles!$B252&lt;&gt;"",[1]Controles!$B252,""),"")</f>
        <v/>
      </c>
      <c r="D253" s="50" t="str">
        <f>+IFERROR(IF([1]Controles!$C252&lt;&gt;"",[1]Controles!$C252,""),"")</f>
        <v/>
      </c>
      <c r="E253" s="50" t="str">
        <f>+IFERROR(IF([1]Controles!$D252&lt;&gt;"",[1]Controles!$D252,""),"")</f>
        <v/>
      </c>
      <c r="F253" s="50" t="str">
        <f>+IFERROR(IF([1]Controles!$E252&lt;&gt;"",[1]Controles!$E252,""),"")</f>
        <v/>
      </c>
      <c r="G253" s="59" t="str">
        <f>+IFERROR(IF([1]Controles!$F252&lt;&gt;"",[1]Controles!$F252,""),"")</f>
        <v/>
      </c>
      <c r="H253" s="43" t="str">
        <f>+IFERROR(IF([1]Controles!$G252&lt;&gt;"",[1]Controles!$G252,""),"")</f>
        <v/>
      </c>
      <c r="I253" s="42" t="str">
        <f>+IFERROR(Tabla1[[#This Row],[POSITIVO]]/Tabla1[[#This Row],[ASIGNACION]],"")</f>
        <v/>
      </c>
      <c r="J253" s="32" t="str">
        <f>IFERROR(VLOOKUP(Tabla1[[#This Row],[ENTIDAD]],Tabla2[#All],2,0),"")</f>
        <v/>
      </c>
      <c r="K253" s="32" t="str">
        <f>IFERROR(VLOOKUP(Tabla1[[#This Row],[LLAVE]],GANNT!$A:$J,10,0),"")</f>
        <v/>
      </c>
      <c r="L253" s="32" t="str">
        <f>IFERROR(VLOOKUP(Tabla1[[#This Row],[LLAVE]],GANNT!$A:$BT,72,0),"")</f>
        <v>CUMPLIDO</v>
      </c>
      <c r="M25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53" s="33">
        <f>IFERROR(VLOOKUP(Tabla1[[#This Row],[TARIFA A CALCULAR]],Tabla6[#All],2,0)*Tabla1[[#This Row],[POSITIVO]],0)</f>
        <v>0</v>
      </c>
      <c r="O253" s="33">
        <f>IFERROR(VLOOKUP(Tabla1[[#This Row],[TARIFA A CALCULAR]],Tabla6[#All],3,0)*(Tabla1[[#This Row],[ASIGNACION]]-Tabla1[[#This Row],[POSITIVO]]),0)</f>
        <v>0</v>
      </c>
      <c r="P253" s="34">
        <f>+IFERROR(Tabla1[[#This Row],[FACTURA POSITIVO]]+Tabla1[[#This Row],[FACTURA NEGATIVO]],0)</f>
        <v>0</v>
      </c>
    </row>
    <row r="254" spans="1:16" x14ac:dyDescent="0.25">
      <c r="A254" s="62" t="str">
        <f>IFERROR(Tabla1[[#This Row],[ENTIDAD]]&amp;Tabla1[[#This Row],['# SOLICITUDES]],"")</f>
        <v/>
      </c>
      <c r="B254" s="66" t="str">
        <f>+IFERROR(IF([1]Controles!$A253&lt;&gt;"",[1]Controles!$A253,""),"")</f>
        <v/>
      </c>
      <c r="C254" s="64" t="str">
        <f>+IFERROR(IF([1]Controles!$B253&lt;&gt;"",[1]Controles!$B253,""),"")</f>
        <v/>
      </c>
      <c r="D254" s="50" t="str">
        <f>+IFERROR(IF([1]Controles!$C253&lt;&gt;"",[1]Controles!$C253,""),"")</f>
        <v/>
      </c>
      <c r="E254" s="50" t="str">
        <f>+IFERROR(IF([1]Controles!$D253&lt;&gt;"",[1]Controles!$D253,""),"")</f>
        <v/>
      </c>
      <c r="F254" s="50" t="str">
        <f>+IFERROR(IF([1]Controles!$E253&lt;&gt;"",[1]Controles!$E253,""),"")</f>
        <v/>
      </c>
      <c r="G254" s="59" t="str">
        <f>+IFERROR(IF([1]Controles!$F253&lt;&gt;"",[1]Controles!$F253,""),"")</f>
        <v/>
      </c>
      <c r="H254" s="43" t="str">
        <f>+IFERROR(IF([1]Controles!$G253&lt;&gt;"",[1]Controles!$G253,""),"")</f>
        <v/>
      </c>
      <c r="I254" s="42" t="str">
        <f>+IFERROR(Tabla1[[#This Row],[POSITIVO]]/Tabla1[[#This Row],[ASIGNACION]],"")</f>
        <v/>
      </c>
      <c r="J254" s="32" t="str">
        <f>IFERROR(VLOOKUP(Tabla1[[#This Row],[ENTIDAD]],Tabla2[#All],2,0),"")</f>
        <v/>
      </c>
      <c r="K254" s="32" t="str">
        <f>IFERROR(VLOOKUP(Tabla1[[#This Row],[LLAVE]],GANNT!$A:$J,10,0),"")</f>
        <v/>
      </c>
      <c r="L254" s="32" t="str">
        <f>IFERROR(VLOOKUP(Tabla1[[#This Row],[LLAVE]],GANNT!$A:$BT,72,0),"")</f>
        <v>CUMPLIDO</v>
      </c>
      <c r="M25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54" s="33">
        <f>IFERROR(VLOOKUP(Tabla1[[#This Row],[TARIFA A CALCULAR]],Tabla6[#All],2,0)*Tabla1[[#This Row],[POSITIVO]],0)</f>
        <v>0</v>
      </c>
      <c r="O254" s="33">
        <f>IFERROR(VLOOKUP(Tabla1[[#This Row],[TARIFA A CALCULAR]],Tabla6[#All],3,0)*(Tabla1[[#This Row],[ASIGNACION]]-Tabla1[[#This Row],[POSITIVO]]),0)</f>
        <v>0</v>
      </c>
      <c r="P254" s="34">
        <f>+IFERROR(Tabla1[[#This Row],[FACTURA POSITIVO]]+Tabla1[[#This Row],[FACTURA NEGATIVO]],0)</f>
        <v>0</v>
      </c>
    </row>
    <row r="255" spans="1:16" x14ac:dyDescent="0.25">
      <c r="A255" s="62" t="str">
        <f>IFERROR(Tabla1[[#This Row],[ENTIDAD]]&amp;Tabla1[[#This Row],['# SOLICITUDES]],"")</f>
        <v/>
      </c>
      <c r="B255" s="66" t="str">
        <f>+IFERROR(IF([1]Controles!$A254&lt;&gt;"",[1]Controles!$A254,""),"")</f>
        <v/>
      </c>
      <c r="C255" s="64" t="str">
        <f>+IFERROR(IF([1]Controles!$B254&lt;&gt;"",[1]Controles!$B254,""),"")</f>
        <v/>
      </c>
      <c r="D255" s="50" t="str">
        <f>+IFERROR(IF([1]Controles!$C254&lt;&gt;"",[1]Controles!$C254,""),"")</f>
        <v/>
      </c>
      <c r="E255" s="50" t="str">
        <f>+IFERROR(IF([1]Controles!$D254&lt;&gt;"",[1]Controles!$D254,""),"")</f>
        <v/>
      </c>
      <c r="F255" s="50" t="str">
        <f>+IFERROR(IF([1]Controles!$E254&lt;&gt;"",[1]Controles!$E254,""),"")</f>
        <v/>
      </c>
      <c r="G255" s="59" t="str">
        <f>+IFERROR(IF([1]Controles!$F254&lt;&gt;"",[1]Controles!$F254,""),"")</f>
        <v/>
      </c>
      <c r="H255" s="43" t="str">
        <f>+IFERROR(IF([1]Controles!$G254&lt;&gt;"",[1]Controles!$G254,""),"")</f>
        <v/>
      </c>
      <c r="I255" s="42" t="str">
        <f>+IFERROR(Tabla1[[#This Row],[POSITIVO]]/Tabla1[[#This Row],[ASIGNACION]],"")</f>
        <v/>
      </c>
      <c r="J255" s="32" t="str">
        <f>IFERROR(VLOOKUP(Tabla1[[#This Row],[ENTIDAD]],Tabla2[#All],2,0),"")</f>
        <v/>
      </c>
      <c r="K255" s="32" t="str">
        <f>IFERROR(VLOOKUP(Tabla1[[#This Row],[LLAVE]],GANNT!$A:$J,10,0),"")</f>
        <v/>
      </c>
      <c r="L255" s="32" t="str">
        <f>IFERROR(VLOOKUP(Tabla1[[#This Row],[LLAVE]],GANNT!$A:$BT,72,0),"")</f>
        <v>CUMPLIDO</v>
      </c>
      <c r="M25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55" s="33">
        <f>IFERROR(VLOOKUP(Tabla1[[#This Row],[TARIFA A CALCULAR]],Tabla6[#All],2,0)*Tabla1[[#This Row],[POSITIVO]],0)</f>
        <v>0</v>
      </c>
      <c r="O255" s="33">
        <f>IFERROR(VLOOKUP(Tabla1[[#This Row],[TARIFA A CALCULAR]],Tabla6[#All],3,0)*(Tabla1[[#This Row],[ASIGNACION]]-Tabla1[[#This Row],[POSITIVO]]),0)</f>
        <v>0</v>
      </c>
      <c r="P255" s="34">
        <f>+IFERROR(Tabla1[[#This Row],[FACTURA POSITIVO]]+Tabla1[[#This Row],[FACTURA NEGATIVO]],0)</f>
        <v>0</v>
      </c>
    </row>
    <row r="256" spans="1:16" x14ac:dyDescent="0.25">
      <c r="A256" s="62" t="str">
        <f>IFERROR(Tabla1[[#This Row],[ENTIDAD]]&amp;Tabla1[[#This Row],['# SOLICITUDES]],"")</f>
        <v/>
      </c>
      <c r="B256" s="66" t="str">
        <f>+IFERROR(IF([1]Controles!$A255&lt;&gt;"",[1]Controles!$A255,""),"")</f>
        <v/>
      </c>
      <c r="C256" s="64" t="str">
        <f>+IFERROR(IF([1]Controles!$B255&lt;&gt;"",[1]Controles!$B255,""),"")</f>
        <v/>
      </c>
      <c r="D256" s="50" t="str">
        <f>+IFERROR(IF([1]Controles!$C255&lt;&gt;"",[1]Controles!$C255,""),"")</f>
        <v/>
      </c>
      <c r="E256" s="50" t="str">
        <f>+IFERROR(IF([1]Controles!$D255&lt;&gt;"",[1]Controles!$D255,""),"")</f>
        <v/>
      </c>
      <c r="F256" s="50" t="str">
        <f>+IFERROR(IF([1]Controles!$E255&lt;&gt;"",[1]Controles!$E255,""),"")</f>
        <v/>
      </c>
      <c r="G256" s="59" t="str">
        <f>+IFERROR(IF([1]Controles!$F255&lt;&gt;"",[1]Controles!$F255,""),"")</f>
        <v/>
      </c>
      <c r="H256" s="43" t="str">
        <f>+IFERROR(IF([1]Controles!$G255&lt;&gt;"",[1]Controles!$G255,""),"")</f>
        <v/>
      </c>
      <c r="I256" s="42" t="str">
        <f>+IFERROR(Tabla1[[#This Row],[POSITIVO]]/Tabla1[[#This Row],[ASIGNACION]],"")</f>
        <v/>
      </c>
      <c r="J256" s="32" t="str">
        <f>IFERROR(VLOOKUP(Tabla1[[#This Row],[ENTIDAD]],Tabla2[#All],2,0),"")</f>
        <v/>
      </c>
      <c r="K256" s="32" t="str">
        <f>IFERROR(VLOOKUP(Tabla1[[#This Row],[LLAVE]],GANNT!$A:$J,10,0),"")</f>
        <v/>
      </c>
      <c r="L256" s="32" t="str">
        <f>IFERROR(VLOOKUP(Tabla1[[#This Row],[LLAVE]],GANNT!$A:$BT,72,0),"")</f>
        <v>CUMPLIDO</v>
      </c>
      <c r="M25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56" s="33">
        <f>IFERROR(VLOOKUP(Tabla1[[#This Row],[TARIFA A CALCULAR]],Tabla6[#All],2,0)*Tabla1[[#This Row],[POSITIVO]],0)</f>
        <v>0</v>
      </c>
      <c r="O256" s="33">
        <f>IFERROR(VLOOKUP(Tabla1[[#This Row],[TARIFA A CALCULAR]],Tabla6[#All],3,0)*(Tabla1[[#This Row],[ASIGNACION]]-Tabla1[[#This Row],[POSITIVO]]),0)</f>
        <v>0</v>
      </c>
      <c r="P256" s="34">
        <f>+IFERROR(Tabla1[[#This Row],[FACTURA POSITIVO]]+Tabla1[[#This Row],[FACTURA NEGATIVO]],0)</f>
        <v>0</v>
      </c>
    </row>
    <row r="257" spans="1:16" x14ac:dyDescent="0.25">
      <c r="A257" s="62" t="str">
        <f>IFERROR(Tabla1[[#This Row],[ENTIDAD]]&amp;Tabla1[[#This Row],['# SOLICITUDES]],"")</f>
        <v/>
      </c>
      <c r="B257" s="66" t="str">
        <f>+IFERROR(IF([1]Controles!$A256&lt;&gt;"",[1]Controles!$A256,""),"")</f>
        <v/>
      </c>
      <c r="C257" s="64" t="str">
        <f>+IFERROR(IF([1]Controles!$B256&lt;&gt;"",[1]Controles!$B256,""),"")</f>
        <v/>
      </c>
      <c r="D257" s="50" t="str">
        <f>+IFERROR(IF([1]Controles!$C256&lt;&gt;"",[1]Controles!$C256,""),"")</f>
        <v/>
      </c>
      <c r="E257" s="50" t="str">
        <f>+IFERROR(IF([1]Controles!$D256&lt;&gt;"",[1]Controles!$D256,""),"")</f>
        <v/>
      </c>
      <c r="F257" s="50" t="str">
        <f>+IFERROR(IF([1]Controles!$E256&lt;&gt;"",[1]Controles!$E256,""),"")</f>
        <v/>
      </c>
      <c r="G257" s="59" t="str">
        <f>+IFERROR(IF([1]Controles!$F256&lt;&gt;"",[1]Controles!$F256,""),"")</f>
        <v/>
      </c>
      <c r="H257" s="43" t="str">
        <f>+IFERROR(IF([1]Controles!$G256&lt;&gt;"",[1]Controles!$G256,""),"")</f>
        <v/>
      </c>
      <c r="I257" s="42" t="str">
        <f>+IFERROR(Tabla1[[#This Row],[POSITIVO]]/Tabla1[[#This Row],[ASIGNACION]],"")</f>
        <v/>
      </c>
      <c r="J257" s="32" t="str">
        <f>IFERROR(VLOOKUP(Tabla1[[#This Row],[ENTIDAD]],Tabla2[#All],2,0),"")</f>
        <v/>
      </c>
      <c r="K257" s="32" t="str">
        <f>IFERROR(VLOOKUP(Tabla1[[#This Row],[LLAVE]],GANNT!$A:$J,10,0),"")</f>
        <v/>
      </c>
      <c r="L257" s="32" t="str">
        <f>IFERROR(VLOOKUP(Tabla1[[#This Row],[LLAVE]],GANNT!$A:$BT,72,0),"")</f>
        <v>CUMPLIDO</v>
      </c>
      <c r="M25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57" s="33">
        <f>IFERROR(VLOOKUP(Tabla1[[#This Row],[TARIFA A CALCULAR]],Tabla6[#All],2,0)*Tabla1[[#This Row],[POSITIVO]],0)</f>
        <v>0</v>
      </c>
      <c r="O257" s="33">
        <f>IFERROR(VLOOKUP(Tabla1[[#This Row],[TARIFA A CALCULAR]],Tabla6[#All],3,0)*(Tabla1[[#This Row],[ASIGNACION]]-Tabla1[[#This Row],[POSITIVO]]),0)</f>
        <v>0</v>
      </c>
      <c r="P257" s="34">
        <f>+IFERROR(Tabla1[[#This Row],[FACTURA POSITIVO]]+Tabla1[[#This Row],[FACTURA NEGATIVO]],0)</f>
        <v>0</v>
      </c>
    </row>
    <row r="258" spans="1:16" x14ac:dyDescent="0.25">
      <c r="A258" s="62" t="str">
        <f>IFERROR(Tabla1[[#This Row],[ENTIDAD]]&amp;Tabla1[[#This Row],['# SOLICITUDES]],"")</f>
        <v/>
      </c>
      <c r="B258" s="66" t="str">
        <f>+IFERROR(IF([1]Controles!$A257&lt;&gt;"",[1]Controles!$A257,""),"")</f>
        <v/>
      </c>
      <c r="C258" s="64" t="str">
        <f>+IFERROR(IF([1]Controles!$B257&lt;&gt;"",[1]Controles!$B257,""),"")</f>
        <v/>
      </c>
      <c r="D258" s="50" t="str">
        <f>+IFERROR(IF([1]Controles!$C257&lt;&gt;"",[1]Controles!$C257,""),"")</f>
        <v/>
      </c>
      <c r="E258" s="50" t="str">
        <f>+IFERROR(IF([1]Controles!$D257&lt;&gt;"",[1]Controles!$D257,""),"")</f>
        <v/>
      </c>
      <c r="F258" s="50" t="str">
        <f>+IFERROR(IF([1]Controles!$E257&lt;&gt;"",[1]Controles!$E257,""),"")</f>
        <v/>
      </c>
      <c r="G258" s="59" t="str">
        <f>+IFERROR(IF([1]Controles!$F257&lt;&gt;"",[1]Controles!$F257,""),"")</f>
        <v/>
      </c>
      <c r="H258" s="43" t="str">
        <f>+IFERROR(IF([1]Controles!$G257&lt;&gt;"",[1]Controles!$G257,""),"")</f>
        <v/>
      </c>
      <c r="I258" s="42" t="str">
        <f>+IFERROR(Tabla1[[#This Row],[POSITIVO]]/Tabla1[[#This Row],[ASIGNACION]],"")</f>
        <v/>
      </c>
      <c r="J258" s="32" t="str">
        <f>IFERROR(VLOOKUP(Tabla1[[#This Row],[ENTIDAD]],Tabla2[#All],2,0),"")</f>
        <v/>
      </c>
      <c r="K258" s="32" t="str">
        <f>IFERROR(VLOOKUP(Tabla1[[#This Row],[LLAVE]],GANNT!$A:$J,10,0),"")</f>
        <v/>
      </c>
      <c r="L258" s="32" t="str">
        <f>IFERROR(VLOOKUP(Tabla1[[#This Row],[LLAVE]],GANNT!$A:$BT,72,0),"")</f>
        <v>CUMPLIDO</v>
      </c>
      <c r="M25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58" s="33">
        <f>IFERROR(VLOOKUP(Tabla1[[#This Row],[TARIFA A CALCULAR]],Tabla6[#All],2,0)*Tabla1[[#This Row],[POSITIVO]],0)</f>
        <v>0</v>
      </c>
      <c r="O258" s="33">
        <f>IFERROR(VLOOKUP(Tabla1[[#This Row],[TARIFA A CALCULAR]],Tabla6[#All],3,0)*(Tabla1[[#This Row],[ASIGNACION]]-Tabla1[[#This Row],[POSITIVO]]),0)</f>
        <v>0</v>
      </c>
      <c r="P258" s="34">
        <f>+IFERROR(Tabla1[[#This Row],[FACTURA POSITIVO]]+Tabla1[[#This Row],[FACTURA NEGATIVO]],0)</f>
        <v>0</v>
      </c>
    </row>
    <row r="259" spans="1:16" x14ac:dyDescent="0.25">
      <c r="A259" s="62" t="str">
        <f>IFERROR(Tabla1[[#This Row],[ENTIDAD]]&amp;Tabla1[[#This Row],['# SOLICITUDES]],"")</f>
        <v/>
      </c>
      <c r="B259" s="66" t="str">
        <f>+IFERROR(IF([1]Controles!$A258&lt;&gt;"",[1]Controles!$A258,""),"")</f>
        <v/>
      </c>
      <c r="C259" s="64" t="str">
        <f>+IFERROR(IF([1]Controles!$B258&lt;&gt;"",[1]Controles!$B258,""),"")</f>
        <v/>
      </c>
      <c r="D259" s="50" t="str">
        <f>+IFERROR(IF([1]Controles!$C258&lt;&gt;"",[1]Controles!$C258,""),"")</f>
        <v/>
      </c>
      <c r="E259" s="50" t="str">
        <f>+IFERROR(IF([1]Controles!$D258&lt;&gt;"",[1]Controles!$D258,""),"")</f>
        <v/>
      </c>
      <c r="F259" s="50" t="str">
        <f>+IFERROR(IF([1]Controles!$E258&lt;&gt;"",[1]Controles!$E258,""),"")</f>
        <v/>
      </c>
      <c r="G259" s="59" t="str">
        <f>+IFERROR(IF([1]Controles!$F258&lt;&gt;"",[1]Controles!$F258,""),"")</f>
        <v/>
      </c>
      <c r="H259" s="43" t="str">
        <f>+IFERROR(IF([1]Controles!$G258&lt;&gt;"",[1]Controles!$G258,""),"")</f>
        <v/>
      </c>
      <c r="I259" s="42" t="str">
        <f>+IFERROR(Tabla1[[#This Row],[POSITIVO]]/Tabla1[[#This Row],[ASIGNACION]],"")</f>
        <v/>
      </c>
      <c r="J259" s="32" t="str">
        <f>IFERROR(VLOOKUP(Tabla1[[#This Row],[ENTIDAD]],Tabla2[#All],2,0),"")</f>
        <v/>
      </c>
      <c r="K259" s="32" t="str">
        <f>IFERROR(VLOOKUP(Tabla1[[#This Row],[LLAVE]],GANNT!$A:$J,10,0),"")</f>
        <v/>
      </c>
      <c r="L259" s="32" t="str">
        <f>IFERROR(VLOOKUP(Tabla1[[#This Row],[LLAVE]],GANNT!$A:$BT,72,0),"")</f>
        <v>CUMPLIDO</v>
      </c>
      <c r="M25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59" s="33">
        <f>IFERROR(VLOOKUP(Tabla1[[#This Row],[TARIFA A CALCULAR]],Tabla6[#All],2,0)*Tabla1[[#This Row],[POSITIVO]],0)</f>
        <v>0</v>
      </c>
      <c r="O259" s="33">
        <f>IFERROR(VLOOKUP(Tabla1[[#This Row],[TARIFA A CALCULAR]],Tabla6[#All],3,0)*(Tabla1[[#This Row],[ASIGNACION]]-Tabla1[[#This Row],[POSITIVO]]),0)</f>
        <v>0</v>
      </c>
      <c r="P259" s="34">
        <f>+IFERROR(Tabla1[[#This Row],[FACTURA POSITIVO]]+Tabla1[[#This Row],[FACTURA NEGATIVO]],0)</f>
        <v>0</v>
      </c>
    </row>
    <row r="260" spans="1:16" x14ac:dyDescent="0.25">
      <c r="A260" s="62" t="str">
        <f>IFERROR(Tabla1[[#This Row],[ENTIDAD]]&amp;Tabla1[[#This Row],['# SOLICITUDES]],"")</f>
        <v/>
      </c>
      <c r="B260" s="66" t="str">
        <f>+IFERROR(IF([1]Controles!$A259&lt;&gt;"",[1]Controles!$A259,""),"")</f>
        <v/>
      </c>
      <c r="C260" s="64" t="str">
        <f>+IFERROR(IF([1]Controles!$B259&lt;&gt;"",[1]Controles!$B259,""),"")</f>
        <v/>
      </c>
      <c r="D260" s="50" t="str">
        <f>+IFERROR(IF([1]Controles!$C259&lt;&gt;"",[1]Controles!$C259,""),"")</f>
        <v/>
      </c>
      <c r="E260" s="50" t="str">
        <f>+IFERROR(IF([1]Controles!$D259&lt;&gt;"",[1]Controles!$D259,""),"")</f>
        <v/>
      </c>
      <c r="F260" s="50" t="str">
        <f>+IFERROR(IF([1]Controles!$E259&lt;&gt;"",[1]Controles!$E259,""),"")</f>
        <v/>
      </c>
      <c r="G260" s="59" t="str">
        <f>+IFERROR(IF([1]Controles!$F259&lt;&gt;"",[1]Controles!$F259,""),"")</f>
        <v/>
      </c>
      <c r="H260" s="43" t="str">
        <f>+IFERROR(IF([1]Controles!$G259&lt;&gt;"",[1]Controles!$G259,""),"")</f>
        <v/>
      </c>
      <c r="I260" s="42" t="str">
        <f>+IFERROR(Tabla1[[#This Row],[POSITIVO]]/Tabla1[[#This Row],[ASIGNACION]],"")</f>
        <v/>
      </c>
      <c r="J260" s="32" t="str">
        <f>IFERROR(VLOOKUP(Tabla1[[#This Row],[ENTIDAD]],Tabla2[#All],2,0),"")</f>
        <v/>
      </c>
      <c r="K260" s="32" t="str">
        <f>IFERROR(VLOOKUP(Tabla1[[#This Row],[LLAVE]],GANNT!$A:$J,10,0),"")</f>
        <v/>
      </c>
      <c r="L260" s="32" t="str">
        <f>IFERROR(VLOOKUP(Tabla1[[#This Row],[LLAVE]],GANNT!$A:$BT,72,0),"")</f>
        <v>CUMPLIDO</v>
      </c>
      <c r="M26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60" s="33">
        <f>IFERROR(VLOOKUP(Tabla1[[#This Row],[TARIFA A CALCULAR]],Tabla6[#All],2,0)*Tabla1[[#This Row],[POSITIVO]],0)</f>
        <v>0</v>
      </c>
      <c r="O260" s="33">
        <f>IFERROR(VLOOKUP(Tabla1[[#This Row],[TARIFA A CALCULAR]],Tabla6[#All],3,0)*(Tabla1[[#This Row],[ASIGNACION]]-Tabla1[[#This Row],[POSITIVO]]),0)</f>
        <v>0</v>
      </c>
      <c r="P260" s="34">
        <f>+IFERROR(Tabla1[[#This Row],[FACTURA POSITIVO]]+Tabla1[[#This Row],[FACTURA NEGATIVO]],0)</f>
        <v>0</v>
      </c>
    </row>
    <row r="261" spans="1:16" x14ac:dyDescent="0.25">
      <c r="A261" s="62" t="str">
        <f>IFERROR(Tabla1[[#This Row],[ENTIDAD]]&amp;Tabla1[[#This Row],['# SOLICITUDES]],"")</f>
        <v/>
      </c>
      <c r="B261" s="66" t="str">
        <f>+IFERROR(IF([1]Controles!$A260&lt;&gt;"",[1]Controles!$A260,""),"")</f>
        <v/>
      </c>
      <c r="C261" s="64" t="str">
        <f>+IFERROR(IF([1]Controles!$B260&lt;&gt;"",[1]Controles!$B260,""),"")</f>
        <v/>
      </c>
      <c r="D261" s="50" t="str">
        <f>+IFERROR(IF([1]Controles!$C260&lt;&gt;"",[1]Controles!$C260,""),"")</f>
        <v/>
      </c>
      <c r="E261" s="50" t="str">
        <f>+IFERROR(IF([1]Controles!$D260&lt;&gt;"",[1]Controles!$D260,""),"")</f>
        <v/>
      </c>
      <c r="F261" s="50" t="str">
        <f>+IFERROR(IF([1]Controles!$E260&lt;&gt;"",[1]Controles!$E260,""),"")</f>
        <v/>
      </c>
      <c r="G261" s="59" t="str">
        <f>+IFERROR(IF([1]Controles!$F260&lt;&gt;"",[1]Controles!$F260,""),"")</f>
        <v/>
      </c>
      <c r="H261" s="43" t="str">
        <f>+IFERROR(IF([1]Controles!$G260&lt;&gt;"",[1]Controles!$G260,""),"")</f>
        <v/>
      </c>
      <c r="I261" s="42" t="str">
        <f>+IFERROR(Tabla1[[#This Row],[POSITIVO]]/Tabla1[[#This Row],[ASIGNACION]],"")</f>
        <v/>
      </c>
      <c r="J261" s="32" t="str">
        <f>IFERROR(VLOOKUP(Tabla1[[#This Row],[ENTIDAD]],Tabla2[#All],2,0),"")</f>
        <v/>
      </c>
      <c r="K261" s="32" t="str">
        <f>IFERROR(VLOOKUP(Tabla1[[#This Row],[LLAVE]],GANNT!$A:$J,10,0),"")</f>
        <v/>
      </c>
      <c r="L261" s="32" t="str">
        <f>IFERROR(VLOOKUP(Tabla1[[#This Row],[LLAVE]],GANNT!$A:$BT,72,0),"")</f>
        <v>CUMPLIDO</v>
      </c>
      <c r="M26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61" s="33">
        <f>IFERROR(VLOOKUP(Tabla1[[#This Row],[TARIFA A CALCULAR]],Tabla6[#All],2,0)*Tabla1[[#This Row],[POSITIVO]],0)</f>
        <v>0</v>
      </c>
      <c r="O261" s="33">
        <f>IFERROR(VLOOKUP(Tabla1[[#This Row],[TARIFA A CALCULAR]],Tabla6[#All],3,0)*(Tabla1[[#This Row],[ASIGNACION]]-Tabla1[[#This Row],[POSITIVO]]),0)</f>
        <v>0</v>
      </c>
      <c r="P261" s="34">
        <f>+IFERROR(Tabla1[[#This Row],[FACTURA POSITIVO]]+Tabla1[[#This Row],[FACTURA NEGATIVO]],0)</f>
        <v>0</v>
      </c>
    </row>
    <row r="262" spans="1:16" x14ac:dyDescent="0.25">
      <c r="A262" s="62" t="str">
        <f>IFERROR(Tabla1[[#This Row],[ENTIDAD]]&amp;Tabla1[[#This Row],['# SOLICITUDES]],"")</f>
        <v/>
      </c>
      <c r="B262" s="66" t="str">
        <f>+IFERROR(IF([1]Controles!$A261&lt;&gt;"",[1]Controles!$A261,""),"")</f>
        <v/>
      </c>
      <c r="C262" s="64" t="str">
        <f>+IFERROR(IF([1]Controles!$B261&lt;&gt;"",[1]Controles!$B261,""),"")</f>
        <v/>
      </c>
      <c r="D262" s="50" t="str">
        <f>+IFERROR(IF([1]Controles!$C261&lt;&gt;"",[1]Controles!$C261,""),"")</f>
        <v/>
      </c>
      <c r="E262" s="50" t="str">
        <f>+IFERROR(IF([1]Controles!$D261&lt;&gt;"",[1]Controles!$D261,""),"")</f>
        <v/>
      </c>
      <c r="F262" s="50" t="str">
        <f>+IFERROR(IF([1]Controles!$E261&lt;&gt;"",[1]Controles!$E261,""),"")</f>
        <v/>
      </c>
      <c r="G262" s="59" t="str">
        <f>+IFERROR(IF([1]Controles!$F261&lt;&gt;"",[1]Controles!$F261,""),"")</f>
        <v/>
      </c>
      <c r="H262" s="43" t="str">
        <f>+IFERROR(IF([1]Controles!$G261&lt;&gt;"",[1]Controles!$G261,""),"")</f>
        <v/>
      </c>
      <c r="I262" s="42" t="str">
        <f>+IFERROR(Tabla1[[#This Row],[POSITIVO]]/Tabla1[[#This Row],[ASIGNACION]],"")</f>
        <v/>
      </c>
      <c r="J262" s="32" t="str">
        <f>IFERROR(VLOOKUP(Tabla1[[#This Row],[ENTIDAD]],Tabla2[#All],2,0),"")</f>
        <v/>
      </c>
      <c r="K262" s="32" t="str">
        <f>IFERROR(VLOOKUP(Tabla1[[#This Row],[LLAVE]],GANNT!$A:$J,10,0),"")</f>
        <v/>
      </c>
      <c r="L262" s="32" t="str">
        <f>IFERROR(VLOOKUP(Tabla1[[#This Row],[LLAVE]],GANNT!$A:$BT,72,0),"")</f>
        <v>CUMPLIDO</v>
      </c>
      <c r="M26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62" s="33">
        <f>IFERROR(VLOOKUP(Tabla1[[#This Row],[TARIFA A CALCULAR]],Tabla6[#All],2,0)*Tabla1[[#This Row],[POSITIVO]],0)</f>
        <v>0</v>
      </c>
      <c r="O262" s="33">
        <f>IFERROR(VLOOKUP(Tabla1[[#This Row],[TARIFA A CALCULAR]],Tabla6[#All],3,0)*(Tabla1[[#This Row],[ASIGNACION]]-Tabla1[[#This Row],[POSITIVO]]),0)</f>
        <v>0</v>
      </c>
      <c r="P262" s="34">
        <f>+IFERROR(Tabla1[[#This Row],[FACTURA POSITIVO]]+Tabla1[[#This Row],[FACTURA NEGATIVO]],0)</f>
        <v>0</v>
      </c>
    </row>
    <row r="263" spans="1:16" x14ac:dyDescent="0.25">
      <c r="A263" s="62" t="str">
        <f>IFERROR(Tabla1[[#This Row],[ENTIDAD]]&amp;Tabla1[[#This Row],['# SOLICITUDES]],"")</f>
        <v/>
      </c>
      <c r="B263" s="66" t="str">
        <f>+IFERROR(IF([1]Controles!$A262&lt;&gt;"",[1]Controles!$A262,""),"")</f>
        <v/>
      </c>
      <c r="C263" s="64" t="str">
        <f>+IFERROR(IF([1]Controles!$B262&lt;&gt;"",[1]Controles!$B262,""),"")</f>
        <v/>
      </c>
      <c r="D263" s="50" t="str">
        <f>+IFERROR(IF([1]Controles!$C262&lt;&gt;"",[1]Controles!$C262,""),"")</f>
        <v/>
      </c>
      <c r="E263" s="50" t="str">
        <f>+IFERROR(IF([1]Controles!$D262&lt;&gt;"",[1]Controles!$D262,""),"")</f>
        <v/>
      </c>
      <c r="F263" s="50" t="str">
        <f>+IFERROR(IF([1]Controles!$E262&lt;&gt;"",[1]Controles!$E262,""),"")</f>
        <v/>
      </c>
      <c r="G263" s="59" t="str">
        <f>+IFERROR(IF([1]Controles!$F262&lt;&gt;"",[1]Controles!$F262,""),"")</f>
        <v/>
      </c>
      <c r="H263" s="43" t="str">
        <f>+IFERROR(IF([1]Controles!$G262&lt;&gt;"",[1]Controles!$G262,""),"")</f>
        <v/>
      </c>
      <c r="I263" s="42" t="str">
        <f>+IFERROR(Tabla1[[#This Row],[POSITIVO]]/Tabla1[[#This Row],[ASIGNACION]],"")</f>
        <v/>
      </c>
      <c r="J263" s="32" t="str">
        <f>IFERROR(VLOOKUP(Tabla1[[#This Row],[ENTIDAD]],Tabla2[#All],2,0),"")</f>
        <v/>
      </c>
      <c r="K263" s="32" t="str">
        <f>IFERROR(VLOOKUP(Tabla1[[#This Row],[LLAVE]],GANNT!$A:$J,10,0),"")</f>
        <v/>
      </c>
      <c r="L263" s="32" t="str">
        <f>IFERROR(VLOOKUP(Tabla1[[#This Row],[LLAVE]],GANNT!$A:$BT,72,0),"")</f>
        <v>CUMPLIDO</v>
      </c>
      <c r="M26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63" s="33">
        <f>IFERROR(VLOOKUP(Tabla1[[#This Row],[TARIFA A CALCULAR]],Tabla6[#All],2,0)*Tabla1[[#This Row],[POSITIVO]],0)</f>
        <v>0</v>
      </c>
      <c r="O263" s="33">
        <f>IFERROR(VLOOKUP(Tabla1[[#This Row],[TARIFA A CALCULAR]],Tabla6[#All],3,0)*(Tabla1[[#This Row],[ASIGNACION]]-Tabla1[[#This Row],[POSITIVO]]),0)</f>
        <v>0</v>
      </c>
      <c r="P263" s="34">
        <f>+IFERROR(Tabla1[[#This Row],[FACTURA POSITIVO]]+Tabla1[[#This Row],[FACTURA NEGATIVO]],0)</f>
        <v>0</v>
      </c>
    </row>
    <row r="264" spans="1:16" x14ac:dyDescent="0.25">
      <c r="A264" s="62" t="str">
        <f>IFERROR(Tabla1[[#This Row],[ENTIDAD]]&amp;Tabla1[[#This Row],['# SOLICITUDES]],"")</f>
        <v/>
      </c>
      <c r="B264" s="66" t="str">
        <f>+IFERROR(IF([1]Controles!$A263&lt;&gt;"",[1]Controles!$A263,""),"")</f>
        <v/>
      </c>
      <c r="C264" s="64" t="str">
        <f>+IFERROR(IF([1]Controles!$B263&lt;&gt;"",[1]Controles!$B263,""),"")</f>
        <v/>
      </c>
      <c r="D264" s="50" t="str">
        <f>+IFERROR(IF([1]Controles!$C263&lt;&gt;"",[1]Controles!$C263,""),"")</f>
        <v/>
      </c>
      <c r="E264" s="50" t="str">
        <f>+IFERROR(IF([1]Controles!$D263&lt;&gt;"",[1]Controles!$D263,""),"")</f>
        <v/>
      </c>
      <c r="F264" s="50" t="str">
        <f>+IFERROR(IF([1]Controles!$E263&lt;&gt;"",[1]Controles!$E263,""),"")</f>
        <v/>
      </c>
      <c r="G264" s="59" t="str">
        <f>+IFERROR(IF([1]Controles!$F263&lt;&gt;"",[1]Controles!$F263,""),"")</f>
        <v/>
      </c>
      <c r="H264" s="43" t="str">
        <f>+IFERROR(IF([1]Controles!$G263&lt;&gt;"",[1]Controles!$G263,""),"")</f>
        <v/>
      </c>
      <c r="I264" s="42" t="str">
        <f>+IFERROR(Tabla1[[#This Row],[POSITIVO]]/Tabla1[[#This Row],[ASIGNACION]],"")</f>
        <v/>
      </c>
      <c r="J264" s="32" t="str">
        <f>IFERROR(VLOOKUP(Tabla1[[#This Row],[ENTIDAD]],Tabla2[#All],2,0),"")</f>
        <v/>
      </c>
      <c r="K264" s="32" t="str">
        <f>IFERROR(VLOOKUP(Tabla1[[#This Row],[LLAVE]],GANNT!$A:$J,10,0),"")</f>
        <v/>
      </c>
      <c r="L264" s="32" t="str">
        <f>IFERROR(VLOOKUP(Tabla1[[#This Row],[LLAVE]],GANNT!$A:$BT,72,0),"")</f>
        <v>CUMPLIDO</v>
      </c>
      <c r="M26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64" s="33">
        <f>IFERROR(VLOOKUP(Tabla1[[#This Row],[TARIFA A CALCULAR]],Tabla6[#All],2,0)*Tabla1[[#This Row],[POSITIVO]],0)</f>
        <v>0</v>
      </c>
      <c r="O264" s="33">
        <f>IFERROR(VLOOKUP(Tabla1[[#This Row],[TARIFA A CALCULAR]],Tabla6[#All],3,0)*(Tabla1[[#This Row],[ASIGNACION]]-Tabla1[[#This Row],[POSITIVO]]),0)</f>
        <v>0</v>
      </c>
      <c r="P264" s="34">
        <f>+IFERROR(Tabla1[[#This Row],[FACTURA POSITIVO]]+Tabla1[[#This Row],[FACTURA NEGATIVO]],0)</f>
        <v>0</v>
      </c>
    </row>
    <row r="265" spans="1:16" x14ac:dyDescent="0.25">
      <c r="A265" s="62" t="str">
        <f>IFERROR(Tabla1[[#This Row],[ENTIDAD]]&amp;Tabla1[[#This Row],['# SOLICITUDES]],"")</f>
        <v/>
      </c>
      <c r="B265" s="66" t="str">
        <f>+IFERROR(IF([1]Controles!$A264&lt;&gt;"",[1]Controles!$A264,""),"")</f>
        <v/>
      </c>
      <c r="C265" s="64" t="str">
        <f>+IFERROR(IF([1]Controles!$B264&lt;&gt;"",[1]Controles!$B264,""),"")</f>
        <v/>
      </c>
      <c r="D265" s="50" t="str">
        <f>+IFERROR(IF([1]Controles!$C264&lt;&gt;"",[1]Controles!$C264,""),"")</f>
        <v/>
      </c>
      <c r="E265" s="50" t="str">
        <f>+IFERROR(IF([1]Controles!$D264&lt;&gt;"",[1]Controles!$D264,""),"")</f>
        <v/>
      </c>
      <c r="F265" s="50" t="str">
        <f>+IFERROR(IF([1]Controles!$E264&lt;&gt;"",[1]Controles!$E264,""),"")</f>
        <v/>
      </c>
      <c r="G265" s="59" t="str">
        <f>+IFERROR(IF([1]Controles!$F264&lt;&gt;"",[1]Controles!$F264,""),"")</f>
        <v/>
      </c>
      <c r="H265" s="43" t="str">
        <f>+IFERROR(IF([1]Controles!$G264&lt;&gt;"",[1]Controles!$G264,""),"")</f>
        <v/>
      </c>
      <c r="I265" s="42" t="str">
        <f>+IFERROR(Tabla1[[#This Row],[POSITIVO]]/Tabla1[[#This Row],[ASIGNACION]],"")</f>
        <v/>
      </c>
      <c r="J265" s="32" t="str">
        <f>IFERROR(VLOOKUP(Tabla1[[#This Row],[ENTIDAD]],Tabla2[#All],2,0),"")</f>
        <v/>
      </c>
      <c r="K265" s="32" t="str">
        <f>IFERROR(VLOOKUP(Tabla1[[#This Row],[LLAVE]],GANNT!$A:$J,10,0),"")</f>
        <v/>
      </c>
      <c r="L265" s="32" t="str">
        <f>IFERROR(VLOOKUP(Tabla1[[#This Row],[LLAVE]],GANNT!$A:$BT,72,0),"")</f>
        <v>CUMPLIDO</v>
      </c>
      <c r="M26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65" s="33">
        <f>IFERROR(VLOOKUP(Tabla1[[#This Row],[TARIFA A CALCULAR]],Tabla6[#All],2,0)*Tabla1[[#This Row],[POSITIVO]],0)</f>
        <v>0</v>
      </c>
      <c r="O265" s="33">
        <f>IFERROR(VLOOKUP(Tabla1[[#This Row],[TARIFA A CALCULAR]],Tabla6[#All],3,0)*(Tabla1[[#This Row],[ASIGNACION]]-Tabla1[[#This Row],[POSITIVO]]),0)</f>
        <v>0</v>
      </c>
      <c r="P265" s="34">
        <f>+IFERROR(Tabla1[[#This Row],[FACTURA POSITIVO]]+Tabla1[[#This Row],[FACTURA NEGATIVO]],0)</f>
        <v>0</v>
      </c>
    </row>
    <row r="266" spans="1:16" x14ac:dyDescent="0.25">
      <c r="A266" s="62" t="str">
        <f>IFERROR(Tabla1[[#This Row],[ENTIDAD]]&amp;Tabla1[[#This Row],['# SOLICITUDES]],"")</f>
        <v/>
      </c>
      <c r="B266" s="66" t="str">
        <f>+IFERROR(IF([1]Controles!$A265&lt;&gt;"",[1]Controles!$A265,""),"")</f>
        <v/>
      </c>
      <c r="C266" s="64" t="str">
        <f>+IFERROR(IF([1]Controles!$B265&lt;&gt;"",[1]Controles!$B265,""),"")</f>
        <v/>
      </c>
      <c r="D266" s="50" t="str">
        <f>+IFERROR(IF([1]Controles!$C265&lt;&gt;"",[1]Controles!$C265,""),"")</f>
        <v/>
      </c>
      <c r="E266" s="50" t="str">
        <f>+IFERROR(IF([1]Controles!$D265&lt;&gt;"",[1]Controles!$D265,""),"")</f>
        <v/>
      </c>
      <c r="F266" s="50" t="str">
        <f>+IFERROR(IF([1]Controles!$E265&lt;&gt;"",[1]Controles!$E265,""),"")</f>
        <v/>
      </c>
      <c r="G266" s="59" t="str">
        <f>+IFERROR(IF([1]Controles!$F265&lt;&gt;"",[1]Controles!$F265,""),"")</f>
        <v/>
      </c>
      <c r="H266" s="43" t="str">
        <f>+IFERROR(IF([1]Controles!$G265&lt;&gt;"",[1]Controles!$G265,""),"")</f>
        <v/>
      </c>
      <c r="I266" s="42" t="str">
        <f>+IFERROR(Tabla1[[#This Row],[POSITIVO]]/Tabla1[[#This Row],[ASIGNACION]],"")</f>
        <v/>
      </c>
      <c r="J266" s="32" t="str">
        <f>IFERROR(VLOOKUP(Tabla1[[#This Row],[ENTIDAD]],Tabla2[#All],2,0),"")</f>
        <v/>
      </c>
      <c r="K266" s="32" t="str">
        <f>IFERROR(VLOOKUP(Tabla1[[#This Row],[LLAVE]],GANNT!$A:$J,10,0),"")</f>
        <v/>
      </c>
      <c r="L266" s="32" t="str">
        <f>IFERROR(VLOOKUP(Tabla1[[#This Row],[LLAVE]],GANNT!$A:$BT,72,0),"")</f>
        <v>CUMPLIDO</v>
      </c>
      <c r="M26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66" s="33">
        <f>IFERROR(VLOOKUP(Tabla1[[#This Row],[TARIFA A CALCULAR]],Tabla6[#All],2,0)*Tabla1[[#This Row],[POSITIVO]],0)</f>
        <v>0</v>
      </c>
      <c r="O266" s="33">
        <f>IFERROR(VLOOKUP(Tabla1[[#This Row],[TARIFA A CALCULAR]],Tabla6[#All],3,0)*(Tabla1[[#This Row],[ASIGNACION]]-Tabla1[[#This Row],[POSITIVO]]),0)</f>
        <v>0</v>
      </c>
      <c r="P266" s="34">
        <f>+IFERROR(Tabla1[[#This Row],[FACTURA POSITIVO]]+Tabla1[[#This Row],[FACTURA NEGATIVO]],0)</f>
        <v>0</v>
      </c>
    </row>
    <row r="267" spans="1:16" x14ac:dyDescent="0.25">
      <c r="A267" s="62" t="str">
        <f>IFERROR(Tabla1[[#This Row],[ENTIDAD]]&amp;Tabla1[[#This Row],['# SOLICITUDES]],"")</f>
        <v/>
      </c>
      <c r="B267" s="66" t="str">
        <f>+IFERROR(IF([1]Controles!$A266&lt;&gt;"",[1]Controles!$A266,""),"")</f>
        <v/>
      </c>
      <c r="C267" s="64" t="str">
        <f>+IFERROR(IF([1]Controles!$B266&lt;&gt;"",[1]Controles!$B266,""),"")</f>
        <v/>
      </c>
      <c r="D267" s="50" t="str">
        <f>+IFERROR(IF([1]Controles!$C266&lt;&gt;"",[1]Controles!$C266,""),"")</f>
        <v/>
      </c>
      <c r="E267" s="50" t="str">
        <f>+IFERROR(IF([1]Controles!$D266&lt;&gt;"",[1]Controles!$D266,""),"")</f>
        <v/>
      </c>
      <c r="F267" s="50" t="str">
        <f>+IFERROR(IF([1]Controles!$E266&lt;&gt;"",[1]Controles!$E266,""),"")</f>
        <v/>
      </c>
      <c r="G267" s="59" t="str">
        <f>+IFERROR(IF([1]Controles!$F266&lt;&gt;"",[1]Controles!$F266,""),"")</f>
        <v/>
      </c>
      <c r="H267" s="43" t="str">
        <f>+IFERROR(IF([1]Controles!$G266&lt;&gt;"",[1]Controles!$G266,""),"")</f>
        <v/>
      </c>
      <c r="I267" s="42" t="str">
        <f>+IFERROR(Tabla1[[#This Row],[POSITIVO]]/Tabla1[[#This Row],[ASIGNACION]],"")</f>
        <v/>
      </c>
      <c r="J267" s="32" t="str">
        <f>IFERROR(VLOOKUP(Tabla1[[#This Row],[ENTIDAD]],Tabla2[#All],2,0),"")</f>
        <v/>
      </c>
      <c r="K267" s="32" t="str">
        <f>IFERROR(VLOOKUP(Tabla1[[#This Row],[LLAVE]],GANNT!$A:$J,10,0),"")</f>
        <v/>
      </c>
      <c r="L267" s="32" t="str">
        <f>IFERROR(VLOOKUP(Tabla1[[#This Row],[LLAVE]],GANNT!$A:$BT,72,0),"")</f>
        <v>CUMPLIDO</v>
      </c>
      <c r="M26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67" s="33">
        <f>IFERROR(VLOOKUP(Tabla1[[#This Row],[TARIFA A CALCULAR]],Tabla6[#All],2,0)*Tabla1[[#This Row],[POSITIVO]],0)</f>
        <v>0</v>
      </c>
      <c r="O267" s="33">
        <f>IFERROR(VLOOKUP(Tabla1[[#This Row],[TARIFA A CALCULAR]],Tabla6[#All],3,0)*(Tabla1[[#This Row],[ASIGNACION]]-Tabla1[[#This Row],[POSITIVO]]),0)</f>
        <v>0</v>
      </c>
      <c r="P267" s="34">
        <f>+IFERROR(Tabla1[[#This Row],[FACTURA POSITIVO]]+Tabla1[[#This Row],[FACTURA NEGATIVO]],0)</f>
        <v>0</v>
      </c>
    </row>
    <row r="268" spans="1:16" x14ac:dyDescent="0.25">
      <c r="A268" s="62" t="str">
        <f>IFERROR(Tabla1[[#This Row],[ENTIDAD]]&amp;Tabla1[[#This Row],['# SOLICITUDES]],"")</f>
        <v/>
      </c>
      <c r="B268" s="66" t="str">
        <f>+IFERROR(IF([1]Controles!$A267&lt;&gt;"",[1]Controles!$A267,""),"")</f>
        <v/>
      </c>
      <c r="C268" s="64" t="str">
        <f>+IFERROR(IF([1]Controles!$B267&lt;&gt;"",[1]Controles!$B267,""),"")</f>
        <v/>
      </c>
      <c r="D268" s="50" t="str">
        <f>+IFERROR(IF([1]Controles!$C267&lt;&gt;"",[1]Controles!$C267,""),"")</f>
        <v/>
      </c>
      <c r="E268" s="50" t="str">
        <f>+IFERROR(IF([1]Controles!$D267&lt;&gt;"",[1]Controles!$D267,""),"")</f>
        <v/>
      </c>
      <c r="F268" s="50" t="str">
        <f>+IFERROR(IF([1]Controles!$E267&lt;&gt;"",[1]Controles!$E267,""),"")</f>
        <v/>
      </c>
      <c r="G268" s="59" t="str">
        <f>+IFERROR(IF([1]Controles!$F267&lt;&gt;"",[1]Controles!$F267,""),"")</f>
        <v/>
      </c>
      <c r="H268" s="43" t="str">
        <f>+IFERROR(IF([1]Controles!$G267&lt;&gt;"",[1]Controles!$G267,""),"")</f>
        <v/>
      </c>
      <c r="I268" s="42" t="str">
        <f>+IFERROR(Tabla1[[#This Row],[POSITIVO]]/Tabla1[[#This Row],[ASIGNACION]],"")</f>
        <v/>
      </c>
      <c r="J268" s="32" t="str">
        <f>IFERROR(VLOOKUP(Tabla1[[#This Row],[ENTIDAD]],Tabla2[#All],2,0),"")</f>
        <v/>
      </c>
      <c r="K268" s="32" t="str">
        <f>IFERROR(VLOOKUP(Tabla1[[#This Row],[LLAVE]],GANNT!$A:$J,10,0),"")</f>
        <v/>
      </c>
      <c r="L268" s="32" t="str">
        <f>IFERROR(VLOOKUP(Tabla1[[#This Row],[LLAVE]],GANNT!$A:$BT,72,0),"")</f>
        <v>CUMPLIDO</v>
      </c>
      <c r="M26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68" s="33">
        <f>IFERROR(VLOOKUP(Tabla1[[#This Row],[TARIFA A CALCULAR]],Tabla6[#All],2,0)*Tabla1[[#This Row],[POSITIVO]],0)</f>
        <v>0</v>
      </c>
      <c r="O268" s="33">
        <f>IFERROR(VLOOKUP(Tabla1[[#This Row],[TARIFA A CALCULAR]],Tabla6[#All],3,0)*(Tabla1[[#This Row],[ASIGNACION]]-Tabla1[[#This Row],[POSITIVO]]),0)</f>
        <v>0</v>
      </c>
      <c r="P268" s="34">
        <f>+IFERROR(Tabla1[[#This Row],[FACTURA POSITIVO]]+Tabla1[[#This Row],[FACTURA NEGATIVO]],0)</f>
        <v>0</v>
      </c>
    </row>
    <row r="269" spans="1:16" x14ac:dyDescent="0.25">
      <c r="A269" s="62" t="str">
        <f>IFERROR(Tabla1[[#This Row],[ENTIDAD]]&amp;Tabla1[[#This Row],['# SOLICITUDES]],"")</f>
        <v/>
      </c>
      <c r="B269" s="66" t="str">
        <f>+IFERROR(IF([1]Controles!$A268&lt;&gt;"",[1]Controles!$A268,""),"")</f>
        <v/>
      </c>
      <c r="C269" s="64" t="str">
        <f>+IFERROR(IF([1]Controles!$B268&lt;&gt;"",[1]Controles!$B268,""),"")</f>
        <v/>
      </c>
      <c r="D269" s="50" t="str">
        <f>+IFERROR(IF([1]Controles!$C268&lt;&gt;"",[1]Controles!$C268,""),"")</f>
        <v/>
      </c>
      <c r="E269" s="50" t="str">
        <f>+IFERROR(IF([1]Controles!$D268&lt;&gt;"",[1]Controles!$D268,""),"")</f>
        <v/>
      </c>
      <c r="F269" s="50" t="str">
        <f>+IFERROR(IF([1]Controles!$E268&lt;&gt;"",[1]Controles!$E268,""),"")</f>
        <v/>
      </c>
      <c r="G269" s="59" t="str">
        <f>+IFERROR(IF([1]Controles!$F268&lt;&gt;"",[1]Controles!$F268,""),"")</f>
        <v/>
      </c>
      <c r="H269" s="43" t="str">
        <f>+IFERROR(IF([1]Controles!$G268&lt;&gt;"",[1]Controles!$G268,""),"")</f>
        <v/>
      </c>
      <c r="I269" s="42" t="str">
        <f>+IFERROR(Tabla1[[#This Row],[POSITIVO]]/Tabla1[[#This Row],[ASIGNACION]],"")</f>
        <v/>
      </c>
      <c r="J269" s="32" t="str">
        <f>IFERROR(VLOOKUP(Tabla1[[#This Row],[ENTIDAD]],Tabla2[#All],2,0),"")</f>
        <v/>
      </c>
      <c r="K269" s="32" t="str">
        <f>IFERROR(VLOOKUP(Tabla1[[#This Row],[LLAVE]],GANNT!$A:$J,10,0),"")</f>
        <v/>
      </c>
      <c r="L269" s="32" t="str">
        <f>IFERROR(VLOOKUP(Tabla1[[#This Row],[LLAVE]],GANNT!$A:$BT,72,0),"")</f>
        <v>CUMPLIDO</v>
      </c>
      <c r="M26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69" s="33">
        <f>IFERROR(VLOOKUP(Tabla1[[#This Row],[TARIFA A CALCULAR]],Tabla6[#All],2,0)*Tabla1[[#This Row],[POSITIVO]],0)</f>
        <v>0</v>
      </c>
      <c r="O269" s="33">
        <f>IFERROR(VLOOKUP(Tabla1[[#This Row],[TARIFA A CALCULAR]],Tabla6[#All],3,0)*(Tabla1[[#This Row],[ASIGNACION]]-Tabla1[[#This Row],[POSITIVO]]),0)</f>
        <v>0</v>
      </c>
      <c r="P269" s="34">
        <f>+IFERROR(Tabla1[[#This Row],[FACTURA POSITIVO]]+Tabla1[[#This Row],[FACTURA NEGATIVO]],0)</f>
        <v>0</v>
      </c>
    </row>
    <row r="270" spans="1:16" x14ac:dyDescent="0.25">
      <c r="A270" s="62" t="str">
        <f>IFERROR(Tabla1[[#This Row],[ENTIDAD]]&amp;Tabla1[[#This Row],['# SOLICITUDES]],"")</f>
        <v/>
      </c>
      <c r="B270" s="66" t="str">
        <f>+IFERROR(IF([1]Controles!$A269&lt;&gt;"",[1]Controles!$A269,""),"")</f>
        <v/>
      </c>
      <c r="C270" s="64" t="str">
        <f>+IFERROR(IF([1]Controles!$B269&lt;&gt;"",[1]Controles!$B269,""),"")</f>
        <v/>
      </c>
      <c r="D270" s="50" t="str">
        <f>+IFERROR(IF([1]Controles!$C269&lt;&gt;"",[1]Controles!$C269,""),"")</f>
        <v/>
      </c>
      <c r="E270" s="50" t="str">
        <f>+IFERROR(IF([1]Controles!$D269&lt;&gt;"",[1]Controles!$D269,""),"")</f>
        <v/>
      </c>
      <c r="F270" s="50" t="str">
        <f>+IFERROR(IF([1]Controles!$E269&lt;&gt;"",[1]Controles!$E269,""),"")</f>
        <v/>
      </c>
      <c r="G270" s="59" t="str">
        <f>+IFERROR(IF([1]Controles!$F269&lt;&gt;"",[1]Controles!$F269,""),"")</f>
        <v/>
      </c>
      <c r="H270" s="43" t="str">
        <f>+IFERROR(IF([1]Controles!$G269&lt;&gt;"",[1]Controles!$G269,""),"")</f>
        <v/>
      </c>
      <c r="I270" s="42" t="str">
        <f>+IFERROR(Tabla1[[#This Row],[POSITIVO]]/Tabla1[[#This Row],[ASIGNACION]],"")</f>
        <v/>
      </c>
      <c r="J270" s="32" t="str">
        <f>IFERROR(VLOOKUP(Tabla1[[#This Row],[ENTIDAD]],Tabla2[#All],2,0),"")</f>
        <v/>
      </c>
      <c r="K270" s="32" t="str">
        <f>IFERROR(VLOOKUP(Tabla1[[#This Row],[LLAVE]],GANNT!$A:$J,10,0),"")</f>
        <v/>
      </c>
      <c r="L270" s="32" t="str">
        <f>IFERROR(VLOOKUP(Tabla1[[#This Row],[LLAVE]],GANNT!$A:$BT,72,0),"")</f>
        <v>CUMPLIDO</v>
      </c>
      <c r="M27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70" s="33">
        <f>IFERROR(VLOOKUP(Tabla1[[#This Row],[TARIFA A CALCULAR]],Tabla6[#All],2,0)*Tabla1[[#This Row],[POSITIVO]],0)</f>
        <v>0</v>
      </c>
      <c r="O270" s="33">
        <f>IFERROR(VLOOKUP(Tabla1[[#This Row],[TARIFA A CALCULAR]],Tabla6[#All],3,0)*(Tabla1[[#This Row],[ASIGNACION]]-Tabla1[[#This Row],[POSITIVO]]),0)</f>
        <v>0</v>
      </c>
      <c r="P270" s="34">
        <f>+IFERROR(Tabla1[[#This Row],[FACTURA POSITIVO]]+Tabla1[[#This Row],[FACTURA NEGATIVO]],0)</f>
        <v>0</v>
      </c>
    </row>
    <row r="271" spans="1:16" x14ac:dyDescent="0.25">
      <c r="A271" s="62" t="str">
        <f>IFERROR(Tabla1[[#This Row],[ENTIDAD]]&amp;Tabla1[[#This Row],['# SOLICITUDES]],"")</f>
        <v/>
      </c>
      <c r="B271" s="66" t="str">
        <f>+IFERROR(IF([1]Controles!$A270&lt;&gt;"",[1]Controles!$A270,""),"")</f>
        <v/>
      </c>
      <c r="C271" s="64" t="str">
        <f>+IFERROR(IF([1]Controles!$B270&lt;&gt;"",[1]Controles!$B270,""),"")</f>
        <v/>
      </c>
      <c r="D271" s="50" t="str">
        <f>+IFERROR(IF([1]Controles!$C270&lt;&gt;"",[1]Controles!$C270,""),"")</f>
        <v/>
      </c>
      <c r="E271" s="50" t="str">
        <f>+IFERROR(IF([1]Controles!$D270&lt;&gt;"",[1]Controles!$D270,""),"")</f>
        <v/>
      </c>
      <c r="F271" s="50" t="str">
        <f>+IFERROR(IF([1]Controles!$E270&lt;&gt;"",[1]Controles!$E270,""),"")</f>
        <v/>
      </c>
      <c r="G271" s="59" t="str">
        <f>+IFERROR(IF([1]Controles!$F270&lt;&gt;"",[1]Controles!$F270,""),"")</f>
        <v/>
      </c>
      <c r="H271" s="43" t="str">
        <f>+IFERROR(IF([1]Controles!$G270&lt;&gt;"",[1]Controles!$G270,""),"")</f>
        <v/>
      </c>
      <c r="I271" s="42" t="str">
        <f>+IFERROR(Tabla1[[#This Row],[POSITIVO]]/Tabla1[[#This Row],[ASIGNACION]],"")</f>
        <v/>
      </c>
      <c r="J271" s="32" t="str">
        <f>IFERROR(VLOOKUP(Tabla1[[#This Row],[ENTIDAD]],Tabla2[#All],2,0),"")</f>
        <v/>
      </c>
      <c r="K271" s="32" t="str">
        <f>IFERROR(VLOOKUP(Tabla1[[#This Row],[LLAVE]],GANNT!$A:$J,10,0),"")</f>
        <v/>
      </c>
      <c r="L271" s="32" t="str">
        <f>IFERROR(VLOOKUP(Tabla1[[#This Row],[LLAVE]],GANNT!$A:$BT,72,0),"")</f>
        <v>CUMPLIDO</v>
      </c>
      <c r="M27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71" s="33">
        <f>IFERROR(VLOOKUP(Tabla1[[#This Row],[TARIFA A CALCULAR]],Tabla6[#All],2,0)*Tabla1[[#This Row],[POSITIVO]],0)</f>
        <v>0</v>
      </c>
      <c r="O271" s="33">
        <f>IFERROR(VLOOKUP(Tabla1[[#This Row],[TARIFA A CALCULAR]],Tabla6[#All],3,0)*(Tabla1[[#This Row],[ASIGNACION]]-Tabla1[[#This Row],[POSITIVO]]),0)</f>
        <v>0</v>
      </c>
      <c r="P271" s="34">
        <f>+IFERROR(Tabla1[[#This Row],[FACTURA POSITIVO]]+Tabla1[[#This Row],[FACTURA NEGATIVO]],0)</f>
        <v>0</v>
      </c>
    </row>
    <row r="272" spans="1:16" x14ac:dyDescent="0.25">
      <c r="A272" s="62" t="str">
        <f>IFERROR(Tabla1[[#This Row],[ENTIDAD]]&amp;Tabla1[[#This Row],['# SOLICITUDES]],"")</f>
        <v/>
      </c>
      <c r="B272" s="66" t="str">
        <f>+IFERROR(IF([1]Controles!$A271&lt;&gt;"",[1]Controles!$A271,""),"")</f>
        <v/>
      </c>
      <c r="C272" s="64" t="str">
        <f>+IFERROR(IF([1]Controles!$B271&lt;&gt;"",[1]Controles!$B271,""),"")</f>
        <v/>
      </c>
      <c r="D272" s="50" t="str">
        <f>+IFERROR(IF([1]Controles!$C271&lt;&gt;"",[1]Controles!$C271,""),"")</f>
        <v/>
      </c>
      <c r="E272" s="50" t="str">
        <f>+IFERROR(IF([1]Controles!$D271&lt;&gt;"",[1]Controles!$D271,""),"")</f>
        <v/>
      </c>
      <c r="F272" s="50" t="str">
        <f>+IFERROR(IF([1]Controles!$E271&lt;&gt;"",[1]Controles!$E271,""),"")</f>
        <v/>
      </c>
      <c r="G272" s="59" t="str">
        <f>+IFERROR(IF([1]Controles!$F271&lt;&gt;"",[1]Controles!$F271,""),"")</f>
        <v/>
      </c>
      <c r="H272" s="43" t="str">
        <f>+IFERROR(IF([1]Controles!$G271&lt;&gt;"",[1]Controles!$G271,""),"")</f>
        <v/>
      </c>
      <c r="I272" s="42" t="str">
        <f>+IFERROR(Tabla1[[#This Row],[POSITIVO]]/Tabla1[[#This Row],[ASIGNACION]],"")</f>
        <v/>
      </c>
      <c r="J272" s="32" t="str">
        <f>IFERROR(VLOOKUP(Tabla1[[#This Row],[ENTIDAD]],Tabla2[#All],2,0),"")</f>
        <v/>
      </c>
      <c r="K272" s="32" t="str">
        <f>IFERROR(VLOOKUP(Tabla1[[#This Row],[LLAVE]],GANNT!$A:$J,10,0),"")</f>
        <v/>
      </c>
      <c r="L272" s="32" t="str">
        <f>IFERROR(VLOOKUP(Tabla1[[#This Row],[LLAVE]],GANNT!$A:$BT,72,0),"")</f>
        <v>CUMPLIDO</v>
      </c>
      <c r="M27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72" s="33">
        <f>IFERROR(VLOOKUP(Tabla1[[#This Row],[TARIFA A CALCULAR]],Tabla6[#All],2,0)*Tabla1[[#This Row],[POSITIVO]],0)</f>
        <v>0</v>
      </c>
      <c r="O272" s="33">
        <f>IFERROR(VLOOKUP(Tabla1[[#This Row],[TARIFA A CALCULAR]],Tabla6[#All],3,0)*(Tabla1[[#This Row],[ASIGNACION]]-Tabla1[[#This Row],[POSITIVO]]),0)</f>
        <v>0</v>
      </c>
      <c r="P272" s="34">
        <f>+IFERROR(Tabla1[[#This Row],[FACTURA POSITIVO]]+Tabla1[[#This Row],[FACTURA NEGATIVO]],0)</f>
        <v>0</v>
      </c>
    </row>
    <row r="273" spans="1:16" x14ac:dyDescent="0.25">
      <c r="A273" s="62" t="str">
        <f>IFERROR(Tabla1[[#This Row],[ENTIDAD]]&amp;Tabla1[[#This Row],['# SOLICITUDES]],"")</f>
        <v/>
      </c>
      <c r="B273" s="66" t="str">
        <f>+IFERROR(IF([1]Controles!$A272&lt;&gt;"",[1]Controles!$A272,""),"")</f>
        <v/>
      </c>
      <c r="C273" s="64" t="str">
        <f>+IFERROR(IF([1]Controles!$B272&lt;&gt;"",[1]Controles!$B272,""),"")</f>
        <v/>
      </c>
      <c r="D273" s="50" t="str">
        <f>+IFERROR(IF([1]Controles!$C272&lt;&gt;"",[1]Controles!$C272,""),"")</f>
        <v/>
      </c>
      <c r="E273" s="50" t="str">
        <f>+IFERROR(IF([1]Controles!$D272&lt;&gt;"",[1]Controles!$D272,""),"")</f>
        <v/>
      </c>
      <c r="F273" s="50" t="str">
        <f>+IFERROR(IF([1]Controles!$E272&lt;&gt;"",[1]Controles!$E272,""),"")</f>
        <v/>
      </c>
      <c r="G273" s="59" t="str">
        <f>+IFERROR(IF([1]Controles!$F272&lt;&gt;"",[1]Controles!$F272,""),"")</f>
        <v/>
      </c>
      <c r="H273" s="43" t="str">
        <f>+IFERROR(IF([1]Controles!$G272&lt;&gt;"",[1]Controles!$G272,""),"")</f>
        <v/>
      </c>
      <c r="I273" s="42" t="str">
        <f>+IFERROR(Tabla1[[#This Row],[POSITIVO]]/Tabla1[[#This Row],[ASIGNACION]],"")</f>
        <v/>
      </c>
      <c r="J273" s="32" t="str">
        <f>IFERROR(VLOOKUP(Tabla1[[#This Row],[ENTIDAD]],Tabla2[#All],2,0),"")</f>
        <v/>
      </c>
      <c r="K273" s="32" t="str">
        <f>IFERROR(VLOOKUP(Tabla1[[#This Row],[LLAVE]],GANNT!$A:$J,10,0),"")</f>
        <v/>
      </c>
      <c r="L273" s="32" t="str">
        <f>IFERROR(VLOOKUP(Tabla1[[#This Row],[LLAVE]],GANNT!$A:$BT,72,0),"")</f>
        <v>CUMPLIDO</v>
      </c>
      <c r="M27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73" s="33">
        <f>IFERROR(VLOOKUP(Tabla1[[#This Row],[TARIFA A CALCULAR]],Tabla6[#All],2,0)*Tabla1[[#This Row],[POSITIVO]],0)</f>
        <v>0</v>
      </c>
      <c r="O273" s="33">
        <f>IFERROR(VLOOKUP(Tabla1[[#This Row],[TARIFA A CALCULAR]],Tabla6[#All],3,0)*(Tabla1[[#This Row],[ASIGNACION]]-Tabla1[[#This Row],[POSITIVO]]),0)</f>
        <v>0</v>
      </c>
      <c r="P273" s="34">
        <f>+IFERROR(Tabla1[[#This Row],[FACTURA POSITIVO]]+Tabla1[[#This Row],[FACTURA NEGATIVO]],0)</f>
        <v>0</v>
      </c>
    </row>
    <row r="274" spans="1:16" x14ac:dyDescent="0.25">
      <c r="A274" s="62" t="str">
        <f>IFERROR(Tabla1[[#This Row],[ENTIDAD]]&amp;Tabla1[[#This Row],['# SOLICITUDES]],"")</f>
        <v/>
      </c>
      <c r="B274" s="66" t="str">
        <f>+IFERROR(IF([1]Controles!$A273&lt;&gt;"",[1]Controles!$A273,""),"")</f>
        <v/>
      </c>
      <c r="C274" s="64" t="str">
        <f>+IFERROR(IF([1]Controles!$B273&lt;&gt;"",[1]Controles!$B273,""),"")</f>
        <v/>
      </c>
      <c r="D274" s="50" t="str">
        <f>+IFERROR(IF([1]Controles!$C273&lt;&gt;"",[1]Controles!$C273,""),"")</f>
        <v/>
      </c>
      <c r="E274" s="50" t="str">
        <f>+IFERROR(IF([1]Controles!$D273&lt;&gt;"",[1]Controles!$D273,""),"")</f>
        <v/>
      </c>
      <c r="F274" s="50" t="str">
        <f>+IFERROR(IF([1]Controles!$E273&lt;&gt;"",[1]Controles!$E273,""),"")</f>
        <v/>
      </c>
      <c r="G274" s="59" t="str">
        <f>+IFERROR(IF([1]Controles!$F273&lt;&gt;"",[1]Controles!$F273,""),"")</f>
        <v/>
      </c>
      <c r="H274" s="43" t="str">
        <f>+IFERROR(IF([1]Controles!$G273&lt;&gt;"",[1]Controles!$G273,""),"")</f>
        <v/>
      </c>
      <c r="I274" s="42" t="str">
        <f>+IFERROR(Tabla1[[#This Row],[POSITIVO]]/Tabla1[[#This Row],[ASIGNACION]],"")</f>
        <v/>
      </c>
      <c r="J274" s="32" t="str">
        <f>IFERROR(VLOOKUP(Tabla1[[#This Row],[ENTIDAD]],Tabla2[#All],2,0),"")</f>
        <v/>
      </c>
      <c r="K274" s="32" t="str">
        <f>IFERROR(VLOOKUP(Tabla1[[#This Row],[LLAVE]],GANNT!$A:$J,10,0),"")</f>
        <v/>
      </c>
      <c r="L274" s="32" t="str">
        <f>IFERROR(VLOOKUP(Tabla1[[#This Row],[LLAVE]],GANNT!$A:$BT,72,0),"")</f>
        <v>CUMPLIDO</v>
      </c>
      <c r="M27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74" s="33">
        <f>IFERROR(VLOOKUP(Tabla1[[#This Row],[TARIFA A CALCULAR]],Tabla6[#All],2,0)*Tabla1[[#This Row],[POSITIVO]],0)</f>
        <v>0</v>
      </c>
      <c r="O274" s="33">
        <f>IFERROR(VLOOKUP(Tabla1[[#This Row],[TARIFA A CALCULAR]],Tabla6[#All],3,0)*(Tabla1[[#This Row],[ASIGNACION]]-Tabla1[[#This Row],[POSITIVO]]),0)</f>
        <v>0</v>
      </c>
      <c r="P274" s="34">
        <f>+IFERROR(Tabla1[[#This Row],[FACTURA POSITIVO]]+Tabla1[[#This Row],[FACTURA NEGATIVO]],0)</f>
        <v>0</v>
      </c>
    </row>
    <row r="275" spans="1:16" x14ac:dyDescent="0.25">
      <c r="A275" s="62" t="str">
        <f>IFERROR(Tabla1[[#This Row],[ENTIDAD]]&amp;Tabla1[[#This Row],['# SOLICITUDES]],"")</f>
        <v/>
      </c>
      <c r="B275" s="66" t="str">
        <f>+IFERROR(IF([1]Controles!$A274&lt;&gt;"",[1]Controles!$A274,""),"")</f>
        <v/>
      </c>
      <c r="C275" s="64" t="str">
        <f>+IFERROR(IF([1]Controles!$B274&lt;&gt;"",[1]Controles!$B274,""),"")</f>
        <v/>
      </c>
      <c r="D275" s="50" t="str">
        <f>+IFERROR(IF([1]Controles!$C274&lt;&gt;"",[1]Controles!$C274,""),"")</f>
        <v/>
      </c>
      <c r="E275" s="50" t="str">
        <f>+IFERROR(IF([1]Controles!$D274&lt;&gt;"",[1]Controles!$D274,""),"")</f>
        <v/>
      </c>
      <c r="F275" s="50" t="str">
        <f>+IFERROR(IF([1]Controles!$E274&lt;&gt;"",[1]Controles!$E274,""),"")</f>
        <v/>
      </c>
      <c r="G275" s="59" t="str">
        <f>+IFERROR(IF([1]Controles!$F274&lt;&gt;"",[1]Controles!$F274,""),"")</f>
        <v/>
      </c>
      <c r="H275" s="43" t="str">
        <f>+IFERROR(IF([1]Controles!$G274&lt;&gt;"",[1]Controles!$G274,""),"")</f>
        <v/>
      </c>
      <c r="I275" s="42" t="str">
        <f>+IFERROR(Tabla1[[#This Row],[POSITIVO]]/Tabla1[[#This Row],[ASIGNACION]],"")</f>
        <v/>
      </c>
      <c r="J275" s="32" t="str">
        <f>IFERROR(VLOOKUP(Tabla1[[#This Row],[ENTIDAD]],Tabla2[#All],2,0),"")</f>
        <v/>
      </c>
      <c r="K275" s="32" t="str">
        <f>IFERROR(VLOOKUP(Tabla1[[#This Row],[LLAVE]],GANNT!$A:$J,10,0),"")</f>
        <v/>
      </c>
      <c r="L275" s="32" t="str">
        <f>IFERROR(VLOOKUP(Tabla1[[#This Row],[LLAVE]],GANNT!$A:$BT,72,0),"")</f>
        <v>CUMPLIDO</v>
      </c>
      <c r="M27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75" s="33">
        <f>IFERROR(VLOOKUP(Tabla1[[#This Row],[TARIFA A CALCULAR]],Tabla6[#All],2,0)*Tabla1[[#This Row],[POSITIVO]],0)</f>
        <v>0</v>
      </c>
      <c r="O275" s="33">
        <f>IFERROR(VLOOKUP(Tabla1[[#This Row],[TARIFA A CALCULAR]],Tabla6[#All],3,0)*(Tabla1[[#This Row],[ASIGNACION]]-Tabla1[[#This Row],[POSITIVO]]),0)</f>
        <v>0</v>
      </c>
      <c r="P275" s="34">
        <f>+IFERROR(Tabla1[[#This Row],[FACTURA POSITIVO]]+Tabla1[[#This Row],[FACTURA NEGATIVO]],0)</f>
        <v>0</v>
      </c>
    </row>
    <row r="276" spans="1:16" x14ac:dyDescent="0.25">
      <c r="A276" s="62" t="str">
        <f>IFERROR(Tabla1[[#This Row],[ENTIDAD]]&amp;Tabla1[[#This Row],['# SOLICITUDES]],"")</f>
        <v/>
      </c>
      <c r="B276" s="66" t="str">
        <f>+IFERROR(IF([1]Controles!$A275&lt;&gt;"",[1]Controles!$A275,""),"")</f>
        <v/>
      </c>
      <c r="C276" s="64" t="str">
        <f>+IFERROR(IF([1]Controles!$B275&lt;&gt;"",[1]Controles!$B275,""),"")</f>
        <v/>
      </c>
      <c r="D276" s="50" t="str">
        <f>+IFERROR(IF([1]Controles!$C275&lt;&gt;"",[1]Controles!$C275,""),"")</f>
        <v/>
      </c>
      <c r="E276" s="50" t="str">
        <f>+IFERROR(IF([1]Controles!$D275&lt;&gt;"",[1]Controles!$D275,""),"")</f>
        <v/>
      </c>
      <c r="F276" s="50" t="str">
        <f>+IFERROR(IF([1]Controles!$E275&lt;&gt;"",[1]Controles!$E275,""),"")</f>
        <v/>
      </c>
      <c r="G276" s="59" t="str">
        <f>+IFERROR(IF([1]Controles!$F275&lt;&gt;"",[1]Controles!$F275,""),"")</f>
        <v/>
      </c>
      <c r="H276" s="43" t="str">
        <f>+IFERROR(IF([1]Controles!$G275&lt;&gt;"",[1]Controles!$G275,""),"")</f>
        <v/>
      </c>
      <c r="I276" s="42" t="str">
        <f>+IFERROR(Tabla1[[#This Row],[POSITIVO]]/Tabla1[[#This Row],[ASIGNACION]],"")</f>
        <v/>
      </c>
      <c r="J276" s="32" t="str">
        <f>IFERROR(VLOOKUP(Tabla1[[#This Row],[ENTIDAD]],Tabla2[#All],2,0),"")</f>
        <v/>
      </c>
      <c r="K276" s="32" t="str">
        <f>IFERROR(VLOOKUP(Tabla1[[#This Row],[LLAVE]],GANNT!$A:$J,10,0),"")</f>
        <v/>
      </c>
      <c r="L276" s="32" t="str">
        <f>IFERROR(VLOOKUP(Tabla1[[#This Row],[LLAVE]],GANNT!$A:$BT,72,0),"")</f>
        <v>CUMPLIDO</v>
      </c>
      <c r="M27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76" s="33">
        <f>IFERROR(VLOOKUP(Tabla1[[#This Row],[TARIFA A CALCULAR]],Tabla6[#All],2,0)*Tabla1[[#This Row],[POSITIVO]],0)</f>
        <v>0</v>
      </c>
      <c r="O276" s="33">
        <f>IFERROR(VLOOKUP(Tabla1[[#This Row],[TARIFA A CALCULAR]],Tabla6[#All],3,0)*(Tabla1[[#This Row],[ASIGNACION]]-Tabla1[[#This Row],[POSITIVO]]),0)</f>
        <v>0</v>
      </c>
      <c r="P276" s="34">
        <f>+IFERROR(Tabla1[[#This Row],[FACTURA POSITIVO]]+Tabla1[[#This Row],[FACTURA NEGATIVO]],0)</f>
        <v>0</v>
      </c>
    </row>
    <row r="277" spans="1:16" x14ac:dyDescent="0.25">
      <c r="A277" s="62" t="str">
        <f>IFERROR(Tabla1[[#This Row],[ENTIDAD]]&amp;Tabla1[[#This Row],['# SOLICITUDES]],"")</f>
        <v/>
      </c>
      <c r="B277" s="66" t="str">
        <f>+IFERROR(IF([1]Controles!$A276&lt;&gt;"",[1]Controles!$A276,""),"")</f>
        <v/>
      </c>
      <c r="C277" s="64" t="str">
        <f>+IFERROR(IF([1]Controles!$B276&lt;&gt;"",[1]Controles!$B276,""),"")</f>
        <v/>
      </c>
      <c r="D277" s="50" t="str">
        <f>+IFERROR(IF([1]Controles!$C276&lt;&gt;"",[1]Controles!$C276,""),"")</f>
        <v/>
      </c>
      <c r="E277" s="50" t="str">
        <f>+IFERROR(IF([1]Controles!$D276&lt;&gt;"",[1]Controles!$D276,""),"")</f>
        <v/>
      </c>
      <c r="F277" s="50" t="str">
        <f>+IFERROR(IF([1]Controles!$E276&lt;&gt;"",[1]Controles!$E276,""),"")</f>
        <v/>
      </c>
      <c r="G277" s="59" t="str">
        <f>+IFERROR(IF([1]Controles!$F276&lt;&gt;"",[1]Controles!$F276,""),"")</f>
        <v/>
      </c>
      <c r="H277" s="43" t="str">
        <f>+IFERROR(IF([1]Controles!$G276&lt;&gt;"",[1]Controles!$G276,""),"")</f>
        <v/>
      </c>
      <c r="I277" s="42" t="str">
        <f>+IFERROR(Tabla1[[#This Row],[POSITIVO]]/Tabla1[[#This Row],[ASIGNACION]],"")</f>
        <v/>
      </c>
      <c r="J277" s="32" t="str">
        <f>IFERROR(VLOOKUP(Tabla1[[#This Row],[ENTIDAD]],Tabla2[#All],2,0),"")</f>
        <v/>
      </c>
      <c r="K277" s="32" t="str">
        <f>IFERROR(VLOOKUP(Tabla1[[#This Row],[LLAVE]],GANNT!$A:$J,10,0),"")</f>
        <v/>
      </c>
      <c r="L277" s="32" t="str">
        <f>IFERROR(VLOOKUP(Tabla1[[#This Row],[LLAVE]],GANNT!$A:$BT,72,0),"")</f>
        <v>CUMPLIDO</v>
      </c>
      <c r="M27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77" s="33">
        <f>IFERROR(VLOOKUP(Tabla1[[#This Row],[TARIFA A CALCULAR]],Tabla6[#All],2,0)*Tabla1[[#This Row],[POSITIVO]],0)</f>
        <v>0</v>
      </c>
      <c r="O277" s="33">
        <f>IFERROR(VLOOKUP(Tabla1[[#This Row],[TARIFA A CALCULAR]],Tabla6[#All],3,0)*(Tabla1[[#This Row],[ASIGNACION]]-Tabla1[[#This Row],[POSITIVO]]),0)</f>
        <v>0</v>
      </c>
      <c r="P277" s="34">
        <f>+IFERROR(Tabla1[[#This Row],[FACTURA POSITIVO]]+Tabla1[[#This Row],[FACTURA NEGATIVO]],0)</f>
        <v>0</v>
      </c>
    </row>
    <row r="278" spans="1:16" x14ac:dyDescent="0.25">
      <c r="A278" s="62" t="str">
        <f>IFERROR(Tabla1[[#This Row],[ENTIDAD]]&amp;Tabla1[[#This Row],['# SOLICITUDES]],"")</f>
        <v/>
      </c>
      <c r="B278" s="66" t="str">
        <f>+IFERROR(IF([1]Controles!$A277&lt;&gt;"",[1]Controles!$A277,""),"")</f>
        <v/>
      </c>
      <c r="C278" s="64" t="str">
        <f>+IFERROR(IF([1]Controles!$B277&lt;&gt;"",[1]Controles!$B277,""),"")</f>
        <v/>
      </c>
      <c r="D278" s="50" t="str">
        <f>+IFERROR(IF([1]Controles!$C277&lt;&gt;"",[1]Controles!$C277,""),"")</f>
        <v/>
      </c>
      <c r="E278" s="50" t="str">
        <f>+IFERROR(IF([1]Controles!$D277&lt;&gt;"",[1]Controles!$D277,""),"")</f>
        <v/>
      </c>
      <c r="F278" s="50" t="str">
        <f>+IFERROR(IF([1]Controles!$E277&lt;&gt;"",[1]Controles!$E277,""),"")</f>
        <v/>
      </c>
      <c r="G278" s="59" t="str">
        <f>+IFERROR(IF([1]Controles!$F277&lt;&gt;"",[1]Controles!$F277,""),"")</f>
        <v/>
      </c>
      <c r="H278" s="43" t="str">
        <f>+IFERROR(IF([1]Controles!$G277&lt;&gt;"",[1]Controles!$G277,""),"")</f>
        <v/>
      </c>
      <c r="I278" s="42" t="str">
        <f>+IFERROR(Tabla1[[#This Row],[POSITIVO]]/Tabla1[[#This Row],[ASIGNACION]],"")</f>
        <v/>
      </c>
      <c r="J278" s="32" t="str">
        <f>IFERROR(VLOOKUP(Tabla1[[#This Row],[ENTIDAD]],Tabla2[#All],2,0),"")</f>
        <v/>
      </c>
      <c r="K278" s="32" t="str">
        <f>IFERROR(VLOOKUP(Tabla1[[#This Row],[LLAVE]],GANNT!$A:$J,10,0),"")</f>
        <v/>
      </c>
      <c r="L278" s="32" t="str">
        <f>IFERROR(VLOOKUP(Tabla1[[#This Row],[LLAVE]],GANNT!$A:$BT,72,0),"")</f>
        <v>CUMPLIDO</v>
      </c>
      <c r="M27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78" s="33">
        <f>IFERROR(VLOOKUP(Tabla1[[#This Row],[TARIFA A CALCULAR]],Tabla6[#All],2,0)*Tabla1[[#This Row],[POSITIVO]],0)</f>
        <v>0</v>
      </c>
      <c r="O278" s="33">
        <f>IFERROR(VLOOKUP(Tabla1[[#This Row],[TARIFA A CALCULAR]],Tabla6[#All],3,0)*(Tabla1[[#This Row],[ASIGNACION]]-Tabla1[[#This Row],[POSITIVO]]),0)</f>
        <v>0</v>
      </c>
      <c r="P278" s="34">
        <f>+IFERROR(Tabla1[[#This Row],[FACTURA POSITIVO]]+Tabla1[[#This Row],[FACTURA NEGATIVO]],0)</f>
        <v>0</v>
      </c>
    </row>
    <row r="279" spans="1:16" x14ac:dyDescent="0.25">
      <c r="A279" s="62" t="str">
        <f>IFERROR(Tabla1[[#This Row],[ENTIDAD]]&amp;Tabla1[[#This Row],['# SOLICITUDES]],"")</f>
        <v/>
      </c>
      <c r="B279" s="66" t="str">
        <f>+IFERROR(IF([1]Controles!$A278&lt;&gt;"",[1]Controles!$A278,""),"")</f>
        <v/>
      </c>
      <c r="C279" s="64" t="str">
        <f>+IFERROR(IF([1]Controles!$B278&lt;&gt;"",[1]Controles!$B278,""),"")</f>
        <v/>
      </c>
      <c r="D279" s="50" t="str">
        <f>+IFERROR(IF([1]Controles!$C278&lt;&gt;"",[1]Controles!$C278,""),"")</f>
        <v/>
      </c>
      <c r="E279" s="50" t="str">
        <f>+IFERROR(IF([1]Controles!$D278&lt;&gt;"",[1]Controles!$D278,""),"")</f>
        <v/>
      </c>
      <c r="F279" s="50" t="str">
        <f>+IFERROR(IF([1]Controles!$E278&lt;&gt;"",[1]Controles!$E278,""),"")</f>
        <v/>
      </c>
      <c r="G279" s="59" t="str">
        <f>+IFERROR(IF([1]Controles!$F278&lt;&gt;"",[1]Controles!$F278,""),"")</f>
        <v/>
      </c>
      <c r="H279" s="43" t="str">
        <f>+IFERROR(IF([1]Controles!$G278&lt;&gt;"",[1]Controles!$G278,""),"")</f>
        <v/>
      </c>
      <c r="I279" s="42" t="str">
        <f>+IFERROR(Tabla1[[#This Row],[POSITIVO]]/Tabla1[[#This Row],[ASIGNACION]],"")</f>
        <v/>
      </c>
      <c r="J279" s="32" t="str">
        <f>IFERROR(VLOOKUP(Tabla1[[#This Row],[ENTIDAD]],Tabla2[#All],2,0),"")</f>
        <v/>
      </c>
      <c r="K279" s="32" t="str">
        <f>IFERROR(VLOOKUP(Tabla1[[#This Row],[LLAVE]],GANNT!$A:$J,10,0),"")</f>
        <v/>
      </c>
      <c r="L279" s="32" t="str">
        <f>IFERROR(VLOOKUP(Tabla1[[#This Row],[LLAVE]],GANNT!$A:$BT,72,0),"")</f>
        <v>CUMPLIDO</v>
      </c>
      <c r="M27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79" s="33">
        <f>IFERROR(VLOOKUP(Tabla1[[#This Row],[TARIFA A CALCULAR]],Tabla6[#All],2,0)*Tabla1[[#This Row],[POSITIVO]],0)</f>
        <v>0</v>
      </c>
      <c r="O279" s="33">
        <f>IFERROR(VLOOKUP(Tabla1[[#This Row],[TARIFA A CALCULAR]],Tabla6[#All],3,0)*(Tabla1[[#This Row],[ASIGNACION]]-Tabla1[[#This Row],[POSITIVO]]),0)</f>
        <v>0</v>
      </c>
      <c r="P279" s="34">
        <f>+IFERROR(Tabla1[[#This Row],[FACTURA POSITIVO]]+Tabla1[[#This Row],[FACTURA NEGATIVO]],0)</f>
        <v>0</v>
      </c>
    </row>
    <row r="280" spans="1:16" x14ac:dyDescent="0.25">
      <c r="A280" s="62" t="str">
        <f>IFERROR(Tabla1[[#This Row],[ENTIDAD]]&amp;Tabla1[[#This Row],['# SOLICITUDES]],"")</f>
        <v/>
      </c>
      <c r="B280" s="66" t="str">
        <f>+IFERROR(IF([1]Controles!$A279&lt;&gt;"",[1]Controles!$A279,""),"")</f>
        <v/>
      </c>
      <c r="C280" s="64" t="str">
        <f>+IFERROR(IF([1]Controles!$B279&lt;&gt;"",[1]Controles!$B279,""),"")</f>
        <v/>
      </c>
      <c r="D280" s="50" t="str">
        <f>+IFERROR(IF([1]Controles!$C279&lt;&gt;"",[1]Controles!$C279,""),"")</f>
        <v/>
      </c>
      <c r="E280" s="50" t="str">
        <f>+IFERROR(IF([1]Controles!$D279&lt;&gt;"",[1]Controles!$D279,""),"")</f>
        <v/>
      </c>
      <c r="F280" s="50" t="str">
        <f>+IFERROR(IF([1]Controles!$E279&lt;&gt;"",[1]Controles!$E279,""),"")</f>
        <v/>
      </c>
      <c r="G280" s="59" t="str">
        <f>+IFERROR(IF([1]Controles!$F279&lt;&gt;"",[1]Controles!$F279,""),"")</f>
        <v/>
      </c>
      <c r="H280" s="43" t="str">
        <f>+IFERROR(IF([1]Controles!$G279&lt;&gt;"",[1]Controles!$G279,""),"")</f>
        <v/>
      </c>
      <c r="I280" s="42" t="str">
        <f>+IFERROR(Tabla1[[#This Row],[POSITIVO]]/Tabla1[[#This Row],[ASIGNACION]],"")</f>
        <v/>
      </c>
      <c r="J280" s="32" t="str">
        <f>IFERROR(VLOOKUP(Tabla1[[#This Row],[ENTIDAD]],Tabla2[#All],2,0),"")</f>
        <v/>
      </c>
      <c r="K280" s="32" t="str">
        <f>IFERROR(VLOOKUP(Tabla1[[#This Row],[LLAVE]],GANNT!$A:$J,10,0),"")</f>
        <v/>
      </c>
      <c r="L280" s="32" t="str">
        <f>IFERROR(VLOOKUP(Tabla1[[#This Row],[LLAVE]],GANNT!$A:$BT,72,0),"")</f>
        <v>CUMPLIDO</v>
      </c>
      <c r="M28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80" s="33">
        <f>IFERROR(VLOOKUP(Tabla1[[#This Row],[TARIFA A CALCULAR]],Tabla6[#All],2,0)*Tabla1[[#This Row],[POSITIVO]],0)</f>
        <v>0</v>
      </c>
      <c r="O280" s="33">
        <f>IFERROR(VLOOKUP(Tabla1[[#This Row],[TARIFA A CALCULAR]],Tabla6[#All],3,0)*(Tabla1[[#This Row],[ASIGNACION]]-Tabla1[[#This Row],[POSITIVO]]),0)</f>
        <v>0</v>
      </c>
      <c r="P280" s="34">
        <f>+IFERROR(Tabla1[[#This Row],[FACTURA POSITIVO]]+Tabla1[[#This Row],[FACTURA NEGATIVO]],0)</f>
        <v>0</v>
      </c>
    </row>
    <row r="281" spans="1:16" x14ac:dyDescent="0.25">
      <c r="A281" s="62" t="str">
        <f>IFERROR(Tabla1[[#This Row],[ENTIDAD]]&amp;Tabla1[[#This Row],['# SOLICITUDES]],"")</f>
        <v/>
      </c>
      <c r="B281" s="66" t="str">
        <f>+IFERROR(IF([1]Controles!$A280&lt;&gt;"",[1]Controles!$A280,""),"")</f>
        <v/>
      </c>
      <c r="C281" s="64" t="str">
        <f>+IFERROR(IF([1]Controles!$B280&lt;&gt;"",[1]Controles!$B280,""),"")</f>
        <v/>
      </c>
      <c r="D281" s="50" t="str">
        <f>+IFERROR(IF([1]Controles!$C280&lt;&gt;"",[1]Controles!$C280,""),"")</f>
        <v/>
      </c>
      <c r="E281" s="50" t="str">
        <f>+IFERROR(IF([1]Controles!$D280&lt;&gt;"",[1]Controles!$D280,""),"")</f>
        <v/>
      </c>
      <c r="F281" s="50" t="str">
        <f>+IFERROR(IF([1]Controles!$E280&lt;&gt;"",[1]Controles!$E280,""),"")</f>
        <v/>
      </c>
      <c r="G281" s="59" t="str">
        <f>+IFERROR(IF([1]Controles!$F280&lt;&gt;"",[1]Controles!$F280,""),"")</f>
        <v/>
      </c>
      <c r="H281" s="43" t="str">
        <f>+IFERROR(IF([1]Controles!$G280&lt;&gt;"",[1]Controles!$G280,""),"")</f>
        <v/>
      </c>
      <c r="I281" s="42" t="str">
        <f>+IFERROR(Tabla1[[#This Row],[POSITIVO]]/Tabla1[[#This Row],[ASIGNACION]],"")</f>
        <v/>
      </c>
      <c r="J281" s="32" t="str">
        <f>IFERROR(VLOOKUP(Tabla1[[#This Row],[ENTIDAD]],Tabla2[#All],2,0),"")</f>
        <v/>
      </c>
      <c r="K281" s="32" t="str">
        <f>IFERROR(VLOOKUP(Tabla1[[#This Row],[LLAVE]],GANNT!$A:$J,10,0),"")</f>
        <v/>
      </c>
      <c r="L281" s="32" t="str">
        <f>IFERROR(VLOOKUP(Tabla1[[#This Row],[LLAVE]],GANNT!$A:$BT,72,0),"")</f>
        <v>CUMPLIDO</v>
      </c>
      <c r="M28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81" s="33">
        <f>IFERROR(VLOOKUP(Tabla1[[#This Row],[TARIFA A CALCULAR]],Tabla6[#All],2,0)*Tabla1[[#This Row],[POSITIVO]],0)</f>
        <v>0</v>
      </c>
      <c r="O281" s="33">
        <f>IFERROR(VLOOKUP(Tabla1[[#This Row],[TARIFA A CALCULAR]],Tabla6[#All],3,0)*(Tabla1[[#This Row],[ASIGNACION]]-Tabla1[[#This Row],[POSITIVO]]),0)</f>
        <v>0</v>
      </c>
      <c r="P281" s="34">
        <f>+IFERROR(Tabla1[[#This Row],[FACTURA POSITIVO]]+Tabla1[[#This Row],[FACTURA NEGATIVO]],0)</f>
        <v>0</v>
      </c>
    </row>
    <row r="282" spans="1:16" x14ac:dyDescent="0.25">
      <c r="A282" s="62" t="str">
        <f>IFERROR(Tabla1[[#This Row],[ENTIDAD]]&amp;Tabla1[[#This Row],['# SOLICITUDES]],"")</f>
        <v/>
      </c>
      <c r="B282" s="66" t="str">
        <f>+IFERROR(IF([1]Controles!$A281&lt;&gt;"",[1]Controles!$A281,""),"")</f>
        <v/>
      </c>
      <c r="C282" s="64" t="str">
        <f>+IFERROR(IF([1]Controles!$B281&lt;&gt;"",[1]Controles!$B281,""),"")</f>
        <v/>
      </c>
      <c r="D282" s="50" t="str">
        <f>+IFERROR(IF([1]Controles!$C281&lt;&gt;"",[1]Controles!$C281,""),"")</f>
        <v/>
      </c>
      <c r="E282" s="50" t="str">
        <f>+IFERROR(IF([1]Controles!$D281&lt;&gt;"",[1]Controles!$D281,""),"")</f>
        <v/>
      </c>
      <c r="F282" s="50" t="str">
        <f>+IFERROR(IF([1]Controles!$E281&lt;&gt;"",[1]Controles!$E281,""),"")</f>
        <v/>
      </c>
      <c r="G282" s="59" t="str">
        <f>+IFERROR(IF([1]Controles!$F281&lt;&gt;"",[1]Controles!$F281,""),"")</f>
        <v/>
      </c>
      <c r="H282" s="43" t="str">
        <f>+IFERROR(IF([1]Controles!$G281&lt;&gt;"",[1]Controles!$G281,""),"")</f>
        <v/>
      </c>
      <c r="I282" s="42" t="str">
        <f>+IFERROR(Tabla1[[#This Row],[POSITIVO]]/Tabla1[[#This Row],[ASIGNACION]],"")</f>
        <v/>
      </c>
      <c r="J282" s="32" t="str">
        <f>IFERROR(VLOOKUP(Tabla1[[#This Row],[ENTIDAD]],Tabla2[#All],2,0),"")</f>
        <v/>
      </c>
      <c r="K282" s="32" t="str">
        <f>IFERROR(VLOOKUP(Tabla1[[#This Row],[LLAVE]],GANNT!$A:$J,10,0),"")</f>
        <v/>
      </c>
      <c r="L282" s="32" t="str">
        <f>IFERROR(VLOOKUP(Tabla1[[#This Row],[LLAVE]],GANNT!$A:$BT,72,0),"")</f>
        <v>CUMPLIDO</v>
      </c>
      <c r="M28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82" s="33">
        <f>IFERROR(VLOOKUP(Tabla1[[#This Row],[TARIFA A CALCULAR]],Tabla6[#All],2,0)*Tabla1[[#This Row],[POSITIVO]],0)</f>
        <v>0</v>
      </c>
      <c r="O282" s="33">
        <f>IFERROR(VLOOKUP(Tabla1[[#This Row],[TARIFA A CALCULAR]],Tabla6[#All],3,0)*(Tabla1[[#This Row],[ASIGNACION]]-Tabla1[[#This Row],[POSITIVO]]),0)</f>
        <v>0</v>
      </c>
      <c r="P282" s="34">
        <f>+IFERROR(Tabla1[[#This Row],[FACTURA POSITIVO]]+Tabla1[[#This Row],[FACTURA NEGATIVO]],0)</f>
        <v>0</v>
      </c>
    </row>
    <row r="283" spans="1:16" x14ac:dyDescent="0.25">
      <c r="A283" s="62" t="str">
        <f>IFERROR(Tabla1[[#This Row],[ENTIDAD]]&amp;Tabla1[[#This Row],['# SOLICITUDES]],"")</f>
        <v/>
      </c>
      <c r="B283" s="66" t="str">
        <f>+IFERROR(IF([1]Controles!$A282&lt;&gt;"",[1]Controles!$A282,""),"")</f>
        <v/>
      </c>
      <c r="C283" s="64" t="str">
        <f>+IFERROR(IF([1]Controles!$B282&lt;&gt;"",[1]Controles!$B282,""),"")</f>
        <v/>
      </c>
      <c r="D283" s="50" t="str">
        <f>+IFERROR(IF([1]Controles!$C282&lt;&gt;"",[1]Controles!$C282,""),"")</f>
        <v/>
      </c>
      <c r="E283" s="50" t="str">
        <f>+IFERROR(IF([1]Controles!$D282&lt;&gt;"",[1]Controles!$D282,""),"")</f>
        <v/>
      </c>
      <c r="F283" s="50" t="str">
        <f>+IFERROR(IF([1]Controles!$E282&lt;&gt;"",[1]Controles!$E282,""),"")</f>
        <v/>
      </c>
      <c r="G283" s="59" t="str">
        <f>+IFERROR(IF([1]Controles!$F282&lt;&gt;"",[1]Controles!$F282,""),"")</f>
        <v/>
      </c>
      <c r="H283" s="43" t="str">
        <f>+IFERROR(IF([1]Controles!$G282&lt;&gt;"",[1]Controles!$G282,""),"")</f>
        <v/>
      </c>
      <c r="I283" s="42" t="str">
        <f>+IFERROR(Tabla1[[#This Row],[POSITIVO]]/Tabla1[[#This Row],[ASIGNACION]],"")</f>
        <v/>
      </c>
      <c r="J283" s="32" t="str">
        <f>IFERROR(VLOOKUP(Tabla1[[#This Row],[ENTIDAD]],Tabla2[#All],2,0),"")</f>
        <v/>
      </c>
      <c r="K283" s="32" t="str">
        <f>IFERROR(VLOOKUP(Tabla1[[#This Row],[LLAVE]],GANNT!$A:$J,10,0),"")</f>
        <v/>
      </c>
      <c r="L283" s="32" t="str">
        <f>IFERROR(VLOOKUP(Tabla1[[#This Row],[LLAVE]],GANNT!$A:$BT,72,0),"")</f>
        <v>CUMPLIDO</v>
      </c>
      <c r="M28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83" s="33">
        <f>IFERROR(VLOOKUP(Tabla1[[#This Row],[TARIFA A CALCULAR]],Tabla6[#All],2,0)*Tabla1[[#This Row],[POSITIVO]],0)</f>
        <v>0</v>
      </c>
      <c r="O283" s="33">
        <f>IFERROR(VLOOKUP(Tabla1[[#This Row],[TARIFA A CALCULAR]],Tabla6[#All],3,0)*(Tabla1[[#This Row],[ASIGNACION]]-Tabla1[[#This Row],[POSITIVO]]),0)</f>
        <v>0</v>
      </c>
      <c r="P283" s="34">
        <f>+IFERROR(Tabla1[[#This Row],[FACTURA POSITIVO]]+Tabla1[[#This Row],[FACTURA NEGATIVO]],0)</f>
        <v>0</v>
      </c>
    </row>
    <row r="284" spans="1:16" x14ac:dyDescent="0.25">
      <c r="A284" s="62" t="str">
        <f>IFERROR(Tabla1[[#This Row],[ENTIDAD]]&amp;Tabla1[[#This Row],['# SOLICITUDES]],"")</f>
        <v/>
      </c>
      <c r="B284" s="66" t="str">
        <f>+IFERROR(IF([1]Controles!$A283&lt;&gt;"",[1]Controles!$A283,""),"")</f>
        <v/>
      </c>
      <c r="C284" s="64" t="str">
        <f>+IFERROR(IF([1]Controles!$B283&lt;&gt;"",[1]Controles!$B283,""),"")</f>
        <v/>
      </c>
      <c r="D284" s="50" t="str">
        <f>+IFERROR(IF([1]Controles!$C283&lt;&gt;"",[1]Controles!$C283,""),"")</f>
        <v/>
      </c>
      <c r="E284" s="50" t="str">
        <f>+IFERROR(IF([1]Controles!$D283&lt;&gt;"",[1]Controles!$D283,""),"")</f>
        <v/>
      </c>
      <c r="F284" s="50" t="str">
        <f>+IFERROR(IF([1]Controles!$E283&lt;&gt;"",[1]Controles!$E283,""),"")</f>
        <v/>
      </c>
      <c r="G284" s="59" t="str">
        <f>+IFERROR(IF([1]Controles!$F283&lt;&gt;"",[1]Controles!$F283,""),"")</f>
        <v/>
      </c>
      <c r="H284" s="43" t="str">
        <f>+IFERROR(IF([1]Controles!$G283&lt;&gt;"",[1]Controles!$G283,""),"")</f>
        <v/>
      </c>
      <c r="I284" s="42" t="str">
        <f>+IFERROR(Tabla1[[#This Row],[POSITIVO]]/Tabla1[[#This Row],[ASIGNACION]],"")</f>
        <v/>
      </c>
      <c r="J284" s="32" t="str">
        <f>IFERROR(VLOOKUP(Tabla1[[#This Row],[ENTIDAD]],Tabla2[#All],2,0),"")</f>
        <v/>
      </c>
      <c r="K284" s="32" t="str">
        <f>IFERROR(VLOOKUP(Tabla1[[#This Row],[LLAVE]],GANNT!$A:$J,10,0),"")</f>
        <v/>
      </c>
      <c r="L284" s="32" t="str">
        <f>IFERROR(VLOOKUP(Tabla1[[#This Row],[LLAVE]],GANNT!$A:$BT,72,0),"")</f>
        <v>CUMPLIDO</v>
      </c>
      <c r="M28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84" s="33">
        <f>IFERROR(VLOOKUP(Tabla1[[#This Row],[TARIFA A CALCULAR]],Tabla6[#All],2,0)*Tabla1[[#This Row],[POSITIVO]],0)</f>
        <v>0</v>
      </c>
      <c r="O284" s="33">
        <f>IFERROR(VLOOKUP(Tabla1[[#This Row],[TARIFA A CALCULAR]],Tabla6[#All],3,0)*(Tabla1[[#This Row],[ASIGNACION]]-Tabla1[[#This Row],[POSITIVO]]),0)</f>
        <v>0</v>
      </c>
      <c r="P284" s="34">
        <f>+IFERROR(Tabla1[[#This Row],[FACTURA POSITIVO]]+Tabla1[[#This Row],[FACTURA NEGATIVO]],0)</f>
        <v>0</v>
      </c>
    </row>
    <row r="285" spans="1:16" x14ac:dyDescent="0.25">
      <c r="A285" s="62" t="str">
        <f>IFERROR(Tabla1[[#This Row],[ENTIDAD]]&amp;Tabla1[[#This Row],['# SOLICITUDES]],"")</f>
        <v/>
      </c>
      <c r="B285" s="66" t="str">
        <f>+IFERROR(IF([1]Controles!$A284&lt;&gt;"",[1]Controles!$A284,""),"")</f>
        <v/>
      </c>
      <c r="C285" s="64" t="str">
        <f>+IFERROR(IF([1]Controles!$B284&lt;&gt;"",[1]Controles!$B284,""),"")</f>
        <v/>
      </c>
      <c r="D285" s="50" t="str">
        <f>+IFERROR(IF([1]Controles!$C284&lt;&gt;"",[1]Controles!$C284,""),"")</f>
        <v/>
      </c>
      <c r="E285" s="50" t="str">
        <f>+IFERROR(IF([1]Controles!$D284&lt;&gt;"",[1]Controles!$D284,""),"")</f>
        <v/>
      </c>
      <c r="F285" s="50" t="str">
        <f>+IFERROR(IF([1]Controles!$E284&lt;&gt;"",[1]Controles!$E284,""),"")</f>
        <v/>
      </c>
      <c r="G285" s="59" t="str">
        <f>+IFERROR(IF([1]Controles!$F284&lt;&gt;"",[1]Controles!$F284,""),"")</f>
        <v/>
      </c>
      <c r="H285" s="43" t="str">
        <f>+IFERROR(IF([1]Controles!$G284&lt;&gt;"",[1]Controles!$G284,""),"")</f>
        <v/>
      </c>
      <c r="I285" s="42" t="str">
        <f>+IFERROR(Tabla1[[#This Row],[POSITIVO]]/Tabla1[[#This Row],[ASIGNACION]],"")</f>
        <v/>
      </c>
      <c r="J285" s="32" t="str">
        <f>IFERROR(VLOOKUP(Tabla1[[#This Row],[ENTIDAD]],Tabla2[#All],2,0),"")</f>
        <v/>
      </c>
      <c r="K285" s="32" t="str">
        <f>IFERROR(VLOOKUP(Tabla1[[#This Row],[LLAVE]],GANNT!$A:$J,10,0),"")</f>
        <v/>
      </c>
      <c r="L285" s="32" t="str">
        <f>IFERROR(VLOOKUP(Tabla1[[#This Row],[LLAVE]],GANNT!$A:$BT,72,0),"")</f>
        <v>CUMPLIDO</v>
      </c>
      <c r="M28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85" s="33">
        <f>IFERROR(VLOOKUP(Tabla1[[#This Row],[TARIFA A CALCULAR]],Tabla6[#All],2,0)*Tabla1[[#This Row],[POSITIVO]],0)</f>
        <v>0</v>
      </c>
      <c r="O285" s="33">
        <f>IFERROR(VLOOKUP(Tabla1[[#This Row],[TARIFA A CALCULAR]],Tabla6[#All],3,0)*(Tabla1[[#This Row],[ASIGNACION]]-Tabla1[[#This Row],[POSITIVO]]),0)</f>
        <v>0</v>
      </c>
      <c r="P285" s="34">
        <f>+IFERROR(Tabla1[[#This Row],[FACTURA POSITIVO]]+Tabla1[[#This Row],[FACTURA NEGATIVO]],0)</f>
        <v>0</v>
      </c>
    </row>
    <row r="286" spans="1:16" x14ac:dyDescent="0.25">
      <c r="A286" s="62" t="str">
        <f>IFERROR(Tabla1[[#This Row],[ENTIDAD]]&amp;Tabla1[[#This Row],['# SOLICITUDES]],"")</f>
        <v/>
      </c>
      <c r="B286" s="66" t="str">
        <f>+IFERROR(IF([1]Controles!$A285&lt;&gt;"",[1]Controles!$A285,""),"")</f>
        <v/>
      </c>
      <c r="C286" s="64" t="str">
        <f>+IFERROR(IF([1]Controles!$B285&lt;&gt;"",[1]Controles!$B285,""),"")</f>
        <v/>
      </c>
      <c r="D286" s="50" t="str">
        <f>+IFERROR(IF([1]Controles!$C285&lt;&gt;"",[1]Controles!$C285,""),"")</f>
        <v/>
      </c>
      <c r="E286" s="50" t="str">
        <f>+IFERROR(IF([1]Controles!$D285&lt;&gt;"",[1]Controles!$D285,""),"")</f>
        <v/>
      </c>
      <c r="F286" s="50" t="str">
        <f>+IFERROR(IF([1]Controles!$E285&lt;&gt;"",[1]Controles!$E285,""),"")</f>
        <v/>
      </c>
      <c r="G286" s="59" t="str">
        <f>+IFERROR(IF([1]Controles!$F285&lt;&gt;"",[1]Controles!$F285,""),"")</f>
        <v/>
      </c>
      <c r="H286" s="43" t="str">
        <f>+IFERROR(IF([1]Controles!$G285&lt;&gt;"",[1]Controles!$G285,""),"")</f>
        <v/>
      </c>
      <c r="I286" s="42" t="str">
        <f>+IFERROR(Tabla1[[#This Row],[POSITIVO]]/Tabla1[[#This Row],[ASIGNACION]],"")</f>
        <v/>
      </c>
      <c r="J286" s="32" t="str">
        <f>IFERROR(VLOOKUP(Tabla1[[#This Row],[ENTIDAD]],Tabla2[#All],2,0),"")</f>
        <v/>
      </c>
      <c r="K286" s="32" t="str">
        <f>IFERROR(VLOOKUP(Tabla1[[#This Row],[LLAVE]],GANNT!$A:$J,10,0),"")</f>
        <v/>
      </c>
      <c r="L286" s="32" t="str">
        <f>IFERROR(VLOOKUP(Tabla1[[#This Row],[LLAVE]],GANNT!$A:$BT,72,0),"")</f>
        <v>CUMPLIDO</v>
      </c>
      <c r="M28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86" s="33">
        <f>IFERROR(VLOOKUP(Tabla1[[#This Row],[TARIFA A CALCULAR]],Tabla6[#All],2,0)*Tabla1[[#This Row],[POSITIVO]],0)</f>
        <v>0</v>
      </c>
      <c r="O286" s="33">
        <f>IFERROR(VLOOKUP(Tabla1[[#This Row],[TARIFA A CALCULAR]],Tabla6[#All],3,0)*(Tabla1[[#This Row],[ASIGNACION]]-Tabla1[[#This Row],[POSITIVO]]),0)</f>
        <v>0</v>
      </c>
      <c r="P286" s="34">
        <f>+IFERROR(Tabla1[[#This Row],[FACTURA POSITIVO]]+Tabla1[[#This Row],[FACTURA NEGATIVO]],0)</f>
        <v>0</v>
      </c>
    </row>
    <row r="287" spans="1:16" x14ac:dyDescent="0.25">
      <c r="A287" s="62" t="str">
        <f>IFERROR(Tabla1[[#This Row],[ENTIDAD]]&amp;Tabla1[[#This Row],['# SOLICITUDES]],"")</f>
        <v/>
      </c>
      <c r="B287" s="66" t="str">
        <f>+IFERROR(IF([1]Controles!$A286&lt;&gt;"",[1]Controles!$A286,""),"")</f>
        <v/>
      </c>
      <c r="C287" s="64" t="str">
        <f>+IFERROR(IF([1]Controles!$B286&lt;&gt;"",[1]Controles!$B286,""),"")</f>
        <v/>
      </c>
      <c r="D287" s="50" t="str">
        <f>+IFERROR(IF([1]Controles!$C286&lt;&gt;"",[1]Controles!$C286,""),"")</f>
        <v/>
      </c>
      <c r="E287" s="50" t="str">
        <f>+IFERROR(IF([1]Controles!$D286&lt;&gt;"",[1]Controles!$D286,""),"")</f>
        <v/>
      </c>
      <c r="F287" s="50" t="str">
        <f>+IFERROR(IF([1]Controles!$E286&lt;&gt;"",[1]Controles!$E286,""),"")</f>
        <v/>
      </c>
      <c r="G287" s="59" t="str">
        <f>+IFERROR(IF([1]Controles!$F286&lt;&gt;"",[1]Controles!$F286,""),"")</f>
        <v/>
      </c>
      <c r="H287" s="43" t="str">
        <f>+IFERROR(IF([1]Controles!$G286&lt;&gt;"",[1]Controles!$G286,""),"")</f>
        <v/>
      </c>
      <c r="I287" s="42" t="str">
        <f>+IFERROR(Tabla1[[#This Row],[POSITIVO]]/Tabla1[[#This Row],[ASIGNACION]],"")</f>
        <v/>
      </c>
      <c r="J287" s="32" t="str">
        <f>IFERROR(VLOOKUP(Tabla1[[#This Row],[ENTIDAD]],Tabla2[#All],2,0),"")</f>
        <v/>
      </c>
      <c r="K287" s="32" t="str">
        <f>IFERROR(VLOOKUP(Tabla1[[#This Row],[LLAVE]],GANNT!$A:$J,10,0),"")</f>
        <v/>
      </c>
      <c r="L287" s="32" t="str">
        <f>IFERROR(VLOOKUP(Tabla1[[#This Row],[LLAVE]],GANNT!$A:$BT,72,0),"")</f>
        <v>CUMPLIDO</v>
      </c>
      <c r="M28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87" s="33">
        <f>IFERROR(VLOOKUP(Tabla1[[#This Row],[TARIFA A CALCULAR]],Tabla6[#All],2,0)*Tabla1[[#This Row],[POSITIVO]],0)</f>
        <v>0</v>
      </c>
      <c r="O287" s="33">
        <f>IFERROR(VLOOKUP(Tabla1[[#This Row],[TARIFA A CALCULAR]],Tabla6[#All],3,0)*(Tabla1[[#This Row],[ASIGNACION]]-Tabla1[[#This Row],[POSITIVO]]),0)</f>
        <v>0</v>
      </c>
      <c r="P287" s="34">
        <f>+IFERROR(Tabla1[[#This Row],[FACTURA POSITIVO]]+Tabla1[[#This Row],[FACTURA NEGATIVO]],0)</f>
        <v>0</v>
      </c>
    </row>
    <row r="288" spans="1:16" x14ac:dyDescent="0.25">
      <c r="A288" s="62" t="str">
        <f>IFERROR(Tabla1[[#This Row],[ENTIDAD]]&amp;Tabla1[[#This Row],['# SOLICITUDES]],"")</f>
        <v/>
      </c>
      <c r="B288" s="66" t="str">
        <f>+IFERROR(IF([1]Controles!$A287&lt;&gt;"",[1]Controles!$A287,""),"")</f>
        <v/>
      </c>
      <c r="C288" s="64" t="str">
        <f>+IFERROR(IF([1]Controles!$B287&lt;&gt;"",[1]Controles!$B287,""),"")</f>
        <v/>
      </c>
      <c r="D288" s="50" t="str">
        <f>+IFERROR(IF([1]Controles!$C287&lt;&gt;"",[1]Controles!$C287,""),"")</f>
        <v/>
      </c>
      <c r="E288" s="50" t="str">
        <f>+IFERROR(IF([1]Controles!$D287&lt;&gt;"",[1]Controles!$D287,""),"")</f>
        <v/>
      </c>
      <c r="F288" s="50" t="str">
        <f>+IFERROR(IF([1]Controles!$E287&lt;&gt;"",[1]Controles!$E287,""),"")</f>
        <v/>
      </c>
      <c r="G288" s="59" t="str">
        <f>+IFERROR(IF([1]Controles!$F287&lt;&gt;"",[1]Controles!$F287,""),"")</f>
        <v/>
      </c>
      <c r="H288" s="43" t="str">
        <f>+IFERROR(IF([1]Controles!$G287&lt;&gt;"",[1]Controles!$G287,""),"")</f>
        <v/>
      </c>
      <c r="I288" s="42" t="str">
        <f>+IFERROR(Tabla1[[#This Row],[POSITIVO]]/Tabla1[[#This Row],[ASIGNACION]],"")</f>
        <v/>
      </c>
      <c r="J288" s="32" t="str">
        <f>IFERROR(VLOOKUP(Tabla1[[#This Row],[ENTIDAD]],Tabla2[#All],2,0),"")</f>
        <v/>
      </c>
      <c r="K288" s="32" t="str">
        <f>IFERROR(VLOOKUP(Tabla1[[#This Row],[LLAVE]],GANNT!$A:$J,10,0),"")</f>
        <v/>
      </c>
      <c r="L288" s="32" t="str">
        <f>IFERROR(VLOOKUP(Tabla1[[#This Row],[LLAVE]],GANNT!$A:$BT,72,0),"")</f>
        <v>CUMPLIDO</v>
      </c>
      <c r="M28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88" s="33">
        <f>IFERROR(VLOOKUP(Tabla1[[#This Row],[TARIFA A CALCULAR]],Tabla6[#All],2,0)*Tabla1[[#This Row],[POSITIVO]],0)</f>
        <v>0</v>
      </c>
      <c r="O288" s="33">
        <f>IFERROR(VLOOKUP(Tabla1[[#This Row],[TARIFA A CALCULAR]],Tabla6[#All],3,0)*(Tabla1[[#This Row],[ASIGNACION]]-Tabla1[[#This Row],[POSITIVO]]),0)</f>
        <v>0</v>
      </c>
      <c r="P288" s="34">
        <f>+IFERROR(Tabla1[[#This Row],[FACTURA POSITIVO]]+Tabla1[[#This Row],[FACTURA NEGATIVO]],0)</f>
        <v>0</v>
      </c>
    </row>
    <row r="289" spans="1:16" x14ac:dyDescent="0.25">
      <c r="A289" s="62" t="str">
        <f>IFERROR(Tabla1[[#This Row],[ENTIDAD]]&amp;Tabla1[[#This Row],['# SOLICITUDES]],"")</f>
        <v/>
      </c>
      <c r="B289" s="66" t="str">
        <f>+IFERROR(IF([1]Controles!$A288&lt;&gt;"",[1]Controles!$A288,""),"")</f>
        <v/>
      </c>
      <c r="C289" s="64" t="str">
        <f>+IFERROR(IF([1]Controles!$B288&lt;&gt;"",[1]Controles!$B288,""),"")</f>
        <v/>
      </c>
      <c r="D289" s="50" t="str">
        <f>+IFERROR(IF([1]Controles!$C288&lt;&gt;"",[1]Controles!$C288,""),"")</f>
        <v/>
      </c>
      <c r="E289" s="50" t="str">
        <f>+IFERROR(IF([1]Controles!$D288&lt;&gt;"",[1]Controles!$D288,""),"")</f>
        <v/>
      </c>
      <c r="F289" s="50" t="str">
        <f>+IFERROR(IF([1]Controles!$E288&lt;&gt;"",[1]Controles!$E288,""),"")</f>
        <v/>
      </c>
      <c r="G289" s="59" t="str">
        <f>+IFERROR(IF([1]Controles!$F288&lt;&gt;"",[1]Controles!$F288,""),"")</f>
        <v/>
      </c>
      <c r="H289" s="43" t="str">
        <f>+IFERROR(IF([1]Controles!$G288&lt;&gt;"",[1]Controles!$G288,""),"")</f>
        <v/>
      </c>
      <c r="I289" s="42" t="str">
        <f>+IFERROR(Tabla1[[#This Row],[POSITIVO]]/Tabla1[[#This Row],[ASIGNACION]],"")</f>
        <v/>
      </c>
      <c r="J289" s="32" t="str">
        <f>IFERROR(VLOOKUP(Tabla1[[#This Row],[ENTIDAD]],Tabla2[#All],2,0),"")</f>
        <v/>
      </c>
      <c r="K289" s="32" t="str">
        <f>IFERROR(VLOOKUP(Tabla1[[#This Row],[LLAVE]],GANNT!$A:$J,10,0),"")</f>
        <v/>
      </c>
      <c r="L289" s="32" t="str">
        <f>IFERROR(VLOOKUP(Tabla1[[#This Row],[LLAVE]],GANNT!$A:$BT,72,0),"")</f>
        <v>CUMPLIDO</v>
      </c>
      <c r="M28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89" s="33">
        <f>IFERROR(VLOOKUP(Tabla1[[#This Row],[TARIFA A CALCULAR]],Tabla6[#All],2,0)*Tabla1[[#This Row],[POSITIVO]],0)</f>
        <v>0</v>
      </c>
      <c r="O289" s="33">
        <f>IFERROR(VLOOKUP(Tabla1[[#This Row],[TARIFA A CALCULAR]],Tabla6[#All],3,0)*(Tabla1[[#This Row],[ASIGNACION]]-Tabla1[[#This Row],[POSITIVO]]),0)</f>
        <v>0</v>
      </c>
      <c r="P289" s="34">
        <f>+IFERROR(Tabla1[[#This Row],[FACTURA POSITIVO]]+Tabla1[[#This Row],[FACTURA NEGATIVO]],0)</f>
        <v>0</v>
      </c>
    </row>
    <row r="290" spans="1:16" x14ac:dyDescent="0.25">
      <c r="A290" s="62" t="str">
        <f>IFERROR(Tabla1[[#This Row],[ENTIDAD]]&amp;Tabla1[[#This Row],['# SOLICITUDES]],"")</f>
        <v/>
      </c>
      <c r="B290" s="66" t="str">
        <f>+IFERROR(IF([1]Controles!$A289&lt;&gt;"",[1]Controles!$A289,""),"")</f>
        <v/>
      </c>
      <c r="C290" s="64" t="str">
        <f>+IFERROR(IF([1]Controles!$B289&lt;&gt;"",[1]Controles!$B289,""),"")</f>
        <v/>
      </c>
      <c r="D290" s="50" t="str">
        <f>+IFERROR(IF([1]Controles!$C289&lt;&gt;"",[1]Controles!$C289,""),"")</f>
        <v/>
      </c>
      <c r="E290" s="50" t="str">
        <f>+IFERROR(IF([1]Controles!$D289&lt;&gt;"",[1]Controles!$D289,""),"")</f>
        <v/>
      </c>
      <c r="F290" s="50" t="str">
        <f>+IFERROR(IF([1]Controles!$E289&lt;&gt;"",[1]Controles!$E289,""),"")</f>
        <v/>
      </c>
      <c r="G290" s="59" t="str">
        <f>+IFERROR(IF([1]Controles!$F289&lt;&gt;"",[1]Controles!$F289,""),"")</f>
        <v/>
      </c>
      <c r="H290" s="43" t="str">
        <f>+IFERROR(IF([1]Controles!$G289&lt;&gt;"",[1]Controles!$G289,""),"")</f>
        <v/>
      </c>
      <c r="I290" s="42" t="str">
        <f>+IFERROR(Tabla1[[#This Row],[POSITIVO]]/Tabla1[[#This Row],[ASIGNACION]],"")</f>
        <v/>
      </c>
      <c r="J290" s="32" t="str">
        <f>IFERROR(VLOOKUP(Tabla1[[#This Row],[ENTIDAD]],Tabla2[#All],2,0),"")</f>
        <v/>
      </c>
      <c r="K290" s="32" t="str">
        <f>IFERROR(VLOOKUP(Tabla1[[#This Row],[LLAVE]],GANNT!$A:$J,10,0),"")</f>
        <v/>
      </c>
      <c r="L290" s="32" t="str">
        <f>IFERROR(VLOOKUP(Tabla1[[#This Row],[LLAVE]],GANNT!$A:$BT,72,0),"")</f>
        <v>CUMPLIDO</v>
      </c>
      <c r="M29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90" s="33">
        <f>IFERROR(VLOOKUP(Tabla1[[#This Row],[TARIFA A CALCULAR]],Tabla6[#All],2,0)*Tabla1[[#This Row],[POSITIVO]],0)</f>
        <v>0</v>
      </c>
      <c r="O290" s="33">
        <f>IFERROR(VLOOKUP(Tabla1[[#This Row],[TARIFA A CALCULAR]],Tabla6[#All],3,0)*(Tabla1[[#This Row],[ASIGNACION]]-Tabla1[[#This Row],[POSITIVO]]),0)</f>
        <v>0</v>
      </c>
      <c r="P290" s="34">
        <f>+IFERROR(Tabla1[[#This Row],[FACTURA POSITIVO]]+Tabla1[[#This Row],[FACTURA NEGATIVO]],0)</f>
        <v>0</v>
      </c>
    </row>
    <row r="291" spans="1:16" x14ac:dyDescent="0.25">
      <c r="A291" s="62" t="str">
        <f>IFERROR(Tabla1[[#This Row],[ENTIDAD]]&amp;Tabla1[[#This Row],['# SOLICITUDES]],"")</f>
        <v/>
      </c>
      <c r="B291" s="66" t="str">
        <f>+IFERROR(IF([1]Controles!$A290&lt;&gt;"",[1]Controles!$A290,""),"")</f>
        <v/>
      </c>
      <c r="C291" s="64" t="str">
        <f>+IFERROR(IF([1]Controles!$B290&lt;&gt;"",[1]Controles!$B290,""),"")</f>
        <v/>
      </c>
      <c r="D291" s="50" t="str">
        <f>+IFERROR(IF([1]Controles!$C290&lt;&gt;"",[1]Controles!$C290,""),"")</f>
        <v/>
      </c>
      <c r="E291" s="50" t="str">
        <f>+IFERROR(IF([1]Controles!$D290&lt;&gt;"",[1]Controles!$D290,""),"")</f>
        <v/>
      </c>
      <c r="F291" s="50" t="str">
        <f>+IFERROR(IF([1]Controles!$E290&lt;&gt;"",[1]Controles!$E290,""),"")</f>
        <v/>
      </c>
      <c r="G291" s="59" t="str">
        <f>+IFERROR(IF([1]Controles!$F290&lt;&gt;"",[1]Controles!$F290,""),"")</f>
        <v/>
      </c>
      <c r="H291" s="43" t="str">
        <f>+IFERROR(IF([1]Controles!$G290&lt;&gt;"",[1]Controles!$G290,""),"")</f>
        <v/>
      </c>
      <c r="I291" s="42" t="str">
        <f>+IFERROR(Tabla1[[#This Row],[POSITIVO]]/Tabla1[[#This Row],[ASIGNACION]],"")</f>
        <v/>
      </c>
      <c r="J291" s="32" t="str">
        <f>IFERROR(VLOOKUP(Tabla1[[#This Row],[ENTIDAD]],Tabla2[#All],2,0),"")</f>
        <v/>
      </c>
      <c r="K291" s="32" t="str">
        <f>IFERROR(VLOOKUP(Tabla1[[#This Row],[LLAVE]],GANNT!$A:$J,10,0),"")</f>
        <v/>
      </c>
      <c r="L291" s="32" t="str">
        <f>IFERROR(VLOOKUP(Tabla1[[#This Row],[LLAVE]],GANNT!$A:$BT,72,0),"")</f>
        <v>CUMPLIDO</v>
      </c>
      <c r="M29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91" s="33">
        <f>IFERROR(VLOOKUP(Tabla1[[#This Row],[TARIFA A CALCULAR]],Tabla6[#All],2,0)*Tabla1[[#This Row],[POSITIVO]],0)</f>
        <v>0</v>
      </c>
      <c r="O291" s="33">
        <f>IFERROR(VLOOKUP(Tabla1[[#This Row],[TARIFA A CALCULAR]],Tabla6[#All],3,0)*(Tabla1[[#This Row],[ASIGNACION]]-Tabla1[[#This Row],[POSITIVO]]),0)</f>
        <v>0</v>
      </c>
      <c r="P291" s="34">
        <f>+IFERROR(Tabla1[[#This Row],[FACTURA POSITIVO]]+Tabla1[[#This Row],[FACTURA NEGATIVO]],0)</f>
        <v>0</v>
      </c>
    </row>
    <row r="292" spans="1:16" x14ac:dyDescent="0.25">
      <c r="A292" s="62" t="str">
        <f>IFERROR(Tabla1[[#This Row],[ENTIDAD]]&amp;Tabla1[[#This Row],['# SOLICITUDES]],"")</f>
        <v/>
      </c>
      <c r="B292" s="66" t="str">
        <f>+IFERROR(IF([1]Controles!$A291&lt;&gt;"",[1]Controles!$A291,""),"")</f>
        <v/>
      </c>
      <c r="C292" s="64" t="str">
        <f>+IFERROR(IF([1]Controles!$B291&lt;&gt;"",[1]Controles!$B291,""),"")</f>
        <v/>
      </c>
      <c r="D292" s="50" t="str">
        <f>+IFERROR(IF([1]Controles!$C291&lt;&gt;"",[1]Controles!$C291,""),"")</f>
        <v/>
      </c>
      <c r="E292" s="50" t="str">
        <f>+IFERROR(IF([1]Controles!$D291&lt;&gt;"",[1]Controles!$D291,""),"")</f>
        <v/>
      </c>
      <c r="F292" s="50" t="str">
        <f>+IFERROR(IF([1]Controles!$E291&lt;&gt;"",[1]Controles!$E291,""),"")</f>
        <v/>
      </c>
      <c r="G292" s="59" t="str">
        <f>+IFERROR(IF([1]Controles!$F291&lt;&gt;"",[1]Controles!$F291,""),"")</f>
        <v/>
      </c>
      <c r="H292" s="43" t="str">
        <f>+IFERROR(IF([1]Controles!$G291&lt;&gt;"",[1]Controles!$G291,""),"")</f>
        <v/>
      </c>
      <c r="I292" s="42" t="str">
        <f>+IFERROR(Tabla1[[#This Row],[POSITIVO]]/Tabla1[[#This Row],[ASIGNACION]],"")</f>
        <v/>
      </c>
      <c r="J292" s="32" t="str">
        <f>IFERROR(VLOOKUP(Tabla1[[#This Row],[ENTIDAD]],Tabla2[#All],2,0),"")</f>
        <v/>
      </c>
      <c r="K292" s="32" t="str">
        <f>IFERROR(VLOOKUP(Tabla1[[#This Row],[LLAVE]],GANNT!$A:$J,10,0),"")</f>
        <v/>
      </c>
      <c r="L292" s="32" t="str">
        <f>IFERROR(VLOOKUP(Tabla1[[#This Row],[LLAVE]],GANNT!$A:$BT,72,0),"")</f>
        <v>CUMPLIDO</v>
      </c>
      <c r="M29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92" s="33">
        <f>IFERROR(VLOOKUP(Tabla1[[#This Row],[TARIFA A CALCULAR]],Tabla6[#All],2,0)*Tabla1[[#This Row],[POSITIVO]],0)</f>
        <v>0</v>
      </c>
      <c r="O292" s="33">
        <f>IFERROR(VLOOKUP(Tabla1[[#This Row],[TARIFA A CALCULAR]],Tabla6[#All],3,0)*(Tabla1[[#This Row],[ASIGNACION]]-Tabla1[[#This Row],[POSITIVO]]),0)</f>
        <v>0</v>
      </c>
      <c r="P292" s="34">
        <f>+IFERROR(Tabla1[[#This Row],[FACTURA POSITIVO]]+Tabla1[[#This Row],[FACTURA NEGATIVO]],0)</f>
        <v>0</v>
      </c>
    </row>
    <row r="293" spans="1:16" x14ac:dyDescent="0.25">
      <c r="A293" s="62" t="str">
        <f>IFERROR(Tabla1[[#This Row],[ENTIDAD]]&amp;Tabla1[[#This Row],['# SOLICITUDES]],"")</f>
        <v/>
      </c>
      <c r="B293" s="66" t="str">
        <f>+IFERROR(IF([1]Controles!$A292&lt;&gt;"",[1]Controles!$A292,""),"")</f>
        <v/>
      </c>
      <c r="C293" s="64" t="str">
        <f>+IFERROR(IF([1]Controles!$B292&lt;&gt;"",[1]Controles!$B292,""),"")</f>
        <v/>
      </c>
      <c r="D293" s="50" t="str">
        <f>+IFERROR(IF([1]Controles!$C292&lt;&gt;"",[1]Controles!$C292,""),"")</f>
        <v/>
      </c>
      <c r="E293" s="50" t="str">
        <f>+IFERROR(IF([1]Controles!$D292&lt;&gt;"",[1]Controles!$D292,""),"")</f>
        <v/>
      </c>
      <c r="F293" s="50" t="str">
        <f>+IFERROR(IF([1]Controles!$E292&lt;&gt;"",[1]Controles!$E292,""),"")</f>
        <v/>
      </c>
      <c r="G293" s="59" t="str">
        <f>+IFERROR(IF([1]Controles!$F292&lt;&gt;"",[1]Controles!$F292,""),"")</f>
        <v/>
      </c>
      <c r="H293" s="43" t="str">
        <f>+IFERROR(IF([1]Controles!$G292&lt;&gt;"",[1]Controles!$G292,""),"")</f>
        <v/>
      </c>
      <c r="I293" s="42" t="str">
        <f>+IFERROR(Tabla1[[#This Row],[POSITIVO]]/Tabla1[[#This Row],[ASIGNACION]],"")</f>
        <v/>
      </c>
      <c r="J293" s="32" t="str">
        <f>IFERROR(VLOOKUP(Tabla1[[#This Row],[ENTIDAD]],Tabla2[#All],2,0),"")</f>
        <v/>
      </c>
      <c r="K293" s="32" t="str">
        <f>IFERROR(VLOOKUP(Tabla1[[#This Row],[LLAVE]],GANNT!$A:$J,10,0),"")</f>
        <v/>
      </c>
      <c r="L293" s="32" t="str">
        <f>IFERROR(VLOOKUP(Tabla1[[#This Row],[LLAVE]],GANNT!$A:$BT,72,0),"")</f>
        <v>CUMPLIDO</v>
      </c>
      <c r="M29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93" s="33">
        <f>IFERROR(VLOOKUP(Tabla1[[#This Row],[TARIFA A CALCULAR]],Tabla6[#All],2,0)*Tabla1[[#This Row],[POSITIVO]],0)</f>
        <v>0</v>
      </c>
      <c r="O293" s="33">
        <f>IFERROR(VLOOKUP(Tabla1[[#This Row],[TARIFA A CALCULAR]],Tabla6[#All],3,0)*(Tabla1[[#This Row],[ASIGNACION]]-Tabla1[[#This Row],[POSITIVO]]),0)</f>
        <v>0</v>
      </c>
      <c r="P293" s="34">
        <f>+IFERROR(Tabla1[[#This Row],[FACTURA POSITIVO]]+Tabla1[[#This Row],[FACTURA NEGATIVO]],0)</f>
        <v>0</v>
      </c>
    </row>
    <row r="294" spans="1:16" x14ac:dyDescent="0.25">
      <c r="A294" s="62" t="str">
        <f>IFERROR(Tabla1[[#This Row],[ENTIDAD]]&amp;Tabla1[[#This Row],['# SOLICITUDES]],"")</f>
        <v/>
      </c>
      <c r="B294" s="66" t="str">
        <f>+IFERROR(IF([1]Controles!$A293&lt;&gt;"",[1]Controles!$A293,""),"")</f>
        <v/>
      </c>
      <c r="C294" s="64" t="str">
        <f>+IFERROR(IF([1]Controles!$B293&lt;&gt;"",[1]Controles!$B293,""),"")</f>
        <v/>
      </c>
      <c r="D294" s="50" t="str">
        <f>+IFERROR(IF([1]Controles!$C293&lt;&gt;"",[1]Controles!$C293,""),"")</f>
        <v/>
      </c>
      <c r="E294" s="50" t="str">
        <f>+IFERROR(IF([1]Controles!$D293&lt;&gt;"",[1]Controles!$D293,""),"")</f>
        <v/>
      </c>
      <c r="F294" s="50" t="str">
        <f>+IFERROR(IF([1]Controles!$E293&lt;&gt;"",[1]Controles!$E293,""),"")</f>
        <v/>
      </c>
      <c r="G294" s="59" t="str">
        <f>+IFERROR(IF([1]Controles!$F293&lt;&gt;"",[1]Controles!$F293,""),"")</f>
        <v/>
      </c>
      <c r="H294" s="43" t="str">
        <f>+IFERROR(IF([1]Controles!$G293&lt;&gt;"",[1]Controles!$G293,""),"")</f>
        <v/>
      </c>
      <c r="I294" s="42" t="str">
        <f>+IFERROR(Tabla1[[#This Row],[POSITIVO]]/Tabla1[[#This Row],[ASIGNACION]],"")</f>
        <v/>
      </c>
      <c r="J294" s="32" t="str">
        <f>IFERROR(VLOOKUP(Tabla1[[#This Row],[ENTIDAD]],Tabla2[#All],2,0),"")</f>
        <v/>
      </c>
      <c r="K294" s="32" t="str">
        <f>IFERROR(VLOOKUP(Tabla1[[#This Row],[LLAVE]],GANNT!$A:$J,10,0),"")</f>
        <v/>
      </c>
      <c r="L294" s="32" t="str">
        <f>IFERROR(VLOOKUP(Tabla1[[#This Row],[LLAVE]],GANNT!$A:$BT,72,0),"")</f>
        <v>CUMPLIDO</v>
      </c>
      <c r="M29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94" s="33">
        <f>IFERROR(VLOOKUP(Tabla1[[#This Row],[TARIFA A CALCULAR]],Tabla6[#All],2,0)*Tabla1[[#This Row],[POSITIVO]],0)</f>
        <v>0</v>
      </c>
      <c r="O294" s="33">
        <f>IFERROR(VLOOKUP(Tabla1[[#This Row],[TARIFA A CALCULAR]],Tabla6[#All],3,0)*(Tabla1[[#This Row],[ASIGNACION]]-Tabla1[[#This Row],[POSITIVO]]),0)</f>
        <v>0</v>
      </c>
      <c r="P294" s="34">
        <f>+IFERROR(Tabla1[[#This Row],[FACTURA POSITIVO]]+Tabla1[[#This Row],[FACTURA NEGATIVO]],0)</f>
        <v>0</v>
      </c>
    </row>
    <row r="295" spans="1:16" x14ac:dyDescent="0.25">
      <c r="A295" s="62" t="str">
        <f>IFERROR(Tabla1[[#This Row],[ENTIDAD]]&amp;Tabla1[[#This Row],['# SOLICITUDES]],"")</f>
        <v/>
      </c>
      <c r="B295" s="66" t="str">
        <f>+IFERROR(IF([1]Controles!$A294&lt;&gt;"",[1]Controles!$A294,""),"")</f>
        <v/>
      </c>
      <c r="C295" s="64" t="str">
        <f>+IFERROR(IF([1]Controles!$B294&lt;&gt;"",[1]Controles!$B294,""),"")</f>
        <v/>
      </c>
      <c r="D295" s="50" t="str">
        <f>+IFERROR(IF([1]Controles!$C294&lt;&gt;"",[1]Controles!$C294,""),"")</f>
        <v/>
      </c>
      <c r="E295" s="50" t="str">
        <f>+IFERROR(IF([1]Controles!$D294&lt;&gt;"",[1]Controles!$D294,""),"")</f>
        <v/>
      </c>
      <c r="F295" s="50" t="str">
        <f>+IFERROR(IF([1]Controles!$E294&lt;&gt;"",[1]Controles!$E294,""),"")</f>
        <v/>
      </c>
      <c r="G295" s="59" t="str">
        <f>+IFERROR(IF([1]Controles!$F294&lt;&gt;"",[1]Controles!$F294,""),"")</f>
        <v/>
      </c>
      <c r="H295" s="43" t="str">
        <f>+IFERROR(IF([1]Controles!$G294&lt;&gt;"",[1]Controles!$G294,""),"")</f>
        <v/>
      </c>
      <c r="I295" s="42" t="str">
        <f>+IFERROR(Tabla1[[#This Row],[POSITIVO]]/Tabla1[[#This Row],[ASIGNACION]],"")</f>
        <v/>
      </c>
      <c r="J295" s="32" t="str">
        <f>IFERROR(VLOOKUP(Tabla1[[#This Row],[ENTIDAD]],Tabla2[#All],2,0),"")</f>
        <v/>
      </c>
      <c r="K295" s="32" t="str">
        <f>IFERROR(VLOOKUP(Tabla1[[#This Row],[LLAVE]],GANNT!$A:$J,10,0),"")</f>
        <v/>
      </c>
      <c r="L295" s="32" t="str">
        <f>IFERROR(VLOOKUP(Tabla1[[#This Row],[LLAVE]],GANNT!$A:$BT,72,0),"")</f>
        <v>CUMPLIDO</v>
      </c>
      <c r="M29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95" s="33">
        <f>IFERROR(VLOOKUP(Tabla1[[#This Row],[TARIFA A CALCULAR]],Tabla6[#All],2,0)*Tabla1[[#This Row],[POSITIVO]],0)</f>
        <v>0</v>
      </c>
      <c r="O295" s="33">
        <f>IFERROR(VLOOKUP(Tabla1[[#This Row],[TARIFA A CALCULAR]],Tabla6[#All],3,0)*(Tabla1[[#This Row],[ASIGNACION]]-Tabla1[[#This Row],[POSITIVO]]),0)</f>
        <v>0</v>
      </c>
      <c r="P295" s="34">
        <f>+IFERROR(Tabla1[[#This Row],[FACTURA POSITIVO]]+Tabla1[[#This Row],[FACTURA NEGATIVO]],0)</f>
        <v>0</v>
      </c>
    </row>
    <row r="296" spans="1:16" x14ac:dyDescent="0.25">
      <c r="A296" s="62" t="str">
        <f>IFERROR(Tabla1[[#This Row],[ENTIDAD]]&amp;Tabla1[[#This Row],['# SOLICITUDES]],"")</f>
        <v/>
      </c>
      <c r="B296" s="66" t="str">
        <f>+IFERROR(IF([1]Controles!$A295&lt;&gt;"",[1]Controles!$A295,""),"")</f>
        <v/>
      </c>
      <c r="C296" s="64" t="str">
        <f>+IFERROR(IF([1]Controles!$B295&lt;&gt;"",[1]Controles!$B295,""),"")</f>
        <v/>
      </c>
      <c r="D296" s="50" t="str">
        <f>+IFERROR(IF([1]Controles!$C295&lt;&gt;"",[1]Controles!$C295,""),"")</f>
        <v/>
      </c>
      <c r="E296" s="50" t="str">
        <f>+IFERROR(IF([1]Controles!$D295&lt;&gt;"",[1]Controles!$D295,""),"")</f>
        <v/>
      </c>
      <c r="F296" s="50" t="str">
        <f>+IFERROR(IF([1]Controles!$E295&lt;&gt;"",[1]Controles!$E295,""),"")</f>
        <v/>
      </c>
      <c r="G296" s="59" t="str">
        <f>+IFERROR(IF([1]Controles!$F295&lt;&gt;"",[1]Controles!$F295,""),"")</f>
        <v/>
      </c>
      <c r="H296" s="43" t="str">
        <f>+IFERROR(IF([1]Controles!$G295&lt;&gt;"",[1]Controles!$G295,""),"")</f>
        <v/>
      </c>
      <c r="I296" s="42" t="str">
        <f>+IFERROR(Tabla1[[#This Row],[POSITIVO]]/Tabla1[[#This Row],[ASIGNACION]],"")</f>
        <v/>
      </c>
      <c r="J296" s="32" t="str">
        <f>IFERROR(VLOOKUP(Tabla1[[#This Row],[ENTIDAD]],Tabla2[#All],2,0),"")</f>
        <v/>
      </c>
      <c r="K296" s="32" t="str">
        <f>IFERROR(VLOOKUP(Tabla1[[#This Row],[LLAVE]],GANNT!$A:$J,10,0),"")</f>
        <v/>
      </c>
      <c r="L296" s="32" t="str">
        <f>IFERROR(VLOOKUP(Tabla1[[#This Row],[LLAVE]],GANNT!$A:$BT,72,0),"")</f>
        <v>CUMPLIDO</v>
      </c>
      <c r="M29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96" s="33">
        <f>IFERROR(VLOOKUP(Tabla1[[#This Row],[TARIFA A CALCULAR]],Tabla6[#All],2,0)*Tabla1[[#This Row],[POSITIVO]],0)</f>
        <v>0</v>
      </c>
      <c r="O296" s="33">
        <f>IFERROR(VLOOKUP(Tabla1[[#This Row],[TARIFA A CALCULAR]],Tabla6[#All],3,0)*(Tabla1[[#This Row],[ASIGNACION]]-Tabla1[[#This Row],[POSITIVO]]),0)</f>
        <v>0</v>
      </c>
      <c r="P296" s="34">
        <f>+IFERROR(Tabla1[[#This Row],[FACTURA POSITIVO]]+Tabla1[[#This Row],[FACTURA NEGATIVO]],0)</f>
        <v>0</v>
      </c>
    </row>
    <row r="297" spans="1:16" x14ac:dyDescent="0.25">
      <c r="A297" s="62" t="str">
        <f>IFERROR(Tabla1[[#This Row],[ENTIDAD]]&amp;Tabla1[[#This Row],['# SOLICITUDES]],"")</f>
        <v/>
      </c>
      <c r="B297" s="66" t="str">
        <f>+IFERROR(IF([1]Controles!$A296&lt;&gt;"",[1]Controles!$A296,""),"")</f>
        <v/>
      </c>
      <c r="C297" s="64" t="str">
        <f>+IFERROR(IF([1]Controles!$B296&lt;&gt;"",[1]Controles!$B296,""),"")</f>
        <v/>
      </c>
      <c r="D297" s="50" t="str">
        <f>+IFERROR(IF([1]Controles!$C296&lt;&gt;"",[1]Controles!$C296,""),"")</f>
        <v/>
      </c>
      <c r="E297" s="50" t="str">
        <f>+IFERROR(IF([1]Controles!$D296&lt;&gt;"",[1]Controles!$D296,""),"")</f>
        <v/>
      </c>
      <c r="F297" s="50" t="str">
        <f>+IFERROR(IF([1]Controles!$E296&lt;&gt;"",[1]Controles!$E296,""),"")</f>
        <v/>
      </c>
      <c r="G297" s="59" t="str">
        <f>+IFERROR(IF([1]Controles!$F296&lt;&gt;"",[1]Controles!$F296,""),"")</f>
        <v/>
      </c>
      <c r="H297" s="43" t="str">
        <f>+IFERROR(IF([1]Controles!$G296&lt;&gt;"",[1]Controles!$G296,""),"")</f>
        <v/>
      </c>
      <c r="I297" s="42" t="str">
        <f>+IFERROR(Tabla1[[#This Row],[POSITIVO]]/Tabla1[[#This Row],[ASIGNACION]],"")</f>
        <v/>
      </c>
      <c r="J297" s="32" t="str">
        <f>IFERROR(VLOOKUP(Tabla1[[#This Row],[ENTIDAD]],Tabla2[#All],2,0),"")</f>
        <v/>
      </c>
      <c r="K297" s="32" t="str">
        <f>IFERROR(VLOOKUP(Tabla1[[#This Row],[LLAVE]],GANNT!$A:$J,10,0),"")</f>
        <v/>
      </c>
      <c r="L297" s="32" t="str">
        <f>IFERROR(VLOOKUP(Tabla1[[#This Row],[LLAVE]],GANNT!$A:$BT,72,0),"")</f>
        <v>CUMPLIDO</v>
      </c>
      <c r="M29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97" s="33">
        <f>IFERROR(VLOOKUP(Tabla1[[#This Row],[TARIFA A CALCULAR]],Tabla6[#All],2,0)*Tabla1[[#This Row],[POSITIVO]],0)</f>
        <v>0</v>
      </c>
      <c r="O297" s="33">
        <f>IFERROR(VLOOKUP(Tabla1[[#This Row],[TARIFA A CALCULAR]],Tabla6[#All],3,0)*(Tabla1[[#This Row],[ASIGNACION]]-Tabla1[[#This Row],[POSITIVO]]),0)</f>
        <v>0</v>
      </c>
      <c r="P297" s="34">
        <f>+IFERROR(Tabla1[[#This Row],[FACTURA POSITIVO]]+Tabla1[[#This Row],[FACTURA NEGATIVO]],0)</f>
        <v>0</v>
      </c>
    </row>
    <row r="298" spans="1:16" x14ac:dyDescent="0.25">
      <c r="A298" s="62" t="str">
        <f>IFERROR(Tabla1[[#This Row],[ENTIDAD]]&amp;Tabla1[[#This Row],['# SOLICITUDES]],"")</f>
        <v/>
      </c>
      <c r="B298" s="66" t="str">
        <f>+IFERROR(IF([1]Controles!$A297&lt;&gt;"",[1]Controles!$A297,""),"")</f>
        <v/>
      </c>
      <c r="C298" s="64" t="str">
        <f>+IFERROR(IF([1]Controles!$B297&lt;&gt;"",[1]Controles!$B297,""),"")</f>
        <v/>
      </c>
      <c r="D298" s="50" t="str">
        <f>+IFERROR(IF([1]Controles!$C297&lt;&gt;"",[1]Controles!$C297,""),"")</f>
        <v/>
      </c>
      <c r="E298" s="50" t="str">
        <f>+IFERROR(IF([1]Controles!$D297&lt;&gt;"",[1]Controles!$D297,""),"")</f>
        <v/>
      </c>
      <c r="F298" s="50" t="str">
        <f>+IFERROR(IF([1]Controles!$E297&lt;&gt;"",[1]Controles!$E297,""),"")</f>
        <v/>
      </c>
      <c r="G298" s="59" t="str">
        <f>+IFERROR(IF([1]Controles!$F297&lt;&gt;"",[1]Controles!$F297,""),"")</f>
        <v/>
      </c>
      <c r="H298" s="43" t="str">
        <f>+IFERROR(IF([1]Controles!$G297&lt;&gt;"",[1]Controles!$G297,""),"")</f>
        <v/>
      </c>
      <c r="I298" s="42" t="str">
        <f>+IFERROR(Tabla1[[#This Row],[POSITIVO]]/Tabla1[[#This Row],[ASIGNACION]],"")</f>
        <v/>
      </c>
      <c r="J298" s="32" t="str">
        <f>IFERROR(VLOOKUP(Tabla1[[#This Row],[ENTIDAD]],Tabla2[#All],2,0),"")</f>
        <v/>
      </c>
      <c r="K298" s="32" t="str">
        <f>IFERROR(VLOOKUP(Tabla1[[#This Row],[LLAVE]],GANNT!$A:$J,10,0),"")</f>
        <v/>
      </c>
      <c r="L298" s="32" t="str">
        <f>IFERROR(VLOOKUP(Tabla1[[#This Row],[LLAVE]],GANNT!$A:$BT,72,0),"")</f>
        <v>CUMPLIDO</v>
      </c>
      <c r="M29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98" s="33">
        <f>IFERROR(VLOOKUP(Tabla1[[#This Row],[TARIFA A CALCULAR]],Tabla6[#All],2,0)*Tabla1[[#This Row],[POSITIVO]],0)</f>
        <v>0</v>
      </c>
      <c r="O298" s="33">
        <f>IFERROR(VLOOKUP(Tabla1[[#This Row],[TARIFA A CALCULAR]],Tabla6[#All],3,0)*(Tabla1[[#This Row],[ASIGNACION]]-Tabla1[[#This Row],[POSITIVO]]),0)</f>
        <v>0</v>
      </c>
      <c r="P298" s="34">
        <f>+IFERROR(Tabla1[[#This Row],[FACTURA POSITIVO]]+Tabla1[[#This Row],[FACTURA NEGATIVO]],0)</f>
        <v>0</v>
      </c>
    </row>
    <row r="299" spans="1:16" x14ac:dyDescent="0.25">
      <c r="A299" s="62" t="str">
        <f>IFERROR(Tabla1[[#This Row],[ENTIDAD]]&amp;Tabla1[[#This Row],['# SOLICITUDES]],"")</f>
        <v/>
      </c>
      <c r="B299" s="66" t="str">
        <f>+IFERROR(IF([1]Controles!$A298&lt;&gt;"",[1]Controles!$A298,""),"")</f>
        <v/>
      </c>
      <c r="C299" s="64" t="str">
        <f>+IFERROR(IF([1]Controles!$B298&lt;&gt;"",[1]Controles!$B298,""),"")</f>
        <v/>
      </c>
      <c r="D299" s="50" t="str">
        <f>+IFERROR(IF([1]Controles!$C298&lt;&gt;"",[1]Controles!$C298,""),"")</f>
        <v/>
      </c>
      <c r="E299" s="50" t="str">
        <f>+IFERROR(IF([1]Controles!$D298&lt;&gt;"",[1]Controles!$D298,""),"")</f>
        <v/>
      </c>
      <c r="F299" s="50" t="str">
        <f>+IFERROR(IF([1]Controles!$E298&lt;&gt;"",[1]Controles!$E298,""),"")</f>
        <v/>
      </c>
      <c r="G299" s="59" t="str">
        <f>+IFERROR(IF([1]Controles!$F298&lt;&gt;"",[1]Controles!$F298,""),"")</f>
        <v/>
      </c>
      <c r="H299" s="43" t="str">
        <f>+IFERROR(IF([1]Controles!$G298&lt;&gt;"",[1]Controles!$G298,""),"")</f>
        <v/>
      </c>
      <c r="I299" s="42" t="str">
        <f>+IFERROR(Tabla1[[#This Row],[POSITIVO]]/Tabla1[[#This Row],[ASIGNACION]],"")</f>
        <v/>
      </c>
      <c r="J299" s="32" t="str">
        <f>IFERROR(VLOOKUP(Tabla1[[#This Row],[ENTIDAD]],Tabla2[#All],2,0),"")</f>
        <v/>
      </c>
      <c r="K299" s="32" t="str">
        <f>IFERROR(VLOOKUP(Tabla1[[#This Row],[LLAVE]],GANNT!$A:$J,10,0),"")</f>
        <v/>
      </c>
      <c r="L299" s="32" t="str">
        <f>IFERROR(VLOOKUP(Tabla1[[#This Row],[LLAVE]],GANNT!$A:$BT,72,0),"")</f>
        <v>CUMPLIDO</v>
      </c>
      <c r="M29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299" s="33">
        <f>IFERROR(VLOOKUP(Tabla1[[#This Row],[TARIFA A CALCULAR]],Tabla6[#All],2,0)*Tabla1[[#This Row],[POSITIVO]],0)</f>
        <v>0</v>
      </c>
      <c r="O299" s="33">
        <f>IFERROR(VLOOKUP(Tabla1[[#This Row],[TARIFA A CALCULAR]],Tabla6[#All],3,0)*(Tabla1[[#This Row],[ASIGNACION]]-Tabla1[[#This Row],[POSITIVO]]),0)</f>
        <v>0</v>
      </c>
      <c r="P299" s="34">
        <f>+IFERROR(Tabla1[[#This Row],[FACTURA POSITIVO]]+Tabla1[[#This Row],[FACTURA NEGATIVO]],0)</f>
        <v>0</v>
      </c>
    </row>
    <row r="300" spans="1:16" x14ac:dyDescent="0.25">
      <c r="A300" s="62" t="str">
        <f>IFERROR(Tabla1[[#This Row],[ENTIDAD]]&amp;Tabla1[[#This Row],['# SOLICITUDES]],"")</f>
        <v/>
      </c>
      <c r="B300" s="66" t="str">
        <f>+IFERROR(IF([1]Controles!$A299&lt;&gt;"",[1]Controles!$A299,""),"")</f>
        <v/>
      </c>
      <c r="C300" s="64" t="str">
        <f>+IFERROR(IF([1]Controles!$B299&lt;&gt;"",[1]Controles!$B299,""),"")</f>
        <v/>
      </c>
      <c r="D300" s="50" t="str">
        <f>+IFERROR(IF([1]Controles!$C299&lt;&gt;"",[1]Controles!$C299,""),"")</f>
        <v/>
      </c>
      <c r="E300" s="50" t="str">
        <f>+IFERROR(IF([1]Controles!$D299&lt;&gt;"",[1]Controles!$D299,""),"")</f>
        <v/>
      </c>
      <c r="F300" s="50" t="str">
        <f>+IFERROR(IF([1]Controles!$E299&lt;&gt;"",[1]Controles!$E299,""),"")</f>
        <v/>
      </c>
      <c r="G300" s="59" t="str">
        <f>+IFERROR(IF([1]Controles!$F299&lt;&gt;"",[1]Controles!$F299,""),"")</f>
        <v/>
      </c>
      <c r="H300" s="43" t="str">
        <f>+IFERROR(IF([1]Controles!$G299&lt;&gt;"",[1]Controles!$G299,""),"")</f>
        <v/>
      </c>
      <c r="I300" s="42" t="str">
        <f>+IFERROR(Tabla1[[#This Row],[POSITIVO]]/Tabla1[[#This Row],[ASIGNACION]],"")</f>
        <v/>
      </c>
      <c r="J300" s="32" t="str">
        <f>IFERROR(VLOOKUP(Tabla1[[#This Row],[ENTIDAD]],Tabla2[#All],2,0),"")</f>
        <v/>
      </c>
      <c r="K300" s="32" t="str">
        <f>IFERROR(VLOOKUP(Tabla1[[#This Row],[LLAVE]],GANNT!$A:$J,10,0),"")</f>
        <v/>
      </c>
      <c r="L300" s="32" t="str">
        <f>IFERROR(VLOOKUP(Tabla1[[#This Row],[LLAVE]],GANNT!$A:$BT,72,0),"")</f>
        <v>CUMPLIDO</v>
      </c>
      <c r="M30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00" s="33">
        <f>IFERROR(VLOOKUP(Tabla1[[#This Row],[TARIFA A CALCULAR]],Tabla6[#All],2,0)*Tabla1[[#This Row],[POSITIVO]],0)</f>
        <v>0</v>
      </c>
      <c r="O300" s="33">
        <f>IFERROR(VLOOKUP(Tabla1[[#This Row],[TARIFA A CALCULAR]],Tabla6[#All],3,0)*(Tabla1[[#This Row],[ASIGNACION]]-Tabla1[[#This Row],[POSITIVO]]),0)</f>
        <v>0</v>
      </c>
      <c r="P300" s="34">
        <f>+IFERROR(Tabla1[[#This Row],[FACTURA POSITIVO]]+Tabla1[[#This Row],[FACTURA NEGATIVO]],0)</f>
        <v>0</v>
      </c>
    </row>
    <row r="301" spans="1:16" x14ac:dyDescent="0.25">
      <c r="A301" s="62" t="str">
        <f>IFERROR(Tabla1[[#This Row],[ENTIDAD]]&amp;Tabla1[[#This Row],['# SOLICITUDES]],"")</f>
        <v/>
      </c>
      <c r="B301" s="66" t="str">
        <f>+IFERROR(IF([1]Controles!$A300&lt;&gt;"",[1]Controles!$A300,""),"")</f>
        <v/>
      </c>
      <c r="C301" s="64" t="str">
        <f>+IFERROR(IF([1]Controles!$B300&lt;&gt;"",[1]Controles!$B300,""),"")</f>
        <v/>
      </c>
      <c r="D301" s="50" t="str">
        <f>+IFERROR(IF([1]Controles!$C300&lt;&gt;"",[1]Controles!$C300,""),"")</f>
        <v/>
      </c>
      <c r="E301" s="50" t="str">
        <f>+IFERROR(IF([1]Controles!$D300&lt;&gt;"",[1]Controles!$D300,""),"")</f>
        <v/>
      </c>
      <c r="F301" s="50" t="str">
        <f>+IFERROR(IF([1]Controles!$E300&lt;&gt;"",[1]Controles!$E300,""),"")</f>
        <v/>
      </c>
      <c r="G301" s="59" t="str">
        <f>+IFERROR(IF([1]Controles!$F300&lt;&gt;"",[1]Controles!$F300,""),"")</f>
        <v/>
      </c>
      <c r="H301" s="43" t="str">
        <f>+IFERROR(IF([1]Controles!$G300&lt;&gt;"",[1]Controles!$G300,""),"")</f>
        <v/>
      </c>
      <c r="I301" s="42" t="str">
        <f>+IFERROR(Tabla1[[#This Row],[POSITIVO]]/Tabla1[[#This Row],[ASIGNACION]],"")</f>
        <v/>
      </c>
      <c r="J301" s="32" t="str">
        <f>IFERROR(VLOOKUP(Tabla1[[#This Row],[ENTIDAD]],Tabla2[#All],2,0),"")</f>
        <v/>
      </c>
      <c r="K301" s="32" t="str">
        <f>IFERROR(VLOOKUP(Tabla1[[#This Row],[LLAVE]],GANNT!$A:$J,10,0),"")</f>
        <v/>
      </c>
      <c r="L301" s="32" t="str">
        <f>IFERROR(VLOOKUP(Tabla1[[#This Row],[LLAVE]],GANNT!$A:$BT,72,0),"")</f>
        <v>CUMPLIDO</v>
      </c>
      <c r="M30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01" s="33">
        <f>IFERROR(VLOOKUP(Tabla1[[#This Row],[TARIFA A CALCULAR]],Tabla6[#All],2,0)*Tabla1[[#This Row],[POSITIVO]],0)</f>
        <v>0</v>
      </c>
      <c r="O301" s="33">
        <f>IFERROR(VLOOKUP(Tabla1[[#This Row],[TARIFA A CALCULAR]],Tabla6[#All],3,0)*(Tabla1[[#This Row],[ASIGNACION]]-Tabla1[[#This Row],[POSITIVO]]),0)</f>
        <v>0</v>
      </c>
      <c r="P301" s="34">
        <f>+IFERROR(Tabla1[[#This Row],[FACTURA POSITIVO]]+Tabla1[[#This Row],[FACTURA NEGATIVO]],0)</f>
        <v>0</v>
      </c>
    </row>
    <row r="302" spans="1:16" x14ac:dyDescent="0.25">
      <c r="A302" s="62" t="str">
        <f>IFERROR(Tabla1[[#This Row],[ENTIDAD]]&amp;Tabla1[[#This Row],['# SOLICITUDES]],"")</f>
        <v/>
      </c>
      <c r="B302" s="66" t="str">
        <f>+IFERROR(IF([1]Controles!$A301&lt;&gt;"",[1]Controles!$A301,""),"")</f>
        <v/>
      </c>
      <c r="C302" s="64" t="str">
        <f>+IFERROR(IF([1]Controles!$B301&lt;&gt;"",[1]Controles!$B301,""),"")</f>
        <v/>
      </c>
      <c r="D302" s="50" t="str">
        <f>+IFERROR(IF([1]Controles!$C301&lt;&gt;"",[1]Controles!$C301,""),"")</f>
        <v/>
      </c>
      <c r="E302" s="50" t="str">
        <f>+IFERROR(IF([1]Controles!$D301&lt;&gt;"",[1]Controles!$D301,""),"")</f>
        <v/>
      </c>
      <c r="F302" s="50" t="str">
        <f>+IFERROR(IF([1]Controles!$E301&lt;&gt;"",[1]Controles!$E301,""),"")</f>
        <v/>
      </c>
      <c r="G302" s="59" t="str">
        <f>+IFERROR(IF([1]Controles!$F301&lt;&gt;"",[1]Controles!$F301,""),"")</f>
        <v/>
      </c>
      <c r="H302" s="43" t="str">
        <f>+IFERROR(IF([1]Controles!$G301&lt;&gt;"",[1]Controles!$G301,""),"")</f>
        <v/>
      </c>
      <c r="I302" s="42" t="str">
        <f>+IFERROR(Tabla1[[#This Row],[POSITIVO]]/Tabla1[[#This Row],[ASIGNACION]],"")</f>
        <v/>
      </c>
      <c r="J302" s="32" t="str">
        <f>IFERROR(VLOOKUP(Tabla1[[#This Row],[ENTIDAD]],Tabla2[#All],2,0),"")</f>
        <v/>
      </c>
      <c r="K302" s="32" t="str">
        <f>IFERROR(VLOOKUP(Tabla1[[#This Row],[LLAVE]],GANNT!$A:$J,10,0),"")</f>
        <v/>
      </c>
      <c r="L302" s="32" t="str">
        <f>IFERROR(VLOOKUP(Tabla1[[#This Row],[LLAVE]],GANNT!$A:$BT,72,0),"")</f>
        <v>CUMPLIDO</v>
      </c>
      <c r="M30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02" s="33">
        <f>IFERROR(VLOOKUP(Tabla1[[#This Row],[TARIFA A CALCULAR]],Tabla6[#All],2,0)*Tabla1[[#This Row],[POSITIVO]],0)</f>
        <v>0</v>
      </c>
      <c r="O302" s="33">
        <f>IFERROR(VLOOKUP(Tabla1[[#This Row],[TARIFA A CALCULAR]],Tabla6[#All],3,0)*(Tabla1[[#This Row],[ASIGNACION]]-Tabla1[[#This Row],[POSITIVO]]),0)</f>
        <v>0</v>
      </c>
      <c r="P302" s="34">
        <f>+IFERROR(Tabla1[[#This Row],[FACTURA POSITIVO]]+Tabla1[[#This Row],[FACTURA NEGATIVO]],0)</f>
        <v>0</v>
      </c>
    </row>
    <row r="303" spans="1:16" x14ac:dyDescent="0.25">
      <c r="A303" s="62" t="str">
        <f>IFERROR(Tabla1[[#This Row],[ENTIDAD]]&amp;Tabla1[[#This Row],['# SOLICITUDES]],"")</f>
        <v/>
      </c>
      <c r="B303" s="66" t="str">
        <f>+IFERROR(IF([1]Controles!$A302&lt;&gt;"",[1]Controles!$A302,""),"")</f>
        <v/>
      </c>
      <c r="C303" s="64" t="str">
        <f>+IFERROR(IF([1]Controles!$B302&lt;&gt;"",[1]Controles!$B302,""),"")</f>
        <v/>
      </c>
      <c r="D303" s="50" t="str">
        <f>+IFERROR(IF([1]Controles!$C302&lt;&gt;"",[1]Controles!$C302,""),"")</f>
        <v/>
      </c>
      <c r="E303" s="50" t="str">
        <f>+IFERROR(IF([1]Controles!$D302&lt;&gt;"",[1]Controles!$D302,""),"")</f>
        <v/>
      </c>
      <c r="F303" s="50" t="str">
        <f>+IFERROR(IF([1]Controles!$E302&lt;&gt;"",[1]Controles!$E302,""),"")</f>
        <v/>
      </c>
      <c r="G303" s="59" t="str">
        <f>+IFERROR(IF([1]Controles!$F302&lt;&gt;"",[1]Controles!$F302,""),"")</f>
        <v/>
      </c>
      <c r="H303" s="43" t="str">
        <f>+IFERROR(IF([1]Controles!$G302&lt;&gt;"",[1]Controles!$G302,""),"")</f>
        <v/>
      </c>
      <c r="I303" s="42" t="str">
        <f>+IFERROR(Tabla1[[#This Row],[POSITIVO]]/Tabla1[[#This Row],[ASIGNACION]],"")</f>
        <v/>
      </c>
      <c r="J303" s="32" t="str">
        <f>IFERROR(VLOOKUP(Tabla1[[#This Row],[ENTIDAD]],Tabla2[#All],2,0),"")</f>
        <v/>
      </c>
      <c r="K303" s="32" t="str">
        <f>IFERROR(VLOOKUP(Tabla1[[#This Row],[LLAVE]],GANNT!$A:$J,10,0),"")</f>
        <v/>
      </c>
      <c r="L303" s="32" t="str">
        <f>IFERROR(VLOOKUP(Tabla1[[#This Row],[LLAVE]],GANNT!$A:$BT,72,0),"")</f>
        <v>CUMPLIDO</v>
      </c>
      <c r="M30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03" s="33">
        <f>IFERROR(VLOOKUP(Tabla1[[#This Row],[TARIFA A CALCULAR]],Tabla6[#All],2,0)*Tabla1[[#This Row],[POSITIVO]],0)</f>
        <v>0</v>
      </c>
      <c r="O303" s="33">
        <f>IFERROR(VLOOKUP(Tabla1[[#This Row],[TARIFA A CALCULAR]],Tabla6[#All],3,0)*(Tabla1[[#This Row],[ASIGNACION]]-Tabla1[[#This Row],[POSITIVO]]),0)</f>
        <v>0</v>
      </c>
      <c r="P303" s="34">
        <f>+IFERROR(Tabla1[[#This Row],[FACTURA POSITIVO]]+Tabla1[[#This Row],[FACTURA NEGATIVO]],0)</f>
        <v>0</v>
      </c>
    </row>
    <row r="304" spans="1:16" x14ac:dyDescent="0.25">
      <c r="A304" s="62" t="str">
        <f>IFERROR(Tabla1[[#This Row],[ENTIDAD]]&amp;Tabla1[[#This Row],['# SOLICITUDES]],"")</f>
        <v/>
      </c>
      <c r="B304" s="66" t="str">
        <f>+IFERROR(IF([1]Controles!$A303&lt;&gt;"",[1]Controles!$A303,""),"")</f>
        <v/>
      </c>
      <c r="C304" s="64" t="str">
        <f>+IFERROR(IF([1]Controles!$B303&lt;&gt;"",[1]Controles!$B303,""),"")</f>
        <v/>
      </c>
      <c r="D304" s="50" t="str">
        <f>+IFERROR(IF([1]Controles!$C303&lt;&gt;"",[1]Controles!$C303,""),"")</f>
        <v/>
      </c>
      <c r="E304" s="50" t="str">
        <f>+IFERROR(IF([1]Controles!$D303&lt;&gt;"",[1]Controles!$D303,""),"")</f>
        <v/>
      </c>
      <c r="F304" s="50" t="str">
        <f>+IFERROR(IF([1]Controles!$E303&lt;&gt;"",[1]Controles!$E303,""),"")</f>
        <v/>
      </c>
      <c r="G304" s="59" t="str">
        <f>+IFERROR(IF([1]Controles!$F303&lt;&gt;"",[1]Controles!$F303,""),"")</f>
        <v/>
      </c>
      <c r="H304" s="43" t="str">
        <f>+IFERROR(IF([1]Controles!$G303&lt;&gt;"",[1]Controles!$G303,""),"")</f>
        <v/>
      </c>
      <c r="I304" s="42" t="str">
        <f>+IFERROR(Tabla1[[#This Row],[POSITIVO]]/Tabla1[[#This Row],[ASIGNACION]],"")</f>
        <v/>
      </c>
      <c r="J304" s="32" t="str">
        <f>IFERROR(VLOOKUP(Tabla1[[#This Row],[ENTIDAD]],Tabla2[#All],2,0),"")</f>
        <v/>
      </c>
      <c r="K304" s="32" t="str">
        <f>IFERROR(VLOOKUP(Tabla1[[#This Row],[LLAVE]],GANNT!$A:$J,10,0),"")</f>
        <v/>
      </c>
      <c r="L304" s="32" t="str">
        <f>IFERROR(VLOOKUP(Tabla1[[#This Row],[LLAVE]],GANNT!$A:$BT,72,0),"")</f>
        <v>CUMPLIDO</v>
      </c>
      <c r="M30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04" s="33">
        <f>IFERROR(VLOOKUP(Tabla1[[#This Row],[TARIFA A CALCULAR]],Tabla6[#All],2,0)*Tabla1[[#This Row],[POSITIVO]],0)</f>
        <v>0</v>
      </c>
      <c r="O304" s="33">
        <f>IFERROR(VLOOKUP(Tabla1[[#This Row],[TARIFA A CALCULAR]],Tabla6[#All],3,0)*(Tabla1[[#This Row],[ASIGNACION]]-Tabla1[[#This Row],[POSITIVO]]),0)</f>
        <v>0</v>
      </c>
      <c r="P304" s="34">
        <f>+IFERROR(Tabla1[[#This Row],[FACTURA POSITIVO]]+Tabla1[[#This Row],[FACTURA NEGATIVO]],0)</f>
        <v>0</v>
      </c>
    </row>
    <row r="305" spans="1:16" x14ac:dyDescent="0.25">
      <c r="A305" s="62" t="str">
        <f>IFERROR(Tabla1[[#This Row],[ENTIDAD]]&amp;Tabla1[[#This Row],['# SOLICITUDES]],"")</f>
        <v/>
      </c>
      <c r="B305" s="66" t="str">
        <f>+IFERROR(IF([1]Controles!$A304&lt;&gt;"",[1]Controles!$A304,""),"")</f>
        <v/>
      </c>
      <c r="C305" s="64" t="str">
        <f>+IFERROR(IF([1]Controles!$B304&lt;&gt;"",[1]Controles!$B304,""),"")</f>
        <v/>
      </c>
      <c r="D305" s="50" t="str">
        <f>+IFERROR(IF([1]Controles!$C304&lt;&gt;"",[1]Controles!$C304,""),"")</f>
        <v/>
      </c>
      <c r="E305" s="50" t="str">
        <f>+IFERROR(IF([1]Controles!$D304&lt;&gt;"",[1]Controles!$D304,""),"")</f>
        <v/>
      </c>
      <c r="F305" s="50" t="str">
        <f>+IFERROR(IF([1]Controles!$E304&lt;&gt;"",[1]Controles!$E304,""),"")</f>
        <v/>
      </c>
      <c r="G305" s="59" t="str">
        <f>+IFERROR(IF([1]Controles!$F304&lt;&gt;"",[1]Controles!$F304,""),"")</f>
        <v/>
      </c>
      <c r="H305" s="43" t="str">
        <f>+IFERROR(IF([1]Controles!$G304&lt;&gt;"",[1]Controles!$G304,""),"")</f>
        <v/>
      </c>
      <c r="I305" s="42" t="str">
        <f>+IFERROR(Tabla1[[#This Row],[POSITIVO]]/Tabla1[[#This Row],[ASIGNACION]],"")</f>
        <v/>
      </c>
      <c r="J305" s="32" t="str">
        <f>IFERROR(VLOOKUP(Tabla1[[#This Row],[ENTIDAD]],Tabla2[#All],2,0),"")</f>
        <v/>
      </c>
      <c r="K305" s="32" t="str">
        <f>IFERROR(VLOOKUP(Tabla1[[#This Row],[LLAVE]],GANNT!$A:$J,10,0),"")</f>
        <v/>
      </c>
      <c r="L305" s="32" t="str">
        <f>IFERROR(VLOOKUP(Tabla1[[#This Row],[LLAVE]],GANNT!$A:$BT,72,0),"")</f>
        <v>CUMPLIDO</v>
      </c>
      <c r="M30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05" s="33">
        <f>IFERROR(VLOOKUP(Tabla1[[#This Row],[TARIFA A CALCULAR]],Tabla6[#All],2,0)*Tabla1[[#This Row],[POSITIVO]],0)</f>
        <v>0</v>
      </c>
      <c r="O305" s="33">
        <f>IFERROR(VLOOKUP(Tabla1[[#This Row],[TARIFA A CALCULAR]],Tabla6[#All],3,0)*(Tabla1[[#This Row],[ASIGNACION]]-Tabla1[[#This Row],[POSITIVO]]),0)</f>
        <v>0</v>
      </c>
      <c r="P305" s="34">
        <f>+IFERROR(Tabla1[[#This Row],[FACTURA POSITIVO]]+Tabla1[[#This Row],[FACTURA NEGATIVO]],0)</f>
        <v>0</v>
      </c>
    </row>
    <row r="306" spans="1:16" x14ac:dyDescent="0.25">
      <c r="A306" s="62" t="str">
        <f>IFERROR(Tabla1[[#This Row],[ENTIDAD]]&amp;Tabla1[[#This Row],['# SOLICITUDES]],"")</f>
        <v/>
      </c>
      <c r="B306" s="66" t="str">
        <f>+IFERROR(IF([1]Controles!$A305&lt;&gt;"",[1]Controles!$A305,""),"")</f>
        <v/>
      </c>
      <c r="C306" s="64" t="str">
        <f>+IFERROR(IF([1]Controles!$B305&lt;&gt;"",[1]Controles!$B305,""),"")</f>
        <v/>
      </c>
      <c r="D306" s="50" t="str">
        <f>+IFERROR(IF([1]Controles!$C305&lt;&gt;"",[1]Controles!$C305,""),"")</f>
        <v/>
      </c>
      <c r="E306" s="50" t="str">
        <f>+IFERROR(IF([1]Controles!$D305&lt;&gt;"",[1]Controles!$D305,""),"")</f>
        <v/>
      </c>
      <c r="F306" s="50" t="str">
        <f>+IFERROR(IF([1]Controles!$E305&lt;&gt;"",[1]Controles!$E305,""),"")</f>
        <v/>
      </c>
      <c r="G306" s="59" t="str">
        <f>+IFERROR(IF([1]Controles!$F305&lt;&gt;"",[1]Controles!$F305,""),"")</f>
        <v/>
      </c>
      <c r="H306" s="43" t="str">
        <f>+IFERROR(IF([1]Controles!$G305&lt;&gt;"",[1]Controles!$G305,""),"")</f>
        <v/>
      </c>
      <c r="I306" s="42" t="str">
        <f>+IFERROR(Tabla1[[#This Row],[POSITIVO]]/Tabla1[[#This Row],[ASIGNACION]],"")</f>
        <v/>
      </c>
      <c r="J306" s="32" t="str">
        <f>IFERROR(VLOOKUP(Tabla1[[#This Row],[ENTIDAD]],Tabla2[#All],2,0),"")</f>
        <v/>
      </c>
      <c r="K306" s="32" t="str">
        <f>IFERROR(VLOOKUP(Tabla1[[#This Row],[LLAVE]],GANNT!$A:$J,10,0),"")</f>
        <v/>
      </c>
      <c r="L306" s="32" t="str">
        <f>IFERROR(VLOOKUP(Tabla1[[#This Row],[LLAVE]],GANNT!$A:$BT,72,0),"")</f>
        <v>CUMPLIDO</v>
      </c>
      <c r="M30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06" s="33">
        <f>IFERROR(VLOOKUP(Tabla1[[#This Row],[TARIFA A CALCULAR]],Tabla6[#All],2,0)*Tabla1[[#This Row],[POSITIVO]],0)</f>
        <v>0</v>
      </c>
      <c r="O306" s="33">
        <f>IFERROR(VLOOKUP(Tabla1[[#This Row],[TARIFA A CALCULAR]],Tabla6[#All],3,0)*(Tabla1[[#This Row],[ASIGNACION]]-Tabla1[[#This Row],[POSITIVO]]),0)</f>
        <v>0</v>
      </c>
      <c r="P306" s="34">
        <f>+IFERROR(Tabla1[[#This Row],[FACTURA POSITIVO]]+Tabla1[[#This Row],[FACTURA NEGATIVO]],0)</f>
        <v>0</v>
      </c>
    </row>
    <row r="307" spans="1:16" x14ac:dyDescent="0.25">
      <c r="A307" s="62" t="str">
        <f>IFERROR(Tabla1[[#This Row],[ENTIDAD]]&amp;Tabla1[[#This Row],['# SOLICITUDES]],"")</f>
        <v/>
      </c>
      <c r="B307" s="66" t="str">
        <f>+IFERROR(IF([1]Controles!$A306&lt;&gt;"",[1]Controles!$A306,""),"")</f>
        <v/>
      </c>
      <c r="C307" s="64" t="str">
        <f>+IFERROR(IF([1]Controles!$B306&lt;&gt;"",[1]Controles!$B306,""),"")</f>
        <v/>
      </c>
      <c r="D307" s="50" t="str">
        <f>+IFERROR(IF([1]Controles!$C306&lt;&gt;"",[1]Controles!$C306,""),"")</f>
        <v/>
      </c>
      <c r="E307" s="50" t="str">
        <f>+IFERROR(IF([1]Controles!$D306&lt;&gt;"",[1]Controles!$D306,""),"")</f>
        <v/>
      </c>
      <c r="F307" s="50" t="str">
        <f>+IFERROR(IF([1]Controles!$E306&lt;&gt;"",[1]Controles!$E306,""),"")</f>
        <v/>
      </c>
      <c r="G307" s="59" t="str">
        <f>+IFERROR(IF([1]Controles!$F306&lt;&gt;"",[1]Controles!$F306,""),"")</f>
        <v/>
      </c>
      <c r="H307" s="43" t="str">
        <f>+IFERROR(IF([1]Controles!$G306&lt;&gt;"",[1]Controles!$G306,""),"")</f>
        <v/>
      </c>
      <c r="I307" s="42" t="str">
        <f>+IFERROR(Tabla1[[#This Row],[POSITIVO]]/Tabla1[[#This Row],[ASIGNACION]],"")</f>
        <v/>
      </c>
      <c r="J307" s="32" t="str">
        <f>IFERROR(VLOOKUP(Tabla1[[#This Row],[ENTIDAD]],Tabla2[#All],2,0),"")</f>
        <v/>
      </c>
      <c r="K307" s="32" t="str">
        <f>IFERROR(VLOOKUP(Tabla1[[#This Row],[LLAVE]],GANNT!$A:$J,10,0),"")</f>
        <v/>
      </c>
      <c r="L307" s="32" t="str">
        <f>IFERROR(VLOOKUP(Tabla1[[#This Row],[LLAVE]],GANNT!$A:$BT,72,0),"")</f>
        <v>CUMPLIDO</v>
      </c>
      <c r="M30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07" s="33">
        <f>IFERROR(VLOOKUP(Tabla1[[#This Row],[TARIFA A CALCULAR]],Tabla6[#All],2,0)*Tabla1[[#This Row],[POSITIVO]],0)</f>
        <v>0</v>
      </c>
      <c r="O307" s="33">
        <f>IFERROR(VLOOKUP(Tabla1[[#This Row],[TARIFA A CALCULAR]],Tabla6[#All],3,0)*(Tabla1[[#This Row],[ASIGNACION]]-Tabla1[[#This Row],[POSITIVO]]),0)</f>
        <v>0</v>
      </c>
      <c r="P307" s="34">
        <f>+IFERROR(Tabla1[[#This Row],[FACTURA POSITIVO]]+Tabla1[[#This Row],[FACTURA NEGATIVO]],0)</f>
        <v>0</v>
      </c>
    </row>
    <row r="308" spans="1:16" x14ac:dyDescent="0.25">
      <c r="A308" s="62" t="str">
        <f>IFERROR(Tabla1[[#This Row],[ENTIDAD]]&amp;Tabla1[[#This Row],['# SOLICITUDES]],"")</f>
        <v/>
      </c>
      <c r="B308" s="66" t="str">
        <f>+IFERROR(IF([1]Controles!$A307&lt;&gt;"",[1]Controles!$A307,""),"")</f>
        <v/>
      </c>
      <c r="C308" s="64" t="str">
        <f>+IFERROR(IF([1]Controles!$B307&lt;&gt;"",[1]Controles!$B307,""),"")</f>
        <v/>
      </c>
      <c r="D308" s="50" t="str">
        <f>+IFERROR(IF([1]Controles!$C307&lt;&gt;"",[1]Controles!$C307,""),"")</f>
        <v/>
      </c>
      <c r="E308" s="50" t="str">
        <f>+IFERROR(IF([1]Controles!$D307&lt;&gt;"",[1]Controles!$D307,""),"")</f>
        <v/>
      </c>
      <c r="F308" s="50" t="str">
        <f>+IFERROR(IF([1]Controles!$E307&lt;&gt;"",[1]Controles!$E307,""),"")</f>
        <v/>
      </c>
      <c r="G308" s="59" t="str">
        <f>+IFERROR(IF([1]Controles!$F307&lt;&gt;"",[1]Controles!$F307,""),"")</f>
        <v/>
      </c>
      <c r="H308" s="43" t="str">
        <f>+IFERROR(IF([1]Controles!$G307&lt;&gt;"",[1]Controles!$G307,""),"")</f>
        <v/>
      </c>
      <c r="I308" s="42" t="str">
        <f>+IFERROR(Tabla1[[#This Row],[POSITIVO]]/Tabla1[[#This Row],[ASIGNACION]],"")</f>
        <v/>
      </c>
      <c r="J308" s="32" t="str">
        <f>IFERROR(VLOOKUP(Tabla1[[#This Row],[ENTIDAD]],Tabla2[#All],2,0),"")</f>
        <v/>
      </c>
      <c r="K308" s="32" t="str">
        <f>IFERROR(VLOOKUP(Tabla1[[#This Row],[LLAVE]],GANNT!$A:$J,10,0),"")</f>
        <v/>
      </c>
      <c r="L308" s="32" t="str">
        <f>IFERROR(VLOOKUP(Tabla1[[#This Row],[LLAVE]],GANNT!$A:$BT,72,0),"")</f>
        <v>CUMPLIDO</v>
      </c>
      <c r="M30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08" s="33">
        <f>IFERROR(VLOOKUP(Tabla1[[#This Row],[TARIFA A CALCULAR]],Tabla6[#All],2,0)*Tabla1[[#This Row],[POSITIVO]],0)</f>
        <v>0</v>
      </c>
      <c r="O308" s="33">
        <f>IFERROR(VLOOKUP(Tabla1[[#This Row],[TARIFA A CALCULAR]],Tabla6[#All],3,0)*(Tabla1[[#This Row],[ASIGNACION]]-Tabla1[[#This Row],[POSITIVO]]),0)</f>
        <v>0</v>
      </c>
      <c r="P308" s="34">
        <f>+IFERROR(Tabla1[[#This Row],[FACTURA POSITIVO]]+Tabla1[[#This Row],[FACTURA NEGATIVO]],0)</f>
        <v>0</v>
      </c>
    </row>
    <row r="309" spans="1:16" x14ac:dyDescent="0.25">
      <c r="A309" s="62" t="str">
        <f>IFERROR(Tabla1[[#This Row],[ENTIDAD]]&amp;Tabla1[[#This Row],['# SOLICITUDES]],"")</f>
        <v/>
      </c>
      <c r="B309" s="66" t="str">
        <f>+IFERROR(IF([1]Controles!$A308&lt;&gt;"",[1]Controles!$A308,""),"")</f>
        <v/>
      </c>
      <c r="C309" s="64" t="str">
        <f>+IFERROR(IF([1]Controles!$B308&lt;&gt;"",[1]Controles!$B308,""),"")</f>
        <v/>
      </c>
      <c r="D309" s="50" t="str">
        <f>+IFERROR(IF([1]Controles!$C308&lt;&gt;"",[1]Controles!$C308,""),"")</f>
        <v/>
      </c>
      <c r="E309" s="50" t="str">
        <f>+IFERROR(IF([1]Controles!$D308&lt;&gt;"",[1]Controles!$D308,""),"")</f>
        <v/>
      </c>
      <c r="F309" s="50" t="str">
        <f>+IFERROR(IF([1]Controles!$E308&lt;&gt;"",[1]Controles!$E308,""),"")</f>
        <v/>
      </c>
      <c r="G309" s="59" t="str">
        <f>+IFERROR(IF([1]Controles!$F308&lt;&gt;"",[1]Controles!$F308,""),"")</f>
        <v/>
      </c>
      <c r="H309" s="43" t="str">
        <f>+IFERROR(IF([1]Controles!$G308&lt;&gt;"",[1]Controles!$G308,""),"")</f>
        <v/>
      </c>
      <c r="I309" s="42" t="str">
        <f>+IFERROR(Tabla1[[#This Row],[POSITIVO]]/Tabla1[[#This Row],[ASIGNACION]],"")</f>
        <v/>
      </c>
      <c r="J309" s="32" t="str">
        <f>IFERROR(VLOOKUP(Tabla1[[#This Row],[ENTIDAD]],Tabla2[#All],2,0),"")</f>
        <v/>
      </c>
      <c r="K309" s="32" t="str">
        <f>IFERROR(VLOOKUP(Tabla1[[#This Row],[LLAVE]],GANNT!$A:$J,10,0),"")</f>
        <v/>
      </c>
      <c r="L309" s="32" t="str">
        <f>IFERROR(VLOOKUP(Tabla1[[#This Row],[LLAVE]],GANNT!$A:$BT,72,0),"")</f>
        <v>CUMPLIDO</v>
      </c>
      <c r="M30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09" s="33">
        <f>IFERROR(VLOOKUP(Tabla1[[#This Row],[TARIFA A CALCULAR]],Tabla6[#All],2,0)*Tabla1[[#This Row],[POSITIVO]],0)</f>
        <v>0</v>
      </c>
      <c r="O309" s="33">
        <f>IFERROR(VLOOKUP(Tabla1[[#This Row],[TARIFA A CALCULAR]],Tabla6[#All],3,0)*(Tabla1[[#This Row],[ASIGNACION]]-Tabla1[[#This Row],[POSITIVO]]),0)</f>
        <v>0</v>
      </c>
      <c r="P309" s="34">
        <f>+IFERROR(Tabla1[[#This Row],[FACTURA POSITIVO]]+Tabla1[[#This Row],[FACTURA NEGATIVO]],0)</f>
        <v>0</v>
      </c>
    </row>
    <row r="310" spans="1:16" x14ac:dyDescent="0.25">
      <c r="A310" s="62" t="str">
        <f>IFERROR(Tabla1[[#This Row],[ENTIDAD]]&amp;Tabla1[[#This Row],['# SOLICITUDES]],"")</f>
        <v/>
      </c>
      <c r="B310" s="66" t="str">
        <f>+IFERROR(IF([1]Controles!$A309&lt;&gt;"",[1]Controles!$A309,""),"")</f>
        <v/>
      </c>
      <c r="C310" s="64" t="str">
        <f>+IFERROR(IF([1]Controles!$B309&lt;&gt;"",[1]Controles!$B309,""),"")</f>
        <v/>
      </c>
      <c r="D310" s="50" t="str">
        <f>+IFERROR(IF([1]Controles!$C309&lt;&gt;"",[1]Controles!$C309,""),"")</f>
        <v/>
      </c>
      <c r="E310" s="50" t="str">
        <f>+IFERROR(IF([1]Controles!$D309&lt;&gt;"",[1]Controles!$D309,""),"")</f>
        <v/>
      </c>
      <c r="F310" s="50" t="str">
        <f>+IFERROR(IF([1]Controles!$E309&lt;&gt;"",[1]Controles!$E309,""),"")</f>
        <v/>
      </c>
      <c r="G310" s="59" t="str">
        <f>+IFERROR(IF([1]Controles!$F309&lt;&gt;"",[1]Controles!$F309,""),"")</f>
        <v/>
      </c>
      <c r="H310" s="43" t="str">
        <f>+IFERROR(IF([1]Controles!$G309&lt;&gt;"",[1]Controles!$G309,""),"")</f>
        <v/>
      </c>
      <c r="I310" s="42" t="str">
        <f>+IFERROR(Tabla1[[#This Row],[POSITIVO]]/Tabla1[[#This Row],[ASIGNACION]],"")</f>
        <v/>
      </c>
      <c r="J310" s="32" t="str">
        <f>IFERROR(VLOOKUP(Tabla1[[#This Row],[ENTIDAD]],Tabla2[#All],2,0),"")</f>
        <v/>
      </c>
      <c r="K310" s="32" t="str">
        <f>IFERROR(VLOOKUP(Tabla1[[#This Row],[LLAVE]],GANNT!$A:$J,10,0),"")</f>
        <v/>
      </c>
      <c r="L310" s="32" t="str">
        <f>IFERROR(VLOOKUP(Tabla1[[#This Row],[LLAVE]],GANNT!$A:$BT,72,0),"")</f>
        <v>CUMPLIDO</v>
      </c>
      <c r="M31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10" s="33">
        <f>IFERROR(VLOOKUP(Tabla1[[#This Row],[TARIFA A CALCULAR]],Tabla6[#All],2,0)*Tabla1[[#This Row],[POSITIVO]],0)</f>
        <v>0</v>
      </c>
      <c r="O310" s="33">
        <f>IFERROR(VLOOKUP(Tabla1[[#This Row],[TARIFA A CALCULAR]],Tabla6[#All],3,0)*(Tabla1[[#This Row],[ASIGNACION]]-Tabla1[[#This Row],[POSITIVO]]),0)</f>
        <v>0</v>
      </c>
      <c r="P310" s="34">
        <f>+IFERROR(Tabla1[[#This Row],[FACTURA POSITIVO]]+Tabla1[[#This Row],[FACTURA NEGATIVO]],0)</f>
        <v>0</v>
      </c>
    </row>
    <row r="311" spans="1:16" x14ac:dyDescent="0.25">
      <c r="A311" s="62" t="str">
        <f>IFERROR(Tabla1[[#This Row],[ENTIDAD]]&amp;Tabla1[[#This Row],['# SOLICITUDES]],"")</f>
        <v/>
      </c>
      <c r="B311" s="66" t="str">
        <f>+IFERROR(IF([1]Controles!$A310&lt;&gt;"",[1]Controles!$A310,""),"")</f>
        <v/>
      </c>
      <c r="C311" s="64" t="str">
        <f>+IFERROR(IF([1]Controles!$B310&lt;&gt;"",[1]Controles!$B310,""),"")</f>
        <v/>
      </c>
      <c r="D311" s="50" t="str">
        <f>+IFERROR(IF([1]Controles!$C310&lt;&gt;"",[1]Controles!$C310,""),"")</f>
        <v/>
      </c>
      <c r="E311" s="50" t="str">
        <f>+IFERROR(IF([1]Controles!$D310&lt;&gt;"",[1]Controles!$D310,""),"")</f>
        <v/>
      </c>
      <c r="F311" s="50" t="str">
        <f>+IFERROR(IF([1]Controles!$E310&lt;&gt;"",[1]Controles!$E310,""),"")</f>
        <v/>
      </c>
      <c r="G311" s="59" t="str">
        <f>+IFERROR(IF([1]Controles!$F310&lt;&gt;"",[1]Controles!$F310,""),"")</f>
        <v/>
      </c>
      <c r="H311" s="43" t="str">
        <f>+IFERROR(IF([1]Controles!$G310&lt;&gt;"",[1]Controles!$G310,""),"")</f>
        <v/>
      </c>
      <c r="I311" s="42" t="str">
        <f>+IFERROR(Tabla1[[#This Row],[POSITIVO]]/Tabla1[[#This Row],[ASIGNACION]],"")</f>
        <v/>
      </c>
      <c r="J311" s="32" t="str">
        <f>IFERROR(VLOOKUP(Tabla1[[#This Row],[ENTIDAD]],Tabla2[#All],2,0),"")</f>
        <v/>
      </c>
      <c r="K311" s="32" t="str">
        <f>IFERROR(VLOOKUP(Tabla1[[#This Row],[LLAVE]],GANNT!$A:$J,10,0),"")</f>
        <v/>
      </c>
      <c r="L311" s="32" t="str">
        <f>IFERROR(VLOOKUP(Tabla1[[#This Row],[LLAVE]],GANNT!$A:$BT,72,0),"")</f>
        <v>CUMPLIDO</v>
      </c>
      <c r="M31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11" s="33">
        <f>IFERROR(VLOOKUP(Tabla1[[#This Row],[TARIFA A CALCULAR]],Tabla6[#All],2,0)*Tabla1[[#This Row],[POSITIVO]],0)</f>
        <v>0</v>
      </c>
      <c r="O311" s="33">
        <f>IFERROR(VLOOKUP(Tabla1[[#This Row],[TARIFA A CALCULAR]],Tabla6[#All],3,0)*(Tabla1[[#This Row],[ASIGNACION]]-Tabla1[[#This Row],[POSITIVO]]),0)</f>
        <v>0</v>
      </c>
      <c r="P311" s="34">
        <f>+IFERROR(Tabla1[[#This Row],[FACTURA POSITIVO]]+Tabla1[[#This Row],[FACTURA NEGATIVO]],0)</f>
        <v>0</v>
      </c>
    </row>
    <row r="312" spans="1:16" x14ac:dyDescent="0.25">
      <c r="A312" s="62" t="str">
        <f>IFERROR(Tabla1[[#This Row],[ENTIDAD]]&amp;Tabla1[[#This Row],['# SOLICITUDES]],"")</f>
        <v/>
      </c>
      <c r="B312" s="66" t="str">
        <f>+IFERROR(IF([1]Controles!$A311&lt;&gt;"",[1]Controles!$A311,""),"")</f>
        <v/>
      </c>
      <c r="C312" s="64" t="str">
        <f>+IFERROR(IF([1]Controles!$B311&lt;&gt;"",[1]Controles!$B311,""),"")</f>
        <v/>
      </c>
      <c r="D312" s="50" t="str">
        <f>+IFERROR(IF([1]Controles!$C311&lt;&gt;"",[1]Controles!$C311,""),"")</f>
        <v/>
      </c>
      <c r="E312" s="50" t="str">
        <f>+IFERROR(IF([1]Controles!$D311&lt;&gt;"",[1]Controles!$D311,""),"")</f>
        <v/>
      </c>
      <c r="F312" s="50" t="str">
        <f>+IFERROR(IF([1]Controles!$E311&lt;&gt;"",[1]Controles!$E311,""),"")</f>
        <v/>
      </c>
      <c r="G312" s="59" t="str">
        <f>+IFERROR(IF([1]Controles!$F311&lt;&gt;"",[1]Controles!$F311,""),"")</f>
        <v/>
      </c>
      <c r="H312" s="43" t="str">
        <f>+IFERROR(IF([1]Controles!$G311&lt;&gt;"",[1]Controles!$G311,""),"")</f>
        <v/>
      </c>
      <c r="I312" s="42" t="str">
        <f>+IFERROR(Tabla1[[#This Row],[POSITIVO]]/Tabla1[[#This Row],[ASIGNACION]],"")</f>
        <v/>
      </c>
      <c r="J312" s="32" t="str">
        <f>IFERROR(VLOOKUP(Tabla1[[#This Row],[ENTIDAD]],Tabla2[#All],2,0),"")</f>
        <v/>
      </c>
      <c r="K312" s="32" t="str">
        <f>IFERROR(VLOOKUP(Tabla1[[#This Row],[LLAVE]],GANNT!$A:$J,10,0),"")</f>
        <v/>
      </c>
      <c r="L312" s="32" t="str">
        <f>IFERROR(VLOOKUP(Tabla1[[#This Row],[LLAVE]],GANNT!$A:$BT,72,0),"")</f>
        <v>CUMPLIDO</v>
      </c>
      <c r="M31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12" s="33">
        <f>IFERROR(VLOOKUP(Tabla1[[#This Row],[TARIFA A CALCULAR]],Tabla6[#All],2,0)*Tabla1[[#This Row],[POSITIVO]],0)</f>
        <v>0</v>
      </c>
      <c r="O312" s="33">
        <f>IFERROR(VLOOKUP(Tabla1[[#This Row],[TARIFA A CALCULAR]],Tabla6[#All],3,0)*(Tabla1[[#This Row],[ASIGNACION]]-Tabla1[[#This Row],[POSITIVO]]),0)</f>
        <v>0</v>
      </c>
      <c r="P312" s="34">
        <f>+IFERROR(Tabla1[[#This Row],[FACTURA POSITIVO]]+Tabla1[[#This Row],[FACTURA NEGATIVO]],0)</f>
        <v>0</v>
      </c>
    </row>
    <row r="313" spans="1:16" x14ac:dyDescent="0.25">
      <c r="A313" s="62" t="str">
        <f>IFERROR(Tabla1[[#This Row],[ENTIDAD]]&amp;Tabla1[[#This Row],['# SOLICITUDES]],"")</f>
        <v/>
      </c>
      <c r="B313" s="66" t="str">
        <f>+IFERROR(IF([1]Controles!$A312&lt;&gt;"",[1]Controles!$A312,""),"")</f>
        <v/>
      </c>
      <c r="C313" s="64" t="str">
        <f>+IFERROR(IF([1]Controles!$B312&lt;&gt;"",[1]Controles!$B312,""),"")</f>
        <v/>
      </c>
      <c r="D313" s="50" t="str">
        <f>+IFERROR(IF([1]Controles!$C312&lt;&gt;"",[1]Controles!$C312,""),"")</f>
        <v/>
      </c>
      <c r="E313" s="50" t="str">
        <f>+IFERROR(IF([1]Controles!$D312&lt;&gt;"",[1]Controles!$D312,""),"")</f>
        <v/>
      </c>
      <c r="F313" s="50" t="str">
        <f>+IFERROR(IF([1]Controles!$E312&lt;&gt;"",[1]Controles!$E312,""),"")</f>
        <v/>
      </c>
      <c r="G313" s="59" t="str">
        <f>+IFERROR(IF([1]Controles!$F312&lt;&gt;"",[1]Controles!$F312,""),"")</f>
        <v/>
      </c>
      <c r="H313" s="43" t="str">
        <f>+IFERROR(IF([1]Controles!$G312&lt;&gt;"",[1]Controles!$G312,""),"")</f>
        <v/>
      </c>
      <c r="I313" s="42" t="str">
        <f>+IFERROR(Tabla1[[#This Row],[POSITIVO]]/Tabla1[[#This Row],[ASIGNACION]],"")</f>
        <v/>
      </c>
      <c r="J313" s="32" t="str">
        <f>IFERROR(VLOOKUP(Tabla1[[#This Row],[ENTIDAD]],Tabla2[#All],2,0),"")</f>
        <v/>
      </c>
      <c r="K313" s="32" t="str">
        <f>IFERROR(VLOOKUP(Tabla1[[#This Row],[LLAVE]],GANNT!$A:$J,10,0),"")</f>
        <v/>
      </c>
      <c r="L313" s="32" t="str">
        <f>IFERROR(VLOOKUP(Tabla1[[#This Row],[LLAVE]],GANNT!$A:$BT,72,0),"")</f>
        <v>CUMPLIDO</v>
      </c>
      <c r="M31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13" s="33">
        <f>IFERROR(VLOOKUP(Tabla1[[#This Row],[TARIFA A CALCULAR]],Tabla6[#All],2,0)*Tabla1[[#This Row],[POSITIVO]],0)</f>
        <v>0</v>
      </c>
      <c r="O313" s="33">
        <f>IFERROR(VLOOKUP(Tabla1[[#This Row],[TARIFA A CALCULAR]],Tabla6[#All],3,0)*(Tabla1[[#This Row],[ASIGNACION]]-Tabla1[[#This Row],[POSITIVO]]),0)</f>
        <v>0</v>
      </c>
      <c r="P313" s="34">
        <f>+IFERROR(Tabla1[[#This Row],[FACTURA POSITIVO]]+Tabla1[[#This Row],[FACTURA NEGATIVO]],0)</f>
        <v>0</v>
      </c>
    </row>
    <row r="314" spans="1:16" x14ac:dyDescent="0.25">
      <c r="A314" s="62" t="str">
        <f>IFERROR(Tabla1[[#This Row],[ENTIDAD]]&amp;Tabla1[[#This Row],['# SOLICITUDES]],"")</f>
        <v/>
      </c>
      <c r="B314" s="66" t="str">
        <f>+IFERROR(IF([1]Controles!$A313&lt;&gt;"",[1]Controles!$A313,""),"")</f>
        <v/>
      </c>
      <c r="C314" s="64" t="str">
        <f>+IFERROR(IF([1]Controles!$B313&lt;&gt;"",[1]Controles!$B313,""),"")</f>
        <v/>
      </c>
      <c r="D314" s="50" t="str">
        <f>+IFERROR(IF([1]Controles!$C313&lt;&gt;"",[1]Controles!$C313,""),"")</f>
        <v/>
      </c>
      <c r="E314" s="50" t="str">
        <f>+IFERROR(IF([1]Controles!$D313&lt;&gt;"",[1]Controles!$D313,""),"")</f>
        <v/>
      </c>
      <c r="F314" s="50" t="str">
        <f>+IFERROR(IF([1]Controles!$E313&lt;&gt;"",[1]Controles!$E313,""),"")</f>
        <v/>
      </c>
      <c r="G314" s="59" t="str">
        <f>+IFERROR(IF([1]Controles!$F313&lt;&gt;"",[1]Controles!$F313,""),"")</f>
        <v/>
      </c>
      <c r="H314" s="43" t="str">
        <f>+IFERROR(IF([1]Controles!$G313&lt;&gt;"",[1]Controles!$G313,""),"")</f>
        <v/>
      </c>
      <c r="I314" s="42" t="str">
        <f>+IFERROR(Tabla1[[#This Row],[POSITIVO]]/Tabla1[[#This Row],[ASIGNACION]],"")</f>
        <v/>
      </c>
      <c r="J314" s="32" t="str">
        <f>IFERROR(VLOOKUP(Tabla1[[#This Row],[ENTIDAD]],Tabla2[#All],2,0),"")</f>
        <v/>
      </c>
      <c r="K314" s="32" t="str">
        <f>IFERROR(VLOOKUP(Tabla1[[#This Row],[LLAVE]],GANNT!$A:$J,10,0),"")</f>
        <v/>
      </c>
      <c r="L314" s="32" t="str">
        <f>IFERROR(VLOOKUP(Tabla1[[#This Row],[LLAVE]],GANNT!$A:$BT,72,0),"")</f>
        <v>CUMPLIDO</v>
      </c>
      <c r="M31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14" s="33">
        <f>IFERROR(VLOOKUP(Tabla1[[#This Row],[TARIFA A CALCULAR]],Tabla6[#All],2,0)*Tabla1[[#This Row],[POSITIVO]],0)</f>
        <v>0</v>
      </c>
      <c r="O314" s="33">
        <f>IFERROR(VLOOKUP(Tabla1[[#This Row],[TARIFA A CALCULAR]],Tabla6[#All],3,0)*(Tabla1[[#This Row],[ASIGNACION]]-Tabla1[[#This Row],[POSITIVO]]),0)</f>
        <v>0</v>
      </c>
      <c r="P314" s="34">
        <f>+IFERROR(Tabla1[[#This Row],[FACTURA POSITIVO]]+Tabla1[[#This Row],[FACTURA NEGATIVO]],0)</f>
        <v>0</v>
      </c>
    </row>
    <row r="315" spans="1:16" x14ac:dyDescent="0.25">
      <c r="A315" s="62" t="str">
        <f>IFERROR(Tabla1[[#This Row],[ENTIDAD]]&amp;Tabla1[[#This Row],['# SOLICITUDES]],"")</f>
        <v/>
      </c>
      <c r="B315" s="66" t="str">
        <f>+IFERROR(IF([1]Controles!$A314&lt;&gt;"",[1]Controles!$A314,""),"")</f>
        <v/>
      </c>
      <c r="C315" s="64" t="str">
        <f>+IFERROR(IF([1]Controles!$B314&lt;&gt;"",[1]Controles!$B314,""),"")</f>
        <v/>
      </c>
      <c r="D315" s="50" t="str">
        <f>+IFERROR(IF([1]Controles!$C314&lt;&gt;"",[1]Controles!$C314,""),"")</f>
        <v/>
      </c>
      <c r="E315" s="50" t="str">
        <f>+IFERROR(IF([1]Controles!$D314&lt;&gt;"",[1]Controles!$D314,""),"")</f>
        <v/>
      </c>
      <c r="F315" s="50" t="str">
        <f>+IFERROR(IF([1]Controles!$E314&lt;&gt;"",[1]Controles!$E314,""),"")</f>
        <v/>
      </c>
      <c r="G315" s="59" t="str">
        <f>+IFERROR(IF([1]Controles!$F314&lt;&gt;"",[1]Controles!$F314,""),"")</f>
        <v/>
      </c>
      <c r="H315" s="43" t="str">
        <f>+IFERROR(IF([1]Controles!$G314&lt;&gt;"",[1]Controles!$G314,""),"")</f>
        <v/>
      </c>
      <c r="I315" s="42" t="str">
        <f>+IFERROR(Tabla1[[#This Row],[POSITIVO]]/Tabla1[[#This Row],[ASIGNACION]],"")</f>
        <v/>
      </c>
      <c r="J315" s="32" t="str">
        <f>IFERROR(VLOOKUP(Tabla1[[#This Row],[ENTIDAD]],Tabla2[#All],2,0),"")</f>
        <v/>
      </c>
      <c r="K315" s="32" t="str">
        <f>IFERROR(VLOOKUP(Tabla1[[#This Row],[LLAVE]],GANNT!$A:$J,10,0),"")</f>
        <v/>
      </c>
      <c r="L315" s="32" t="str">
        <f>IFERROR(VLOOKUP(Tabla1[[#This Row],[LLAVE]],GANNT!$A:$BT,72,0),"")</f>
        <v>CUMPLIDO</v>
      </c>
      <c r="M31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15" s="33">
        <f>IFERROR(VLOOKUP(Tabla1[[#This Row],[TARIFA A CALCULAR]],Tabla6[#All],2,0)*Tabla1[[#This Row],[POSITIVO]],0)</f>
        <v>0</v>
      </c>
      <c r="O315" s="33">
        <f>IFERROR(VLOOKUP(Tabla1[[#This Row],[TARIFA A CALCULAR]],Tabla6[#All],3,0)*(Tabla1[[#This Row],[ASIGNACION]]-Tabla1[[#This Row],[POSITIVO]]),0)</f>
        <v>0</v>
      </c>
      <c r="P315" s="34">
        <f>+IFERROR(Tabla1[[#This Row],[FACTURA POSITIVO]]+Tabla1[[#This Row],[FACTURA NEGATIVO]],0)</f>
        <v>0</v>
      </c>
    </row>
    <row r="316" spans="1:16" x14ac:dyDescent="0.25">
      <c r="A316" s="62" t="str">
        <f>IFERROR(Tabla1[[#This Row],[ENTIDAD]]&amp;Tabla1[[#This Row],['# SOLICITUDES]],"")</f>
        <v/>
      </c>
      <c r="B316" s="66" t="str">
        <f>+IFERROR(IF([1]Controles!$A315&lt;&gt;"",[1]Controles!$A315,""),"")</f>
        <v/>
      </c>
      <c r="C316" s="64" t="str">
        <f>+IFERROR(IF([1]Controles!$B315&lt;&gt;"",[1]Controles!$B315,""),"")</f>
        <v/>
      </c>
      <c r="D316" s="50" t="str">
        <f>+IFERROR(IF([1]Controles!$C315&lt;&gt;"",[1]Controles!$C315,""),"")</f>
        <v/>
      </c>
      <c r="E316" s="50" t="str">
        <f>+IFERROR(IF([1]Controles!$D315&lt;&gt;"",[1]Controles!$D315,""),"")</f>
        <v/>
      </c>
      <c r="F316" s="50" t="str">
        <f>+IFERROR(IF([1]Controles!$E315&lt;&gt;"",[1]Controles!$E315,""),"")</f>
        <v/>
      </c>
      <c r="G316" s="59" t="str">
        <f>+IFERROR(IF([1]Controles!$F315&lt;&gt;"",[1]Controles!$F315,""),"")</f>
        <v/>
      </c>
      <c r="H316" s="43" t="str">
        <f>+IFERROR(IF([1]Controles!$G315&lt;&gt;"",[1]Controles!$G315,""),"")</f>
        <v/>
      </c>
      <c r="I316" s="42" t="str">
        <f>+IFERROR(Tabla1[[#This Row],[POSITIVO]]/Tabla1[[#This Row],[ASIGNACION]],"")</f>
        <v/>
      </c>
      <c r="J316" s="32" t="str">
        <f>IFERROR(VLOOKUP(Tabla1[[#This Row],[ENTIDAD]],Tabla2[#All],2,0),"")</f>
        <v/>
      </c>
      <c r="K316" s="32" t="str">
        <f>IFERROR(VLOOKUP(Tabla1[[#This Row],[LLAVE]],GANNT!$A:$J,10,0),"")</f>
        <v/>
      </c>
      <c r="L316" s="32" t="str">
        <f>IFERROR(VLOOKUP(Tabla1[[#This Row],[LLAVE]],GANNT!$A:$BT,72,0),"")</f>
        <v>CUMPLIDO</v>
      </c>
      <c r="M31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16" s="33">
        <f>IFERROR(VLOOKUP(Tabla1[[#This Row],[TARIFA A CALCULAR]],Tabla6[#All],2,0)*Tabla1[[#This Row],[POSITIVO]],0)</f>
        <v>0</v>
      </c>
      <c r="O316" s="33">
        <f>IFERROR(VLOOKUP(Tabla1[[#This Row],[TARIFA A CALCULAR]],Tabla6[#All],3,0)*(Tabla1[[#This Row],[ASIGNACION]]-Tabla1[[#This Row],[POSITIVO]]),0)</f>
        <v>0</v>
      </c>
      <c r="P316" s="34">
        <f>+IFERROR(Tabla1[[#This Row],[FACTURA POSITIVO]]+Tabla1[[#This Row],[FACTURA NEGATIVO]],0)</f>
        <v>0</v>
      </c>
    </row>
    <row r="317" spans="1:16" x14ac:dyDescent="0.25">
      <c r="A317" s="62" t="str">
        <f>IFERROR(Tabla1[[#This Row],[ENTIDAD]]&amp;Tabla1[[#This Row],['# SOLICITUDES]],"")</f>
        <v/>
      </c>
      <c r="B317" s="66" t="str">
        <f>+IFERROR(IF([1]Controles!$A316&lt;&gt;"",[1]Controles!$A316,""),"")</f>
        <v/>
      </c>
      <c r="C317" s="64" t="str">
        <f>+IFERROR(IF([1]Controles!$B316&lt;&gt;"",[1]Controles!$B316,""),"")</f>
        <v/>
      </c>
      <c r="D317" s="50" t="str">
        <f>+IFERROR(IF([1]Controles!$C316&lt;&gt;"",[1]Controles!$C316,""),"")</f>
        <v/>
      </c>
      <c r="E317" s="50" t="str">
        <f>+IFERROR(IF([1]Controles!$D316&lt;&gt;"",[1]Controles!$D316,""),"")</f>
        <v/>
      </c>
      <c r="F317" s="50" t="str">
        <f>+IFERROR(IF([1]Controles!$E316&lt;&gt;"",[1]Controles!$E316,""),"")</f>
        <v/>
      </c>
      <c r="G317" s="59" t="str">
        <f>+IFERROR(IF([1]Controles!$F316&lt;&gt;"",[1]Controles!$F316,""),"")</f>
        <v/>
      </c>
      <c r="H317" s="43" t="str">
        <f>+IFERROR(IF([1]Controles!$G316&lt;&gt;"",[1]Controles!$G316,""),"")</f>
        <v/>
      </c>
      <c r="I317" s="42" t="str">
        <f>+IFERROR(Tabla1[[#This Row],[POSITIVO]]/Tabla1[[#This Row],[ASIGNACION]],"")</f>
        <v/>
      </c>
      <c r="J317" s="32" t="str">
        <f>IFERROR(VLOOKUP(Tabla1[[#This Row],[ENTIDAD]],Tabla2[#All],2,0),"")</f>
        <v/>
      </c>
      <c r="K317" s="32" t="str">
        <f>IFERROR(VLOOKUP(Tabla1[[#This Row],[LLAVE]],GANNT!$A:$J,10,0),"")</f>
        <v/>
      </c>
      <c r="L317" s="32" t="str">
        <f>IFERROR(VLOOKUP(Tabla1[[#This Row],[LLAVE]],GANNT!$A:$BT,72,0),"")</f>
        <v>CUMPLIDO</v>
      </c>
      <c r="M31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17" s="33">
        <f>IFERROR(VLOOKUP(Tabla1[[#This Row],[TARIFA A CALCULAR]],Tabla6[#All],2,0)*Tabla1[[#This Row],[POSITIVO]],0)</f>
        <v>0</v>
      </c>
      <c r="O317" s="33">
        <f>IFERROR(VLOOKUP(Tabla1[[#This Row],[TARIFA A CALCULAR]],Tabla6[#All],3,0)*(Tabla1[[#This Row],[ASIGNACION]]-Tabla1[[#This Row],[POSITIVO]]),0)</f>
        <v>0</v>
      </c>
      <c r="P317" s="34">
        <f>+IFERROR(Tabla1[[#This Row],[FACTURA POSITIVO]]+Tabla1[[#This Row],[FACTURA NEGATIVO]],0)</f>
        <v>0</v>
      </c>
    </row>
    <row r="318" spans="1:16" x14ac:dyDescent="0.25">
      <c r="A318" s="62" t="str">
        <f>IFERROR(Tabla1[[#This Row],[ENTIDAD]]&amp;Tabla1[[#This Row],['# SOLICITUDES]],"")</f>
        <v/>
      </c>
      <c r="B318" s="66" t="str">
        <f>+IFERROR(IF([1]Controles!$A317&lt;&gt;"",[1]Controles!$A317,""),"")</f>
        <v/>
      </c>
      <c r="C318" s="64" t="str">
        <f>+IFERROR(IF([1]Controles!$B317&lt;&gt;"",[1]Controles!$B317,""),"")</f>
        <v/>
      </c>
      <c r="D318" s="50" t="str">
        <f>+IFERROR(IF([1]Controles!$C317&lt;&gt;"",[1]Controles!$C317,""),"")</f>
        <v/>
      </c>
      <c r="E318" s="50" t="str">
        <f>+IFERROR(IF([1]Controles!$D317&lt;&gt;"",[1]Controles!$D317,""),"")</f>
        <v/>
      </c>
      <c r="F318" s="50" t="str">
        <f>+IFERROR(IF([1]Controles!$E317&lt;&gt;"",[1]Controles!$E317,""),"")</f>
        <v/>
      </c>
      <c r="G318" s="59" t="str">
        <f>+IFERROR(IF([1]Controles!$F317&lt;&gt;"",[1]Controles!$F317,""),"")</f>
        <v/>
      </c>
      <c r="H318" s="43" t="str">
        <f>+IFERROR(IF([1]Controles!$G317&lt;&gt;"",[1]Controles!$G317,""),"")</f>
        <v/>
      </c>
      <c r="I318" s="42" t="str">
        <f>+IFERROR(Tabla1[[#This Row],[POSITIVO]]/Tabla1[[#This Row],[ASIGNACION]],"")</f>
        <v/>
      </c>
      <c r="J318" s="32" t="str">
        <f>IFERROR(VLOOKUP(Tabla1[[#This Row],[ENTIDAD]],Tabla2[#All],2,0),"")</f>
        <v/>
      </c>
      <c r="K318" s="32" t="str">
        <f>IFERROR(VLOOKUP(Tabla1[[#This Row],[LLAVE]],GANNT!$A:$J,10,0),"")</f>
        <v/>
      </c>
      <c r="L318" s="32" t="str">
        <f>IFERROR(VLOOKUP(Tabla1[[#This Row],[LLAVE]],GANNT!$A:$BT,72,0),"")</f>
        <v>CUMPLIDO</v>
      </c>
      <c r="M31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18" s="33">
        <f>IFERROR(VLOOKUP(Tabla1[[#This Row],[TARIFA A CALCULAR]],Tabla6[#All],2,0)*Tabla1[[#This Row],[POSITIVO]],0)</f>
        <v>0</v>
      </c>
      <c r="O318" s="33">
        <f>IFERROR(VLOOKUP(Tabla1[[#This Row],[TARIFA A CALCULAR]],Tabla6[#All],3,0)*(Tabla1[[#This Row],[ASIGNACION]]-Tabla1[[#This Row],[POSITIVO]]),0)</f>
        <v>0</v>
      </c>
      <c r="P318" s="34">
        <f>+IFERROR(Tabla1[[#This Row],[FACTURA POSITIVO]]+Tabla1[[#This Row],[FACTURA NEGATIVO]],0)</f>
        <v>0</v>
      </c>
    </row>
    <row r="319" spans="1:16" x14ac:dyDescent="0.25">
      <c r="A319" s="62" t="str">
        <f>IFERROR(Tabla1[[#This Row],[ENTIDAD]]&amp;Tabla1[[#This Row],['# SOLICITUDES]],"")</f>
        <v/>
      </c>
      <c r="B319" s="66" t="str">
        <f>+IFERROR(IF([1]Controles!$A318&lt;&gt;"",[1]Controles!$A318,""),"")</f>
        <v/>
      </c>
      <c r="C319" s="64" t="str">
        <f>+IFERROR(IF([1]Controles!$B318&lt;&gt;"",[1]Controles!$B318,""),"")</f>
        <v/>
      </c>
      <c r="D319" s="50" t="str">
        <f>+IFERROR(IF([1]Controles!$C318&lt;&gt;"",[1]Controles!$C318,""),"")</f>
        <v/>
      </c>
      <c r="E319" s="50" t="str">
        <f>+IFERROR(IF([1]Controles!$D318&lt;&gt;"",[1]Controles!$D318,""),"")</f>
        <v/>
      </c>
      <c r="F319" s="50" t="str">
        <f>+IFERROR(IF([1]Controles!$E318&lt;&gt;"",[1]Controles!$E318,""),"")</f>
        <v/>
      </c>
      <c r="G319" s="59" t="str">
        <f>+IFERROR(IF([1]Controles!$F318&lt;&gt;"",[1]Controles!$F318,""),"")</f>
        <v/>
      </c>
      <c r="H319" s="43" t="str">
        <f>+IFERROR(IF([1]Controles!$G318&lt;&gt;"",[1]Controles!$G318,""),"")</f>
        <v/>
      </c>
      <c r="I319" s="42" t="str">
        <f>+IFERROR(Tabla1[[#This Row],[POSITIVO]]/Tabla1[[#This Row],[ASIGNACION]],"")</f>
        <v/>
      </c>
      <c r="J319" s="32" t="str">
        <f>IFERROR(VLOOKUP(Tabla1[[#This Row],[ENTIDAD]],Tabla2[#All],2,0),"")</f>
        <v/>
      </c>
      <c r="K319" s="32" t="str">
        <f>IFERROR(VLOOKUP(Tabla1[[#This Row],[LLAVE]],GANNT!$A:$J,10,0),"")</f>
        <v/>
      </c>
      <c r="L319" s="32" t="str">
        <f>IFERROR(VLOOKUP(Tabla1[[#This Row],[LLAVE]],GANNT!$A:$BT,72,0),"")</f>
        <v>CUMPLIDO</v>
      </c>
      <c r="M31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19" s="33">
        <f>IFERROR(VLOOKUP(Tabla1[[#This Row],[TARIFA A CALCULAR]],Tabla6[#All],2,0)*Tabla1[[#This Row],[POSITIVO]],0)</f>
        <v>0</v>
      </c>
      <c r="O319" s="33">
        <f>IFERROR(VLOOKUP(Tabla1[[#This Row],[TARIFA A CALCULAR]],Tabla6[#All],3,0)*(Tabla1[[#This Row],[ASIGNACION]]-Tabla1[[#This Row],[POSITIVO]]),0)</f>
        <v>0</v>
      </c>
      <c r="P319" s="34">
        <f>+IFERROR(Tabla1[[#This Row],[FACTURA POSITIVO]]+Tabla1[[#This Row],[FACTURA NEGATIVO]],0)</f>
        <v>0</v>
      </c>
    </row>
    <row r="320" spans="1:16" x14ac:dyDescent="0.25">
      <c r="A320" s="62" t="str">
        <f>IFERROR(Tabla1[[#This Row],[ENTIDAD]]&amp;Tabla1[[#This Row],['# SOLICITUDES]],"")</f>
        <v/>
      </c>
      <c r="B320" s="66" t="str">
        <f>+IFERROR(IF([1]Controles!$A319&lt;&gt;"",[1]Controles!$A319,""),"")</f>
        <v/>
      </c>
      <c r="C320" s="64" t="str">
        <f>+IFERROR(IF([1]Controles!$B319&lt;&gt;"",[1]Controles!$B319,""),"")</f>
        <v/>
      </c>
      <c r="D320" s="50" t="str">
        <f>+IFERROR(IF([1]Controles!$C319&lt;&gt;"",[1]Controles!$C319,""),"")</f>
        <v/>
      </c>
      <c r="E320" s="50" t="str">
        <f>+IFERROR(IF([1]Controles!$D319&lt;&gt;"",[1]Controles!$D319,""),"")</f>
        <v/>
      </c>
      <c r="F320" s="50" t="str">
        <f>+IFERROR(IF([1]Controles!$E319&lt;&gt;"",[1]Controles!$E319,""),"")</f>
        <v/>
      </c>
      <c r="G320" s="59" t="str">
        <f>+IFERROR(IF([1]Controles!$F319&lt;&gt;"",[1]Controles!$F319,""),"")</f>
        <v/>
      </c>
      <c r="H320" s="43" t="str">
        <f>+IFERROR(IF([1]Controles!$G319&lt;&gt;"",[1]Controles!$G319,""),"")</f>
        <v/>
      </c>
      <c r="I320" s="42" t="str">
        <f>+IFERROR(Tabla1[[#This Row],[POSITIVO]]/Tabla1[[#This Row],[ASIGNACION]],"")</f>
        <v/>
      </c>
      <c r="J320" s="32" t="str">
        <f>IFERROR(VLOOKUP(Tabla1[[#This Row],[ENTIDAD]],Tabla2[#All],2,0),"")</f>
        <v/>
      </c>
      <c r="K320" s="32" t="str">
        <f>IFERROR(VLOOKUP(Tabla1[[#This Row],[LLAVE]],GANNT!$A:$J,10,0),"")</f>
        <v/>
      </c>
      <c r="L320" s="32" t="str">
        <f>IFERROR(VLOOKUP(Tabla1[[#This Row],[LLAVE]],GANNT!$A:$BT,72,0),"")</f>
        <v>CUMPLIDO</v>
      </c>
      <c r="M32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20" s="33">
        <f>IFERROR(VLOOKUP(Tabla1[[#This Row],[TARIFA A CALCULAR]],Tabla6[#All],2,0)*Tabla1[[#This Row],[POSITIVO]],0)</f>
        <v>0</v>
      </c>
      <c r="O320" s="33">
        <f>IFERROR(VLOOKUP(Tabla1[[#This Row],[TARIFA A CALCULAR]],Tabla6[#All],3,0)*(Tabla1[[#This Row],[ASIGNACION]]-Tabla1[[#This Row],[POSITIVO]]),0)</f>
        <v>0</v>
      </c>
      <c r="P320" s="34">
        <f>+IFERROR(Tabla1[[#This Row],[FACTURA POSITIVO]]+Tabla1[[#This Row],[FACTURA NEGATIVO]],0)</f>
        <v>0</v>
      </c>
    </row>
    <row r="321" spans="1:16" x14ac:dyDescent="0.25">
      <c r="A321" s="62" t="str">
        <f>IFERROR(Tabla1[[#This Row],[ENTIDAD]]&amp;Tabla1[[#This Row],['# SOLICITUDES]],"")</f>
        <v/>
      </c>
      <c r="B321" s="66" t="str">
        <f>+IFERROR(IF([1]Controles!$A320&lt;&gt;"",[1]Controles!$A320,""),"")</f>
        <v/>
      </c>
      <c r="C321" s="64" t="str">
        <f>+IFERROR(IF([1]Controles!$B320&lt;&gt;"",[1]Controles!$B320,""),"")</f>
        <v/>
      </c>
      <c r="D321" s="50" t="str">
        <f>+IFERROR(IF([1]Controles!$C320&lt;&gt;"",[1]Controles!$C320,""),"")</f>
        <v/>
      </c>
      <c r="E321" s="50" t="str">
        <f>+IFERROR(IF([1]Controles!$D320&lt;&gt;"",[1]Controles!$D320,""),"")</f>
        <v/>
      </c>
      <c r="F321" s="50" t="str">
        <f>+IFERROR(IF([1]Controles!$E320&lt;&gt;"",[1]Controles!$E320,""),"")</f>
        <v/>
      </c>
      <c r="G321" s="59" t="str">
        <f>+IFERROR(IF([1]Controles!$F320&lt;&gt;"",[1]Controles!$F320,""),"")</f>
        <v/>
      </c>
      <c r="H321" s="43" t="str">
        <f>+IFERROR(IF([1]Controles!$G320&lt;&gt;"",[1]Controles!$G320,""),"")</f>
        <v/>
      </c>
      <c r="I321" s="42" t="str">
        <f>+IFERROR(Tabla1[[#This Row],[POSITIVO]]/Tabla1[[#This Row],[ASIGNACION]],"")</f>
        <v/>
      </c>
      <c r="J321" s="32" t="str">
        <f>IFERROR(VLOOKUP(Tabla1[[#This Row],[ENTIDAD]],Tabla2[#All],2,0),"")</f>
        <v/>
      </c>
      <c r="K321" s="32" t="str">
        <f>IFERROR(VLOOKUP(Tabla1[[#This Row],[LLAVE]],GANNT!$A:$J,10,0),"")</f>
        <v/>
      </c>
      <c r="L321" s="32" t="str">
        <f>IFERROR(VLOOKUP(Tabla1[[#This Row],[LLAVE]],GANNT!$A:$BT,72,0),"")</f>
        <v>CUMPLIDO</v>
      </c>
      <c r="M32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21" s="33">
        <f>IFERROR(VLOOKUP(Tabla1[[#This Row],[TARIFA A CALCULAR]],Tabla6[#All],2,0)*Tabla1[[#This Row],[POSITIVO]],0)</f>
        <v>0</v>
      </c>
      <c r="O321" s="33">
        <f>IFERROR(VLOOKUP(Tabla1[[#This Row],[TARIFA A CALCULAR]],Tabla6[#All],3,0)*(Tabla1[[#This Row],[ASIGNACION]]-Tabla1[[#This Row],[POSITIVO]]),0)</f>
        <v>0</v>
      </c>
      <c r="P321" s="34">
        <f>+IFERROR(Tabla1[[#This Row],[FACTURA POSITIVO]]+Tabla1[[#This Row],[FACTURA NEGATIVO]],0)</f>
        <v>0</v>
      </c>
    </row>
    <row r="322" spans="1:16" x14ac:dyDescent="0.25">
      <c r="A322" s="62" t="str">
        <f>IFERROR(Tabla1[[#This Row],[ENTIDAD]]&amp;Tabla1[[#This Row],['# SOLICITUDES]],"")</f>
        <v/>
      </c>
      <c r="B322" s="66" t="str">
        <f>+IFERROR(IF([1]Controles!$A321&lt;&gt;"",[1]Controles!$A321,""),"")</f>
        <v/>
      </c>
      <c r="C322" s="64" t="str">
        <f>+IFERROR(IF([1]Controles!$B321&lt;&gt;"",[1]Controles!$B321,""),"")</f>
        <v/>
      </c>
      <c r="D322" s="50" t="str">
        <f>+IFERROR(IF([1]Controles!$C321&lt;&gt;"",[1]Controles!$C321,""),"")</f>
        <v/>
      </c>
      <c r="E322" s="50" t="str">
        <f>+IFERROR(IF([1]Controles!$D321&lt;&gt;"",[1]Controles!$D321,""),"")</f>
        <v/>
      </c>
      <c r="F322" s="50" t="str">
        <f>+IFERROR(IF([1]Controles!$E321&lt;&gt;"",[1]Controles!$E321,""),"")</f>
        <v/>
      </c>
      <c r="G322" s="59" t="str">
        <f>+IFERROR(IF([1]Controles!$F321&lt;&gt;"",[1]Controles!$F321,""),"")</f>
        <v/>
      </c>
      <c r="H322" s="43" t="str">
        <f>+IFERROR(IF([1]Controles!$G321&lt;&gt;"",[1]Controles!$G321,""),"")</f>
        <v/>
      </c>
      <c r="I322" s="42" t="str">
        <f>+IFERROR(Tabla1[[#This Row],[POSITIVO]]/Tabla1[[#This Row],[ASIGNACION]],"")</f>
        <v/>
      </c>
      <c r="J322" s="32" t="str">
        <f>IFERROR(VLOOKUP(Tabla1[[#This Row],[ENTIDAD]],Tabla2[#All],2,0),"")</f>
        <v/>
      </c>
      <c r="K322" s="32" t="str">
        <f>IFERROR(VLOOKUP(Tabla1[[#This Row],[LLAVE]],GANNT!$A:$J,10,0),"")</f>
        <v/>
      </c>
      <c r="L322" s="32" t="str">
        <f>IFERROR(VLOOKUP(Tabla1[[#This Row],[LLAVE]],GANNT!$A:$BT,72,0),"")</f>
        <v>CUMPLIDO</v>
      </c>
      <c r="M32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22" s="33">
        <f>IFERROR(VLOOKUP(Tabla1[[#This Row],[TARIFA A CALCULAR]],Tabla6[#All],2,0)*Tabla1[[#This Row],[POSITIVO]],0)</f>
        <v>0</v>
      </c>
      <c r="O322" s="33">
        <f>IFERROR(VLOOKUP(Tabla1[[#This Row],[TARIFA A CALCULAR]],Tabla6[#All],3,0)*(Tabla1[[#This Row],[ASIGNACION]]-Tabla1[[#This Row],[POSITIVO]]),0)</f>
        <v>0</v>
      </c>
      <c r="P322" s="34">
        <f>+IFERROR(Tabla1[[#This Row],[FACTURA POSITIVO]]+Tabla1[[#This Row],[FACTURA NEGATIVO]],0)</f>
        <v>0</v>
      </c>
    </row>
    <row r="323" spans="1:16" x14ac:dyDescent="0.25">
      <c r="A323" s="62" t="str">
        <f>IFERROR(Tabla1[[#This Row],[ENTIDAD]]&amp;Tabla1[[#This Row],['# SOLICITUDES]],"")</f>
        <v/>
      </c>
      <c r="B323" s="66" t="str">
        <f>+IFERROR(IF([1]Controles!$A322&lt;&gt;"",[1]Controles!$A322,""),"")</f>
        <v/>
      </c>
      <c r="C323" s="64" t="str">
        <f>+IFERROR(IF([1]Controles!$B322&lt;&gt;"",[1]Controles!$B322,""),"")</f>
        <v/>
      </c>
      <c r="D323" s="50" t="str">
        <f>+IFERROR(IF([1]Controles!$C322&lt;&gt;"",[1]Controles!$C322,""),"")</f>
        <v/>
      </c>
      <c r="E323" s="50" t="str">
        <f>+IFERROR(IF([1]Controles!$D322&lt;&gt;"",[1]Controles!$D322,""),"")</f>
        <v/>
      </c>
      <c r="F323" s="50" t="str">
        <f>+IFERROR(IF([1]Controles!$E322&lt;&gt;"",[1]Controles!$E322,""),"")</f>
        <v/>
      </c>
      <c r="G323" s="59" t="str">
        <f>+IFERROR(IF([1]Controles!$F322&lt;&gt;"",[1]Controles!$F322,""),"")</f>
        <v/>
      </c>
      <c r="H323" s="43" t="str">
        <f>+IFERROR(IF([1]Controles!$G322&lt;&gt;"",[1]Controles!$G322,""),"")</f>
        <v/>
      </c>
      <c r="I323" s="42" t="str">
        <f>+IFERROR(Tabla1[[#This Row],[POSITIVO]]/Tabla1[[#This Row],[ASIGNACION]],"")</f>
        <v/>
      </c>
      <c r="J323" s="32" t="str">
        <f>IFERROR(VLOOKUP(Tabla1[[#This Row],[ENTIDAD]],Tabla2[#All],2,0),"")</f>
        <v/>
      </c>
      <c r="K323" s="32" t="str">
        <f>IFERROR(VLOOKUP(Tabla1[[#This Row],[LLAVE]],GANNT!$A:$J,10,0),"")</f>
        <v/>
      </c>
      <c r="L323" s="32" t="str">
        <f>IFERROR(VLOOKUP(Tabla1[[#This Row],[LLAVE]],GANNT!$A:$BT,72,0),"")</f>
        <v>CUMPLIDO</v>
      </c>
      <c r="M32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23" s="33">
        <f>IFERROR(VLOOKUP(Tabla1[[#This Row],[TARIFA A CALCULAR]],Tabla6[#All],2,0)*Tabla1[[#This Row],[POSITIVO]],0)</f>
        <v>0</v>
      </c>
      <c r="O323" s="33">
        <f>IFERROR(VLOOKUP(Tabla1[[#This Row],[TARIFA A CALCULAR]],Tabla6[#All],3,0)*(Tabla1[[#This Row],[ASIGNACION]]-Tabla1[[#This Row],[POSITIVO]]),0)</f>
        <v>0</v>
      </c>
      <c r="P323" s="34">
        <f>+IFERROR(Tabla1[[#This Row],[FACTURA POSITIVO]]+Tabla1[[#This Row],[FACTURA NEGATIVO]],0)</f>
        <v>0</v>
      </c>
    </row>
    <row r="324" spans="1:16" x14ac:dyDescent="0.25">
      <c r="A324" s="62" t="str">
        <f>IFERROR(Tabla1[[#This Row],[ENTIDAD]]&amp;Tabla1[[#This Row],['# SOLICITUDES]],"")</f>
        <v/>
      </c>
      <c r="B324" s="66" t="str">
        <f>+IFERROR(IF([1]Controles!$A323&lt;&gt;"",[1]Controles!$A323,""),"")</f>
        <v/>
      </c>
      <c r="C324" s="64" t="str">
        <f>+IFERROR(IF([1]Controles!$B323&lt;&gt;"",[1]Controles!$B323,""),"")</f>
        <v/>
      </c>
      <c r="D324" s="50" t="str">
        <f>+IFERROR(IF([1]Controles!$C323&lt;&gt;"",[1]Controles!$C323,""),"")</f>
        <v/>
      </c>
      <c r="E324" s="50" t="str">
        <f>+IFERROR(IF([1]Controles!$D323&lt;&gt;"",[1]Controles!$D323,""),"")</f>
        <v/>
      </c>
      <c r="F324" s="50" t="str">
        <f>+IFERROR(IF([1]Controles!$E323&lt;&gt;"",[1]Controles!$E323,""),"")</f>
        <v/>
      </c>
      <c r="G324" s="59" t="str">
        <f>+IFERROR(IF([1]Controles!$F323&lt;&gt;"",[1]Controles!$F323,""),"")</f>
        <v/>
      </c>
      <c r="H324" s="43" t="str">
        <f>+IFERROR(IF([1]Controles!$G323&lt;&gt;"",[1]Controles!$G323,""),"")</f>
        <v/>
      </c>
      <c r="I324" s="42" t="str">
        <f>+IFERROR(Tabla1[[#This Row],[POSITIVO]]/Tabla1[[#This Row],[ASIGNACION]],"")</f>
        <v/>
      </c>
      <c r="J324" s="32" t="str">
        <f>IFERROR(VLOOKUP(Tabla1[[#This Row],[ENTIDAD]],Tabla2[#All],2,0),"")</f>
        <v/>
      </c>
      <c r="K324" s="32" t="str">
        <f>IFERROR(VLOOKUP(Tabla1[[#This Row],[LLAVE]],GANNT!$A:$J,10,0),"")</f>
        <v/>
      </c>
      <c r="L324" s="32" t="str">
        <f>IFERROR(VLOOKUP(Tabla1[[#This Row],[LLAVE]],GANNT!$A:$BT,72,0),"")</f>
        <v>CUMPLIDO</v>
      </c>
      <c r="M32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24" s="33">
        <f>IFERROR(VLOOKUP(Tabla1[[#This Row],[TARIFA A CALCULAR]],Tabla6[#All],2,0)*Tabla1[[#This Row],[POSITIVO]],0)</f>
        <v>0</v>
      </c>
      <c r="O324" s="33">
        <f>IFERROR(VLOOKUP(Tabla1[[#This Row],[TARIFA A CALCULAR]],Tabla6[#All],3,0)*(Tabla1[[#This Row],[ASIGNACION]]-Tabla1[[#This Row],[POSITIVO]]),0)</f>
        <v>0</v>
      </c>
      <c r="P324" s="34">
        <f>+IFERROR(Tabla1[[#This Row],[FACTURA POSITIVO]]+Tabla1[[#This Row],[FACTURA NEGATIVO]],0)</f>
        <v>0</v>
      </c>
    </row>
    <row r="325" spans="1:16" x14ac:dyDescent="0.25">
      <c r="A325" s="62" t="str">
        <f>IFERROR(Tabla1[[#This Row],[ENTIDAD]]&amp;Tabla1[[#This Row],['# SOLICITUDES]],"")</f>
        <v/>
      </c>
      <c r="B325" s="66" t="str">
        <f>+IFERROR(IF([1]Controles!$A324&lt;&gt;"",[1]Controles!$A324,""),"")</f>
        <v/>
      </c>
      <c r="C325" s="64" t="str">
        <f>+IFERROR(IF([1]Controles!$B324&lt;&gt;"",[1]Controles!$B324,""),"")</f>
        <v/>
      </c>
      <c r="D325" s="50" t="str">
        <f>+IFERROR(IF([1]Controles!$C324&lt;&gt;"",[1]Controles!$C324,""),"")</f>
        <v/>
      </c>
      <c r="E325" s="50" t="str">
        <f>+IFERROR(IF([1]Controles!$D324&lt;&gt;"",[1]Controles!$D324,""),"")</f>
        <v/>
      </c>
      <c r="F325" s="50" t="str">
        <f>+IFERROR(IF([1]Controles!$E324&lt;&gt;"",[1]Controles!$E324,""),"")</f>
        <v/>
      </c>
      <c r="G325" s="59" t="str">
        <f>+IFERROR(IF([1]Controles!$F324&lt;&gt;"",[1]Controles!$F324,""),"")</f>
        <v/>
      </c>
      <c r="H325" s="43" t="str">
        <f>+IFERROR(IF([1]Controles!$G324&lt;&gt;"",[1]Controles!$G324,""),"")</f>
        <v/>
      </c>
      <c r="I325" s="42" t="str">
        <f>+IFERROR(Tabla1[[#This Row],[POSITIVO]]/Tabla1[[#This Row],[ASIGNACION]],"")</f>
        <v/>
      </c>
      <c r="J325" s="32" t="str">
        <f>IFERROR(VLOOKUP(Tabla1[[#This Row],[ENTIDAD]],Tabla2[#All],2,0),"")</f>
        <v/>
      </c>
      <c r="K325" s="32" t="str">
        <f>IFERROR(VLOOKUP(Tabla1[[#This Row],[LLAVE]],GANNT!$A:$J,10,0),"")</f>
        <v/>
      </c>
      <c r="L325" s="32" t="str">
        <f>IFERROR(VLOOKUP(Tabla1[[#This Row],[LLAVE]],GANNT!$A:$BT,72,0),"")</f>
        <v>CUMPLIDO</v>
      </c>
      <c r="M32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25" s="33">
        <f>IFERROR(VLOOKUP(Tabla1[[#This Row],[TARIFA A CALCULAR]],Tabla6[#All],2,0)*Tabla1[[#This Row],[POSITIVO]],0)</f>
        <v>0</v>
      </c>
      <c r="O325" s="33">
        <f>IFERROR(VLOOKUP(Tabla1[[#This Row],[TARIFA A CALCULAR]],Tabla6[#All],3,0)*(Tabla1[[#This Row],[ASIGNACION]]-Tabla1[[#This Row],[POSITIVO]]),0)</f>
        <v>0</v>
      </c>
      <c r="P325" s="34">
        <f>+IFERROR(Tabla1[[#This Row],[FACTURA POSITIVO]]+Tabla1[[#This Row],[FACTURA NEGATIVO]],0)</f>
        <v>0</v>
      </c>
    </row>
    <row r="326" spans="1:16" x14ac:dyDescent="0.25">
      <c r="A326" s="62" t="str">
        <f>IFERROR(Tabla1[[#This Row],[ENTIDAD]]&amp;Tabla1[[#This Row],['# SOLICITUDES]],"")</f>
        <v/>
      </c>
      <c r="B326" s="66" t="str">
        <f>+IFERROR(IF([1]Controles!$A325&lt;&gt;"",[1]Controles!$A325,""),"")</f>
        <v/>
      </c>
      <c r="C326" s="64" t="str">
        <f>+IFERROR(IF([1]Controles!$B325&lt;&gt;"",[1]Controles!$B325,""),"")</f>
        <v/>
      </c>
      <c r="D326" s="50" t="str">
        <f>+IFERROR(IF([1]Controles!$C325&lt;&gt;"",[1]Controles!$C325,""),"")</f>
        <v/>
      </c>
      <c r="E326" s="50" t="str">
        <f>+IFERROR(IF([1]Controles!$D325&lt;&gt;"",[1]Controles!$D325,""),"")</f>
        <v/>
      </c>
      <c r="F326" s="50" t="str">
        <f>+IFERROR(IF([1]Controles!$E325&lt;&gt;"",[1]Controles!$E325,""),"")</f>
        <v/>
      </c>
      <c r="G326" s="59" t="str">
        <f>+IFERROR(IF([1]Controles!$F325&lt;&gt;"",[1]Controles!$F325,""),"")</f>
        <v/>
      </c>
      <c r="H326" s="43" t="str">
        <f>+IFERROR(IF([1]Controles!$G325&lt;&gt;"",[1]Controles!$G325,""),"")</f>
        <v/>
      </c>
      <c r="I326" s="42" t="str">
        <f>+IFERROR(Tabla1[[#This Row],[POSITIVO]]/Tabla1[[#This Row],[ASIGNACION]],"")</f>
        <v/>
      </c>
      <c r="J326" s="32" t="str">
        <f>IFERROR(VLOOKUP(Tabla1[[#This Row],[ENTIDAD]],Tabla2[#All],2,0),"")</f>
        <v/>
      </c>
      <c r="K326" s="32" t="str">
        <f>IFERROR(VLOOKUP(Tabla1[[#This Row],[LLAVE]],GANNT!$A:$J,10,0),"")</f>
        <v/>
      </c>
      <c r="L326" s="32" t="str">
        <f>IFERROR(VLOOKUP(Tabla1[[#This Row],[LLAVE]],GANNT!$A:$BT,72,0),"")</f>
        <v>CUMPLIDO</v>
      </c>
      <c r="M32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26" s="33">
        <f>IFERROR(VLOOKUP(Tabla1[[#This Row],[TARIFA A CALCULAR]],Tabla6[#All],2,0)*Tabla1[[#This Row],[POSITIVO]],0)</f>
        <v>0</v>
      </c>
      <c r="O326" s="33">
        <f>IFERROR(VLOOKUP(Tabla1[[#This Row],[TARIFA A CALCULAR]],Tabla6[#All],3,0)*(Tabla1[[#This Row],[ASIGNACION]]-Tabla1[[#This Row],[POSITIVO]]),0)</f>
        <v>0</v>
      </c>
      <c r="P326" s="34">
        <f>+IFERROR(Tabla1[[#This Row],[FACTURA POSITIVO]]+Tabla1[[#This Row],[FACTURA NEGATIVO]],0)</f>
        <v>0</v>
      </c>
    </row>
    <row r="327" spans="1:16" x14ac:dyDescent="0.25">
      <c r="A327" s="62" t="str">
        <f>IFERROR(Tabla1[[#This Row],[ENTIDAD]]&amp;Tabla1[[#This Row],['# SOLICITUDES]],"")</f>
        <v/>
      </c>
      <c r="B327" s="66" t="str">
        <f>+IFERROR(IF([1]Controles!$A326&lt;&gt;"",[1]Controles!$A326,""),"")</f>
        <v/>
      </c>
      <c r="C327" s="64" t="str">
        <f>+IFERROR(IF([1]Controles!$B326&lt;&gt;"",[1]Controles!$B326,""),"")</f>
        <v/>
      </c>
      <c r="D327" s="50" t="str">
        <f>+IFERROR(IF([1]Controles!$C326&lt;&gt;"",[1]Controles!$C326,""),"")</f>
        <v/>
      </c>
      <c r="E327" s="50" t="str">
        <f>+IFERROR(IF([1]Controles!$D326&lt;&gt;"",[1]Controles!$D326,""),"")</f>
        <v/>
      </c>
      <c r="F327" s="50" t="str">
        <f>+IFERROR(IF([1]Controles!$E326&lt;&gt;"",[1]Controles!$E326,""),"")</f>
        <v/>
      </c>
      <c r="G327" s="59" t="str">
        <f>+IFERROR(IF([1]Controles!$F326&lt;&gt;"",[1]Controles!$F326,""),"")</f>
        <v/>
      </c>
      <c r="H327" s="43" t="str">
        <f>+IFERROR(IF([1]Controles!$G326&lt;&gt;"",[1]Controles!$G326,""),"")</f>
        <v/>
      </c>
      <c r="I327" s="42" t="str">
        <f>+IFERROR(Tabla1[[#This Row],[POSITIVO]]/Tabla1[[#This Row],[ASIGNACION]],"")</f>
        <v/>
      </c>
      <c r="J327" s="32" t="str">
        <f>IFERROR(VLOOKUP(Tabla1[[#This Row],[ENTIDAD]],Tabla2[#All],2,0),"")</f>
        <v/>
      </c>
      <c r="K327" s="32" t="str">
        <f>IFERROR(VLOOKUP(Tabla1[[#This Row],[LLAVE]],GANNT!$A:$J,10,0),"")</f>
        <v/>
      </c>
      <c r="L327" s="32" t="str">
        <f>IFERROR(VLOOKUP(Tabla1[[#This Row],[LLAVE]],GANNT!$A:$BT,72,0),"")</f>
        <v>CUMPLIDO</v>
      </c>
      <c r="M32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27" s="33">
        <f>IFERROR(VLOOKUP(Tabla1[[#This Row],[TARIFA A CALCULAR]],Tabla6[#All],2,0)*Tabla1[[#This Row],[POSITIVO]],0)</f>
        <v>0</v>
      </c>
      <c r="O327" s="33">
        <f>IFERROR(VLOOKUP(Tabla1[[#This Row],[TARIFA A CALCULAR]],Tabla6[#All],3,0)*(Tabla1[[#This Row],[ASIGNACION]]-Tabla1[[#This Row],[POSITIVO]]),0)</f>
        <v>0</v>
      </c>
      <c r="P327" s="34">
        <f>+IFERROR(Tabla1[[#This Row],[FACTURA POSITIVO]]+Tabla1[[#This Row],[FACTURA NEGATIVO]],0)</f>
        <v>0</v>
      </c>
    </row>
    <row r="328" spans="1:16" x14ac:dyDescent="0.25">
      <c r="A328" s="62" t="str">
        <f>IFERROR(Tabla1[[#This Row],[ENTIDAD]]&amp;Tabla1[[#This Row],['# SOLICITUDES]],"")</f>
        <v/>
      </c>
      <c r="B328" s="66" t="str">
        <f>+IFERROR(IF([1]Controles!$A327&lt;&gt;"",[1]Controles!$A327,""),"")</f>
        <v/>
      </c>
      <c r="C328" s="64" t="str">
        <f>+IFERROR(IF([1]Controles!$B327&lt;&gt;"",[1]Controles!$B327,""),"")</f>
        <v/>
      </c>
      <c r="D328" s="50" t="str">
        <f>+IFERROR(IF([1]Controles!$C327&lt;&gt;"",[1]Controles!$C327,""),"")</f>
        <v/>
      </c>
      <c r="E328" s="50" t="str">
        <f>+IFERROR(IF([1]Controles!$D327&lt;&gt;"",[1]Controles!$D327,""),"")</f>
        <v/>
      </c>
      <c r="F328" s="50" t="str">
        <f>+IFERROR(IF([1]Controles!$E327&lt;&gt;"",[1]Controles!$E327,""),"")</f>
        <v/>
      </c>
      <c r="G328" s="59" t="str">
        <f>+IFERROR(IF([1]Controles!$F327&lt;&gt;"",[1]Controles!$F327,""),"")</f>
        <v/>
      </c>
      <c r="H328" s="43" t="str">
        <f>+IFERROR(IF([1]Controles!$G327&lt;&gt;"",[1]Controles!$G327,""),"")</f>
        <v/>
      </c>
      <c r="I328" s="42" t="str">
        <f>+IFERROR(Tabla1[[#This Row],[POSITIVO]]/Tabla1[[#This Row],[ASIGNACION]],"")</f>
        <v/>
      </c>
      <c r="J328" s="32" t="str">
        <f>IFERROR(VLOOKUP(Tabla1[[#This Row],[ENTIDAD]],Tabla2[#All],2,0),"")</f>
        <v/>
      </c>
      <c r="K328" s="32" t="str">
        <f>IFERROR(VLOOKUP(Tabla1[[#This Row],[LLAVE]],GANNT!$A:$J,10,0),"")</f>
        <v/>
      </c>
      <c r="L328" s="32" t="str">
        <f>IFERROR(VLOOKUP(Tabla1[[#This Row],[LLAVE]],GANNT!$A:$BT,72,0),"")</f>
        <v>CUMPLIDO</v>
      </c>
      <c r="M32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28" s="33">
        <f>IFERROR(VLOOKUP(Tabla1[[#This Row],[TARIFA A CALCULAR]],Tabla6[#All],2,0)*Tabla1[[#This Row],[POSITIVO]],0)</f>
        <v>0</v>
      </c>
      <c r="O328" s="33">
        <f>IFERROR(VLOOKUP(Tabla1[[#This Row],[TARIFA A CALCULAR]],Tabla6[#All],3,0)*(Tabla1[[#This Row],[ASIGNACION]]-Tabla1[[#This Row],[POSITIVO]]),0)</f>
        <v>0</v>
      </c>
      <c r="P328" s="34">
        <f>+IFERROR(Tabla1[[#This Row],[FACTURA POSITIVO]]+Tabla1[[#This Row],[FACTURA NEGATIVO]],0)</f>
        <v>0</v>
      </c>
    </row>
    <row r="329" spans="1:16" x14ac:dyDescent="0.25">
      <c r="A329" s="62" t="str">
        <f>IFERROR(Tabla1[[#This Row],[ENTIDAD]]&amp;Tabla1[[#This Row],['# SOLICITUDES]],"")</f>
        <v/>
      </c>
      <c r="B329" s="66" t="str">
        <f>+IFERROR(IF([1]Controles!$A328&lt;&gt;"",[1]Controles!$A328,""),"")</f>
        <v/>
      </c>
      <c r="C329" s="64" t="str">
        <f>+IFERROR(IF([1]Controles!$B328&lt;&gt;"",[1]Controles!$B328,""),"")</f>
        <v/>
      </c>
      <c r="D329" s="50" t="str">
        <f>+IFERROR(IF([1]Controles!$C328&lt;&gt;"",[1]Controles!$C328,""),"")</f>
        <v/>
      </c>
      <c r="E329" s="50" t="str">
        <f>+IFERROR(IF([1]Controles!$D328&lt;&gt;"",[1]Controles!$D328,""),"")</f>
        <v/>
      </c>
      <c r="F329" s="50" t="str">
        <f>+IFERROR(IF([1]Controles!$E328&lt;&gt;"",[1]Controles!$E328,""),"")</f>
        <v/>
      </c>
      <c r="G329" s="59" t="str">
        <f>+IFERROR(IF([1]Controles!$F328&lt;&gt;"",[1]Controles!$F328,""),"")</f>
        <v/>
      </c>
      <c r="H329" s="43" t="str">
        <f>+IFERROR(IF([1]Controles!$G328&lt;&gt;"",[1]Controles!$G328,""),"")</f>
        <v/>
      </c>
      <c r="I329" s="42" t="str">
        <f>+IFERROR(Tabla1[[#This Row],[POSITIVO]]/Tabla1[[#This Row],[ASIGNACION]],"")</f>
        <v/>
      </c>
      <c r="J329" s="32" t="str">
        <f>IFERROR(VLOOKUP(Tabla1[[#This Row],[ENTIDAD]],Tabla2[#All],2,0),"")</f>
        <v/>
      </c>
      <c r="K329" s="32" t="str">
        <f>IFERROR(VLOOKUP(Tabla1[[#This Row],[LLAVE]],GANNT!$A:$J,10,0),"")</f>
        <v/>
      </c>
      <c r="L329" s="32" t="str">
        <f>IFERROR(VLOOKUP(Tabla1[[#This Row],[LLAVE]],GANNT!$A:$BT,72,0),"")</f>
        <v>CUMPLIDO</v>
      </c>
      <c r="M32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29" s="33">
        <f>IFERROR(VLOOKUP(Tabla1[[#This Row],[TARIFA A CALCULAR]],Tabla6[#All],2,0)*Tabla1[[#This Row],[POSITIVO]],0)</f>
        <v>0</v>
      </c>
      <c r="O329" s="33">
        <f>IFERROR(VLOOKUP(Tabla1[[#This Row],[TARIFA A CALCULAR]],Tabla6[#All],3,0)*(Tabla1[[#This Row],[ASIGNACION]]-Tabla1[[#This Row],[POSITIVO]]),0)</f>
        <v>0</v>
      </c>
      <c r="P329" s="34">
        <f>+IFERROR(Tabla1[[#This Row],[FACTURA POSITIVO]]+Tabla1[[#This Row],[FACTURA NEGATIVO]],0)</f>
        <v>0</v>
      </c>
    </row>
    <row r="330" spans="1:16" x14ac:dyDescent="0.25">
      <c r="A330" s="62" t="str">
        <f>IFERROR(Tabla1[[#This Row],[ENTIDAD]]&amp;Tabla1[[#This Row],['# SOLICITUDES]],"")</f>
        <v/>
      </c>
      <c r="B330" s="66" t="str">
        <f>+IFERROR(IF([1]Controles!$A329&lt;&gt;"",[1]Controles!$A329,""),"")</f>
        <v/>
      </c>
      <c r="C330" s="64" t="str">
        <f>+IFERROR(IF([1]Controles!$B329&lt;&gt;"",[1]Controles!$B329,""),"")</f>
        <v/>
      </c>
      <c r="D330" s="50" t="str">
        <f>+IFERROR(IF([1]Controles!$C329&lt;&gt;"",[1]Controles!$C329,""),"")</f>
        <v/>
      </c>
      <c r="E330" s="50" t="str">
        <f>+IFERROR(IF([1]Controles!$D329&lt;&gt;"",[1]Controles!$D329,""),"")</f>
        <v/>
      </c>
      <c r="F330" s="50" t="str">
        <f>+IFERROR(IF([1]Controles!$E329&lt;&gt;"",[1]Controles!$E329,""),"")</f>
        <v/>
      </c>
      <c r="G330" s="59" t="str">
        <f>+IFERROR(IF([1]Controles!$F329&lt;&gt;"",[1]Controles!$F329,""),"")</f>
        <v/>
      </c>
      <c r="H330" s="43" t="str">
        <f>+IFERROR(IF([1]Controles!$G329&lt;&gt;"",[1]Controles!$G329,""),"")</f>
        <v/>
      </c>
      <c r="I330" s="42" t="str">
        <f>+IFERROR(Tabla1[[#This Row],[POSITIVO]]/Tabla1[[#This Row],[ASIGNACION]],"")</f>
        <v/>
      </c>
      <c r="J330" s="32" t="str">
        <f>IFERROR(VLOOKUP(Tabla1[[#This Row],[ENTIDAD]],Tabla2[#All],2,0),"")</f>
        <v/>
      </c>
      <c r="K330" s="32" t="str">
        <f>IFERROR(VLOOKUP(Tabla1[[#This Row],[LLAVE]],GANNT!$A:$J,10,0),"")</f>
        <v/>
      </c>
      <c r="L330" s="32" t="str">
        <f>IFERROR(VLOOKUP(Tabla1[[#This Row],[LLAVE]],GANNT!$A:$BT,72,0),"")</f>
        <v>CUMPLIDO</v>
      </c>
      <c r="M33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30" s="33">
        <f>IFERROR(VLOOKUP(Tabla1[[#This Row],[TARIFA A CALCULAR]],Tabla6[#All],2,0)*Tabla1[[#This Row],[POSITIVO]],0)</f>
        <v>0</v>
      </c>
      <c r="O330" s="33">
        <f>IFERROR(VLOOKUP(Tabla1[[#This Row],[TARIFA A CALCULAR]],Tabla6[#All],3,0)*(Tabla1[[#This Row],[ASIGNACION]]-Tabla1[[#This Row],[POSITIVO]]),0)</f>
        <v>0</v>
      </c>
      <c r="P330" s="34">
        <f>+IFERROR(Tabla1[[#This Row],[FACTURA POSITIVO]]+Tabla1[[#This Row],[FACTURA NEGATIVO]],0)</f>
        <v>0</v>
      </c>
    </row>
    <row r="331" spans="1:16" x14ac:dyDescent="0.25">
      <c r="A331" s="62" t="str">
        <f>IFERROR(Tabla1[[#This Row],[ENTIDAD]]&amp;Tabla1[[#This Row],['# SOLICITUDES]],"")</f>
        <v/>
      </c>
      <c r="B331" s="66" t="str">
        <f>+IFERROR(IF([1]Controles!$A330&lt;&gt;"",[1]Controles!$A330,""),"")</f>
        <v/>
      </c>
      <c r="C331" s="64" t="str">
        <f>+IFERROR(IF([1]Controles!$B330&lt;&gt;"",[1]Controles!$B330,""),"")</f>
        <v/>
      </c>
      <c r="D331" s="50" t="str">
        <f>+IFERROR(IF([1]Controles!$C330&lt;&gt;"",[1]Controles!$C330,""),"")</f>
        <v/>
      </c>
      <c r="E331" s="50" t="str">
        <f>+IFERROR(IF([1]Controles!$D330&lt;&gt;"",[1]Controles!$D330,""),"")</f>
        <v/>
      </c>
      <c r="F331" s="50" t="str">
        <f>+IFERROR(IF([1]Controles!$E330&lt;&gt;"",[1]Controles!$E330,""),"")</f>
        <v/>
      </c>
      <c r="G331" s="59" t="str">
        <f>+IFERROR(IF([1]Controles!$F330&lt;&gt;"",[1]Controles!$F330,""),"")</f>
        <v/>
      </c>
      <c r="H331" s="43" t="str">
        <f>+IFERROR(IF([1]Controles!$G330&lt;&gt;"",[1]Controles!$G330,""),"")</f>
        <v/>
      </c>
      <c r="I331" s="42" t="str">
        <f>+IFERROR(Tabla1[[#This Row],[POSITIVO]]/Tabla1[[#This Row],[ASIGNACION]],"")</f>
        <v/>
      </c>
      <c r="J331" s="32" t="str">
        <f>IFERROR(VLOOKUP(Tabla1[[#This Row],[ENTIDAD]],Tabla2[#All],2,0),"")</f>
        <v/>
      </c>
      <c r="K331" s="32" t="str">
        <f>IFERROR(VLOOKUP(Tabla1[[#This Row],[LLAVE]],GANNT!$A:$J,10,0),"")</f>
        <v/>
      </c>
      <c r="L331" s="32" t="str">
        <f>IFERROR(VLOOKUP(Tabla1[[#This Row],[LLAVE]],GANNT!$A:$BT,72,0),"")</f>
        <v>CUMPLIDO</v>
      </c>
      <c r="M33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31" s="33">
        <f>IFERROR(VLOOKUP(Tabla1[[#This Row],[TARIFA A CALCULAR]],Tabla6[#All],2,0)*Tabla1[[#This Row],[POSITIVO]],0)</f>
        <v>0</v>
      </c>
      <c r="O331" s="33">
        <f>IFERROR(VLOOKUP(Tabla1[[#This Row],[TARIFA A CALCULAR]],Tabla6[#All],3,0)*(Tabla1[[#This Row],[ASIGNACION]]-Tabla1[[#This Row],[POSITIVO]]),0)</f>
        <v>0</v>
      </c>
      <c r="P331" s="34">
        <f>+IFERROR(Tabla1[[#This Row],[FACTURA POSITIVO]]+Tabla1[[#This Row],[FACTURA NEGATIVO]],0)</f>
        <v>0</v>
      </c>
    </row>
    <row r="332" spans="1:16" x14ac:dyDescent="0.25">
      <c r="A332" s="62" t="str">
        <f>IFERROR(Tabla1[[#This Row],[ENTIDAD]]&amp;Tabla1[[#This Row],['# SOLICITUDES]],"")</f>
        <v/>
      </c>
      <c r="B332" s="66" t="str">
        <f>+IFERROR(IF([1]Controles!$A331&lt;&gt;"",[1]Controles!$A331,""),"")</f>
        <v/>
      </c>
      <c r="C332" s="64" t="str">
        <f>+IFERROR(IF([1]Controles!$B331&lt;&gt;"",[1]Controles!$B331,""),"")</f>
        <v/>
      </c>
      <c r="D332" s="50" t="str">
        <f>+IFERROR(IF([1]Controles!$C331&lt;&gt;"",[1]Controles!$C331,""),"")</f>
        <v/>
      </c>
      <c r="E332" s="50" t="str">
        <f>+IFERROR(IF([1]Controles!$D331&lt;&gt;"",[1]Controles!$D331,""),"")</f>
        <v/>
      </c>
      <c r="F332" s="50" t="str">
        <f>+IFERROR(IF([1]Controles!$E331&lt;&gt;"",[1]Controles!$E331,""),"")</f>
        <v/>
      </c>
      <c r="G332" s="59" t="str">
        <f>+IFERROR(IF([1]Controles!$F331&lt;&gt;"",[1]Controles!$F331,""),"")</f>
        <v/>
      </c>
      <c r="H332" s="43" t="str">
        <f>+IFERROR(IF([1]Controles!$G331&lt;&gt;"",[1]Controles!$G331,""),"")</f>
        <v/>
      </c>
      <c r="I332" s="42" t="str">
        <f>+IFERROR(Tabla1[[#This Row],[POSITIVO]]/Tabla1[[#This Row],[ASIGNACION]],"")</f>
        <v/>
      </c>
      <c r="J332" s="32" t="str">
        <f>IFERROR(VLOOKUP(Tabla1[[#This Row],[ENTIDAD]],Tabla2[#All],2,0),"")</f>
        <v/>
      </c>
      <c r="K332" s="32" t="str">
        <f>IFERROR(VLOOKUP(Tabla1[[#This Row],[LLAVE]],GANNT!$A:$J,10,0),"")</f>
        <v/>
      </c>
      <c r="L332" s="32" t="str">
        <f>IFERROR(VLOOKUP(Tabla1[[#This Row],[LLAVE]],GANNT!$A:$BT,72,0),"")</f>
        <v>CUMPLIDO</v>
      </c>
      <c r="M33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32" s="33">
        <f>IFERROR(VLOOKUP(Tabla1[[#This Row],[TARIFA A CALCULAR]],Tabla6[#All],2,0)*Tabla1[[#This Row],[POSITIVO]],0)</f>
        <v>0</v>
      </c>
      <c r="O332" s="33">
        <f>IFERROR(VLOOKUP(Tabla1[[#This Row],[TARIFA A CALCULAR]],Tabla6[#All],3,0)*(Tabla1[[#This Row],[ASIGNACION]]-Tabla1[[#This Row],[POSITIVO]]),0)</f>
        <v>0</v>
      </c>
      <c r="P332" s="34">
        <f>+IFERROR(Tabla1[[#This Row],[FACTURA POSITIVO]]+Tabla1[[#This Row],[FACTURA NEGATIVO]],0)</f>
        <v>0</v>
      </c>
    </row>
    <row r="333" spans="1:16" x14ac:dyDescent="0.25">
      <c r="A333" s="62" t="str">
        <f>IFERROR(Tabla1[[#This Row],[ENTIDAD]]&amp;Tabla1[[#This Row],['# SOLICITUDES]],"")</f>
        <v/>
      </c>
      <c r="B333" s="66" t="str">
        <f>+IFERROR(IF([1]Controles!$A332&lt;&gt;"",[1]Controles!$A332,""),"")</f>
        <v/>
      </c>
      <c r="C333" s="64" t="str">
        <f>+IFERROR(IF([1]Controles!$B332&lt;&gt;"",[1]Controles!$B332,""),"")</f>
        <v/>
      </c>
      <c r="D333" s="50" t="str">
        <f>+IFERROR(IF([1]Controles!$C332&lt;&gt;"",[1]Controles!$C332,""),"")</f>
        <v/>
      </c>
      <c r="E333" s="50" t="str">
        <f>+IFERROR(IF([1]Controles!$D332&lt;&gt;"",[1]Controles!$D332,""),"")</f>
        <v/>
      </c>
      <c r="F333" s="50" t="str">
        <f>+IFERROR(IF([1]Controles!$E332&lt;&gt;"",[1]Controles!$E332,""),"")</f>
        <v/>
      </c>
      <c r="G333" s="59" t="str">
        <f>+IFERROR(IF([1]Controles!$F332&lt;&gt;"",[1]Controles!$F332,""),"")</f>
        <v/>
      </c>
      <c r="H333" s="43" t="str">
        <f>+IFERROR(IF([1]Controles!$G332&lt;&gt;"",[1]Controles!$G332,""),"")</f>
        <v/>
      </c>
      <c r="I333" s="42" t="str">
        <f>+IFERROR(Tabla1[[#This Row],[POSITIVO]]/Tabla1[[#This Row],[ASIGNACION]],"")</f>
        <v/>
      </c>
      <c r="J333" s="32" t="str">
        <f>IFERROR(VLOOKUP(Tabla1[[#This Row],[ENTIDAD]],Tabla2[#All],2,0),"")</f>
        <v/>
      </c>
      <c r="K333" s="32" t="str">
        <f>IFERROR(VLOOKUP(Tabla1[[#This Row],[LLAVE]],GANNT!$A:$J,10,0),"")</f>
        <v/>
      </c>
      <c r="L333" s="32" t="str">
        <f>IFERROR(VLOOKUP(Tabla1[[#This Row],[LLAVE]],GANNT!$A:$BT,72,0),"")</f>
        <v>CUMPLIDO</v>
      </c>
      <c r="M33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33" s="33">
        <f>IFERROR(VLOOKUP(Tabla1[[#This Row],[TARIFA A CALCULAR]],Tabla6[#All],2,0)*Tabla1[[#This Row],[POSITIVO]],0)</f>
        <v>0</v>
      </c>
      <c r="O333" s="33">
        <f>IFERROR(VLOOKUP(Tabla1[[#This Row],[TARIFA A CALCULAR]],Tabla6[#All],3,0)*(Tabla1[[#This Row],[ASIGNACION]]-Tabla1[[#This Row],[POSITIVO]]),0)</f>
        <v>0</v>
      </c>
      <c r="P333" s="34">
        <f>+IFERROR(Tabla1[[#This Row],[FACTURA POSITIVO]]+Tabla1[[#This Row],[FACTURA NEGATIVO]],0)</f>
        <v>0</v>
      </c>
    </row>
    <row r="334" spans="1:16" x14ac:dyDescent="0.25">
      <c r="A334" s="62" t="str">
        <f>IFERROR(Tabla1[[#This Row],[ENTIDAD]]&amp;Tabla1[[#This Row],['# SOLICITUDES]],"")</f>
        <v/>
      </c>
      <c r="B334" s="66" t="str">
        <f>+IFERROR(IF([1]Controles!$A333&lt;&gt;"",[1]Controles!$A333,""),"")</f>
        <v/>
      </c>
      <c r="C334" s="64" t="str">
        <f>+IFERROR(IF([1]Controles!$B333&lt;&gt;"",[1]Controles!$B333,""),"")</f>
        <v/>
      </c>
      <c r="D334" s="50" t="str">
        <f>+IFERROR(IF([1]Controles!$C333&lt;&gt;"",[1]Controles!$C333,""),"")</f>
        <v/>
      </c>
      <c r="E334" s="50" t="str">
        <f>+IFERROR(IF([1]Controles!$D333&lt;&gt;"",[1]Controles!$D333,""),"")</f>
        <v/>
      </c>
      <c r="F334" s="50" t="str">
        <f>+IFERROR(IF([1]Controles!$E333&lt;&gt;"",[1]Controles!$E333,""),"")</f>
        <v/>
      </c>
      <c r="G334" s="59" t="str">
        <f>+IFERROR(IF([1]Controles!$F333&lt;&gt;"",[1]Controles!$F333,""),"")</f>
        <v/>
      </c>
      <c r="H334" s="43" t="str">
        <f>+IFERROR(IF([1]Controles!$G333&lt;&gt;"",[1]Controles!$G333,""),"")</f>
        <v/>
      </c>
      <c r="I334" s="42" t="str">
        <f>+IFERROR(Tabla1[[#This Row],[POSITIVO]]/Tabla1[[#This Row],[ASIGNACION]],"")</f>
        <v/>
      </c>
      <c r="J334" s="32" t="str">
        <f>IFERROR(VLOOKUP(Tabla1[[#This Row],[ENTIDAD]],Tabla2[#All],2,0),"")</f>
        <v/>
      </c>
      <c r="K334" s="32" t="str">
        <f>IFERROR(VLOOKUP(Tabla1[[#This Row],[LLAVE]],GANNT!$A:$J,10,0),"")</f>
        <v/>
      </c>
      <c r="L334" s="32" t="str">
        <f>IFERROR(VLOOKUP(Tabla1[[#This Row],[LLAVE]],GANNT!$A:$BT,72,0),"")</f>
        <v>CUMPLIDO</v>
      </c>
      <c r="M33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34" s="33">
        <f>IFERROR(VLOOKUP(Tabla1[[#This Row],[TARIFA A CALCULAR]],Tabla6[#All],2,0)*Tabla1[[#This Row],[POSITIVO]],0)</f>
        <v>0</v>
      </c>
      <c r="O334" s="33">
        <f>IFERROR(VLOOKUP(Tabla1[[#This Row],[TARIFA A CALCULAR]],Tabla6[#All],3,0)*(Tabla1[[#This Row],[ASIGNACION]]-Tabla1[[#This Row],[POSITIVO]]),0)</f>
        <v>0</v>
      </c>
      <c r="P334" s="34">
        <f>+IFERROR(Tabla1[[#This Row],[FACTURA POSITIVO]]+Tabla1[[#This Row],[FACTURA NEGATIVO]],0)</f>
        <v>0</v>
      </c>
    </row>
    <row r="335" spans="1:16" x14ac:dyDescent="0.25">
      <c r="A335" s="62" t="str">
        <f>IFERROR(Tabla1[[#This Row],[ENTIDAD]]&amp;Tabla1[[#This Row],['# SOLICITUDES]],"")</f>
        <v/>
      </c>
      <c r="B335" s="66" t="str">
        <f>+IFERROR(IF([1]Controles!$A334&lt;&gt;"",[1]Controles!$A334,""),"")</f>
        <v/>
      </c>
      <c r="C335" s="64" t="str">
        <f>+IFERROR(IF([1]Controles!$B334&lt;&gt;"",[1]Controles!$B334,""),"")</f>
        <v/>
      </c>
      <c r="D335" s="50" t="str">
        <f>+IFERROR(IF([1]Controles!$C334&lt;&gt;"",[1]Controles!$C334,""),"")</f>
        <v/>
      </c>
      <c r="E335" s="50" t="str">
        <f>+IFERROR(IF([1]Controles!$D334&lt;&gt;"",[1]Controles!$D334,""),"")</f>
        <v/>
      </c>
      <c r="F335" s="50" t="str">
        <f>+IFERROR(IF([1]Controles!$E334&lt;&gt;"",[1]Controles!$E334,""),"")</f>
        <v/>
      </c>
      <c r="G335" s="59" t="str">
        <f>+IFERROR(IF([1]Controles!$F334&lt;&gt;"",[1]Controles!$F334,""),"")</f>
        <v/>
      </c>
      <c r="H335" s="43" t="str">
        <f>+IFERROR(IF([1]Controles!$G334&lt;&gt;"",[1]Controles!$G334,""),"")</f>
        <v/>
      </c>
      <c r="I335" s="42" t="str">
        <f>+IFERROR(Tabla1[[#This Row],[POSITIVO]]/Tabla1[[#This Row],[ASIGNACION]],"")</f>
        <v/>
      </c>
      <c r="J335" s="32" t="str">
        <f>IFERROR(VLOOKUP(Tabla1[[#This Row],[ENTIDAD]],Tabla2[#All],2,0),"")</f>
        <v/>
      </c>
      <c r="K335" s="32" t="str">
        <f>IFERROR(VLOOKUP(Tabla1[[#This Row],[LLAVE]],GANNT!$A:$J,10,0),"")</f>
        <v/>
      </c>
      <c r="L335" s="32" t="str">
        <f>IFERROR(VLOOKUP(Tabla1[[#This Row],[LLAVE]],GANNT!$A:$BT,72,0),"")</f>
        <v>CUMPLIDO</v>
      </c>
      <c r="M33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35" s="33">
        <f>IFERROR(VLOOKUP(Tabla1[[#This Row],[TARIFA A CALCULAR]],Tabla6[#All],2,0)*Tabla1[[#This Row],[POSITIVO]],0)</f>
        <v>0</v>
      </c>
      <c r="O335" s="33">
        <f>IFERROR(VLOOKUP(Tabla1[[#This Row],[TARIFA A CALCULAR]],Tabla6[#All],3,0)*(Tabla1[[#This Row],[ASIGNACION]]-Tabla1[[#This Row],[POSITIVO]]),0)</f>
        <v>0</v>
      </c>
      <c r="P335" s="34">
        <f>+IFERROR(Tabla1[[#This Row],[FACTURA POSITIVO]]+Tabla1[[#This Row],[FACTURA NEGATIVO]],0)</f>
        <v>0</v>
      </c>
    </row>
    <row r="336" spans="1:16" x14ac:dyDescent="0.25">
      <c r="A336" s="62" t="str">
        <f>IFERROR(Tabla1[[#This Row],[ENTIDAD]]&amp;Tabla1[[#This Row],['# SOLICITUDES]],"")</f>
        <v/>
      </c>
      <c r="B336" s="66" t="str">
        <f>+IFERROR(IF([1]Controles!$A335&lt;&gt;"",[1]Controles!$A335,""),"")</f>
        <v/>
      </c>
      <c r="C336" s="64" t="str">
        <f>+IFERROR(IF([1]Controles!$B335&lt;&gt;"",[1]Controles!$B335,""),"")</f>
        <v/>
      </c>
      <c r="D336" s="50" t="str">
        <f>+IFERROR(IF([1]Controles!$C335&lt;&gt;"",[1]Controles!$C335,""),"")</f>
        <v/>
      </c>
      <c r="E336" s="50" t="str">
        <f>+IFERROR(IF([1]Controles!$D335&lt;&gt;"",[1]Controles!$D335,""),"")</f>
        <v/>
      </c>
      <c r="F336" s="50" t="str">
        <f>+IFERROR(IF([1]Controles!$E335&lt;&gt;"",[1]Controles!$E335,""),"")</f>
        <v/>
      </c>
      <c r="G336" s="59" t="str">
        <f>+IFERROR(IF([1]Controles!$F335&lt;&gt;"",[1]Controles!$F335,""),"")</f>
        <v/>
      </c>
      <c r="H336" s="43" t="str">
        <f>+IFERROR(IF([1]Controles!$G335&lt;&gt;"",[1]Controles!$G335,""),"")</f>
        <v/>
      </c>
      <c r="I336" s="42" t="str">
        <f>+IFERROR(Tabla1[[#This Row],[POSITIVO]]/Tabla1[[#This Row],[ASIGNACION]],"")</f>
        <v/>
      </c>
      <c r="J336" s="32" t="str">
        <f>IFERROR(VLOOKUP(Tabla1[[#This Row],[ENTIDAD]],Tabla2[#All],2,0),"")</f>
        <v/>
      </c>
      <c r="K336" s="32" t="str">
        <f>IFERROR(VLOOKUP(Tabla1[[#This Row],[LLAVE]],GANNT!$A:$J,10,0),"")</f>
        <v/>
      </c>
      <c r="L336" s="32" t="str">
        <f>IFERROR(VLOOKUP(Tabla1[[#This Row],[LLAVE]],GANNT!$A:$BT,72,0),"")</f>
        <v>CUMPLIDO</v>
      </c>
      <c r="M33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36" s="33">
        <f>IFERROR(VLOOKUP(Tabla1[[#This Row],[TARIFA A CALCULAR]],Tabla6[#All],2,0)*Tabla1[[#This Row],[POSITIVO]],0)</f>
        <v>0</v>
      </c>
      <c r="O336" s="33">
        <f>IFERROR(VLOOKUP(Tabla1[[#This Row],[TARIFA A CALCULAR]],Tabla6[#All],3,0)*(Tabla1[[#This Row],[ASIGNACION]]-Tabla1[[#This Row],[POSITIVO]]),0)</f>
        <v>0</v>
      </c>
      <c r="P336" s="34">
        <f>+IFERROR(Tabla1[[#This Row],[FACTURA POSITIVO]]+Tabla1[[#This Row],[FACTURA NEGATIVO]],0)</f>
        <v>0</v>
      </c>
    </row>
    <row r="337" spans="1:16" x14ac:dyDescent="0.25">
      <c r="A337" s="62" t="str">
        <f>IFERROR(Tabla1[[#This Row],[ENTIDAD]]&amp;Tabla1[[#This Row],['# SOLICITUDES]],"")</f>
        <v/>
      </c>
      <c r="B337" s="66" t="str">
        <f>+IFERROR(IF([1]Controles!$A336&lt;&gt;"",[1]Controles!$A336,""),"")</f>
        <v/>
      </c>
      <c r="C337" s="64" t="str">
        <f>+IFERROR(IF([1]Controles!$B336&lt;&gt;"",[1]Controles!$B336,""),"")</f>
        <v/>
      </c>
      <c r="D337" s="50" t="str">
        <f>+IFERROR(IF([1]Controles!$C336&lt;&gt;"",[1]Controles!$C336,""),"")</f>
        <v/>
      </c>
      <c r="E337" s="50" t="str">
        <f>+IFERROR(IF([1]Controles!$D336&lt;&gt;"",[1]Controles!$D336,""),"")</f>
        <v/>
      </c>
      <c r="F337" s="50" t="str">
        <f>+IFERROR(IF([1]Controles!$E336&lt;&gt;"",[1]Controles!$E336,""),"")</f>
        <v/>
      </c>
      <c r="G337" s="59" t="str">
        <f>+IFERROR(IF([1]Controles!$F336&lt;&gt;"",[1]Controles!$F336,""),"")</f>
        <v/>
      </c>
      <c r="H337" s="43" t="str">
        <f>+IFERROR(IF([1]Controles!$G336&lt;&gt;"",[1]Controles!$G336,""),"")</f>
        <v/>
      </c>
      <c r="I337" s="42" t="str">
        <f>+IFERROR(Tabla1[[#This Row],[POSITIVO]]/Tabla1[[#This Row],[ASIGNACION]],"")</f>
        <v/>
      </c>
      <c r="J337" s="32" t="str">
        <f>IFERROR(VLOOKUP(Tabla1[[#This Row],[ENTIDAD]],Tabla2[#All],2,0),"")</f>
        <v/>
      </c>
      <c r="K337" s="32" t="str">
        <f>IFERROR(VLOOKUP(Tabla1[[#This Row],[LLAVE]],GANNT!$A:$J,10,0),"")</f>
        <v/>
      </c>
      <c r="L337" s="32" t="str">
        <f>IFERROR(VLOOKUP(Tabla1[[#This Row],[LLAVE]],GANNT!$A:$BT,72,0),"")</f>
        <v>CUMPLIDO</v>
      </c>
      <c r="M33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37" s="33">
        <f>IFERROR(VLOOKUP(Tabla1[[#This Row],[TARIFA A CALCULAR]],Tabla6[#All],2,0)*Tabla1[[#This Row],[POSITIVO]],0)</f>
        <v>0</v>
      </c>
      <c r="O337" s="33">
        <f>IFERROR(VLOOKUP(Tabla1[[#This Row],[TARIFA A CALCULAR]],Tabla6[#All],3,0)*(Tabla1[[#This Row],[ASIGNACION]]-Tabla1[[#This Row],[POSITIVO]]),0)</f>
        <v>0</v>
      </c>
      <c r="P337" s="34">
        <f>+IFERROR(Tabla1[[#This Row],[FACTURA POSITIVO]]+Tabla1[[#This Row],[FACTURA NEGATIVO]],0)</f>
        <v>0</v>
      </c>
    </row>
    <row r="338" spans="1:16" x14ac:dyDescent="0.25">
      <c r="A338" s="62" t="str">
        <f>IFERROR(Tabla1[[#This Row],[ENTIDAD]]&amp;Tabla1[[#This Row],['# SOLICITUDES]],"")</f>
        <v/>
      </c>
      <c r="B338" s="66" t="str">
        <f>+IFERROR(IF([1]Controles!$A337&lt;&gt;"",[1]Controles!$A337,""),"")</f>
        <v/>
      </c>
      <c r="C338" s="64" t="str">
        <f>+IFERROR(IF([1]Controles!$B337&lt;&gt;"",[1]Controles!$B337,""),"")</f>
        <v/>
      </c>
      <c r="D338" s="50" t="str">
        <f>+IFERROR(IF([1]Controles!$C337&lt;&gt;"",[1]Controles!$C337,""),"")</f>
        <v/>
      </c>
      <c r="E338" s="50" t="str">
        <f>+IFERROR(IF([1]Controles!$D337&lt;&gt;"",[1]Controles!$D337,""),"")</f>
        <v/>
      </c>
      <c r="F338" s="50" t="str">
        <f>+IFERROR(IF([1]Controles!$E337&lt;&gt;"",[1]Controles!$E337,""),"")</f>
        <v/>
      </c>
      <c r="G338" s="59" t="str">
        <f>+IFERROR(IF([1]Controles!$F337&lt;&gt;"",[1]Controles!$F337,""),"")</f>
        <v/>
      </c>
      <c r="H338" s="43" t="str">
        <f>+IFERROR(IF([1]Controles!$G337&lt;&gt;"",[1]Controles!$G337,""),"")</f>
        <v/>
      </c>
      <c r="I338" s="42" t="str">
        <f>+IFERROR(Tabla1[[#This Row],[POSITIVO]]/Tabla1[[#This Row],[ASIGNACION]],"")</f>
        <v/>
      </c>
      <c r="J338" s="32" t="str">
        <f>IFERROR(VLOOKUP(Tabla1[[#This Row],[ENTIDAD]],Tabla2[#All],2,0),"")</f>
        <v/>
      </c>
      <c r="K338" s="32" t="str">
        <f>IFERROR(VLOOKUP(Tabla1[[#This Row],[LLAVE]],GANNT!$A:$J,10,0),"")</f>
        <v/>
      </c>
      <c r="L338" s="32" t="str">
        <f>IFERROR(VLOOKUP(Tabla1[[#This Row],[LLAVE]],GANNT!$A:$BT,72,0),"")</f>
        <v>CUMPLIDO</v>
      </c>
      <c r="M33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38" s="33">
        <f>IFERROR(VLOOKUP(Tabla1[[#This Row],[TARIFA A CALCULAR]],Tabla6[#All],2,0)*Tabla1[[#This Row],[POSITIVO]],0)</f>
        <v>0</v>
      </c>
      <c r="O338" s="33">
        <f>IFERROR(VLOOKUP(Tabla1[[#This Row],[TARIFA A CALCULAR]],Tabla6[#All],3,0)*(Tabla1[[#This Row],[ASIGNACION]]-Tabla1[[#This Row],[POSITIVO]]),0)</f>
        <v>0</v>
      </c>
      <c r="P338" s="34">
        <f>+IFERROR(Tabla1[[#This Row],[FACTURA POSITIVO]]+Tabla1[[#This Row],[FACTURA NEGATIVO]],0)</f>
        <v>0</v>
      </c>
    </row>
    <row r="339" spans="1:16" x14ac:dyDescent="0.25">
      <c r="A339" s="62" t="str">
        <f>IFERROR(Tabla1[[#This Row],[ENTIDAD]]&amp;Tabla1[[#This Row],['# SOLICITUDES]],"")</f>
        <v/>
      </c>
      <c r="B339" s="66" t="str">
        <f>+IFERROR(IF([1]Controles!$A338&lt;&gt;"",[1]Controles!$A338,""),"")</f>
        <v/>
      </c>
      <c r="C339" s="64" t="str">
        <f>+IFERROR(IF([1]Controles!$B338&lt;&gt;"",[1]Controles!$B338,""),"")</f>
        <v/>
      </c>
      <c r="D339" s="50" t="str">
        <f>+IFERROR(IF([1]Controles!$C338&lt;&gt;"",[1]Controles!$C338,""),"")</f>
        <v/>
      </c>
      <c r="E339" s="50" t="str">
        <f>+IFERROR(IF([1]Controles!$D338&lt;&gt;"",[1]Controles!$D338,""),"")</f>
        <v/>
      </c>
      <c r="F339" s="50" t="str">
        <f>+IFERROR(IF([1]Controles!$E338&lt;&gt;"",[1]Controles!$E338,""),"")</f>
        <v/>
      </c>
      <c r="G339" s="59" t="str">
        <f>+IFERROR(IF([1]Controles!$F338&lt;&gt;"",[1]Controles!$F338,""),"")</f>
        <v/>
      </c>
      <c r="H339" s="43" t="str">
        <f>+IFERROR(IF([1]Controles!$G338&lt;&gt;"",[1]Controles!$G338,""),"")</f>
        <v/>
      </c>
      <c r="I339" s="42" t="str">
        <f>+IFERROR(Tabla1[[#This Row],[POSITIVO]]/Tabla1[[#This Row],[ASIGNACION]],"")</f>
        <v/>
      </c>
      <c r="J339" s="32" t="str">
        <f>IFERROR(VLOOKUP(Tabla1[[#This Row],[ENTIDAD]],Tabla2[#All],2,0),"")</f>
        <v/>
      </c>
      <c r="K339" s="32" t="str">
        <f>IFERROR(VLOOKUP(Tabla1[[#This Row],[LLAVE]],GANNT!$A:$J,10,0),"")</f>
        <v/>
      </c>
      <c r="L339" s="32" t="str">
        <f>IFERROR(VLOOKUP(Tabla1[[#This Row],[LLAVE]],GANNT!$A:$BT,72,0),"")</f>
        <v>CUMPLIDO</v>
      </c>
      <c r="M33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39" s="33">
        <f>IFERROR(VLOOKUP(Tabla1[[#This Row],[TARIFA A CALCULAR]],Tabla6[#All],2,0)*Tabla1[[#This Row],[POSITIVO]],0)</f>
        <v>0</v>
      </c>
      <c r="O339" s="33">
        <f>IFERROR(VLOOKUP(Tabla1[[#This Row],[TARIFA A CALCULAR]],Tabla6[#All],3,0)*(Tabla1[[#This Row],[ASIGNACION]]-Tabla1[[#This Row],[POSITIVO]]),0)</f>
        <v>0</v>
      </c>
      <c r="P339" s="34">
        <f>+IFERROR(Tabla1[[#This Row],[FACTURA POSITIVO]]+Tabla1[[#This Row],[FACTURA NEGATIVO]],0)</f>
        <v>0</v>
      </c>
    </row>
    <row r="340" spans="1:16" x14ac:dyDescent="0.25">
      <c r="A340" s="62" t="str">
        <f>IFERROR(Tabla1[[#This Row],[ENTIDAD]]&amp;Tabla1[[#This Row],['# SOLICITUDES]],"")</f>
        <v/>
      </c>
      <c r="B340" s="66" t="str">
        <f>+IFERROR(IF([1]Controles!$A339&lt;&gt;"",[1]Controles!$A339,""),"")</f>
        <v/>
      </c>
      <c r="C340" s="64" t="str">
        <f>+IFERROR(IF([1]Controles!$B339&lt;&gt;"",[1]Controles!$B339,""),"")</f>
        <v/>
      </c>
      <c r="D340" s="50" t="str">
        <f>+IFERROR(IF([1]Controles!$C339&lt;&gt;"",[1]Controles!$C339,""),"")</f>
        <v/>
      </c>
      <c r="E340" s="50" t="str">
        <f>+IFERROR(IF([1]Controles!$D339&lt;&gt;"",[1]Controles!$D339,""),"")</f>
        <v/>
      </c>
      <c r="F340" s="50" t="str">
        <f>+IFERROR(IF([1]Controles!$E339&lt;&gt;"",[1]Controles!$E339,""),"")</f>
        <v/>
      </c>
      <c r="G340" s="59" t="str">
        <f>+IFERROR(IF([1]Controles!$F339&lt;&gt;"",[1]Controles!$F339,""),"")</f>
        <v/>
      </c>
      <c r="H340" s="43" t="str">
        <f>+IFERROR(IF([1]Controles!$G339&lt;&gt;"",[1]Controles!$G339,""),"")</f>
        <v/>
      </c>
      <c r="I340" s="42" t="str">
        <f>+IFERROR(Tabla1[[#This Row],[POSITIVO]]/Tabla1[[#This Row],[ASIGNACION]],"")</f>
        <v/>
      </c>
      <c r="J340" s="32" t="str">
        <f>IFERROR(VLOOKUP(Tabla1[[#This Row],[ENTIDAD]],Tabla2[#All],2,0),"")</f>
        <v/>
      </c>
      <c r="K340" s="32" t="str">
        <f>IFERROR(VLOOKUP(Tabla1[[#This Row],[LLAVE]],GANNT!$A:$J,10,0),"")</f>
        <v/>
      </c>
      <c r="L340" s="32" t="str">
        <f>IFERROR(VLOOKUP(Tabla1[[#This Row],[LLAVE]],GANNT!$A:$BT,72,0),"")</f>
        <v>CUMPLIDO</v>
      </c>
      <c r="M34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40" s="33">
        <f>IFERROR(VLOOKUP(Tabla1[[#This Row],[TARIFA A CALCULAR]],Tabla6[#All],2,0)*Tabla1[[#This Row],[POSITIVO]],0)</f>
        <v>0</v>
      </c>
      <c r="O340" s="33">
        <f>IFERROR(VLOOKUP(Tabla1[[#This Row],[TARIFA A CALCULAR]],Tabla6[#All],3,0)*(Tabla1[[#This Row],[ASIGNACION]]-Tabla1[[#This Row],[POSITIVO]]),0)</f>
        <v>0</v>
      </c>
      <c r="P340" s="34">
        <f>+IFERROR(Tabla1[[#This Row],[FACTURA POSITIVO]]+Tabla1[[#This Row],[FACTURA NEGATIVO]],0)</f>
        <v>0</v>
      </c>
    </row>
    <row r="341" spans="1:16" x14ac:dyDescent="0.25">
      <c r="A341" s="62" t="str">
        <f>IFERROR(Tabla1[[#This Row],[ENTIDAD]]&amp;Tabla1[[#This Row],['# SOLICITUDES]],"")</f>
        <v/>
      </c>
      <c r="B341" s="66" t="str">
        <f>+IFERROR(IF([1]Controles!$A340&lt;&gt;"",[1]Controles!$A340,""),"")</f>
        <v/>
      </c>
      <c r="C341" s="64" t="str">
        <f>+IFERROR(IF([1]Controles!$B340&lt;&gt;"",[1]Controles!$B340,""),"")</f>
        <v/>
      </c>
      <c r="D341" s="50" t="str">
        <f>+IFERROR(IF([1]Controles!$C340&lt;&gt;"",[1]Controles!$C340,""),"")</f>
        <v/>
      </c>
      <c r="E341" s="50" t="str">
        <f>+IFERROR(IF([1]Controles!$D340&lt;&gt;"",[1]Controles!$D340,""),"")</f>
        <v/>
      </c>
      <c r="F341" s="50" t="str">
        <f>+IFERROR(IF([1]Controles!$E340&lt;&gt;"",[1]Controles!$E340,""),"")</f>
        <v/>
      </c>
      <c r="G341" s="59" t="str">
        <f>+IFERROR(IF([1]Controles!$F340&lt;&gt;"",[1]Controles!$F340,""),"")</f>
        <v/>
      </c>
      <c r="H341" s="43" t="str">
        <f>+IFERROR(IF([1]Controles!$G340&lt;&gt;"",[1]Controles!$G340,""),"")</f>
        <v/>
      </c>
      <c r="I341" s="42" t="str">
        <f>+IFERROR(Tabla1[[#This Row],[POSITIVO]]/Tabla1[[#This Row],[ASIGNACION]],"")</f>
        <v/>
      </c>
      <c r="J341" s="32" t="str">
        <f>IFERROR(VLOOKUP(Tabla1[[#This Row],[ENTIDAD]],Tabla2[#All],2,0),"")</f>
        <v/>
      </c>
      <c r="K341" s="32" t="str">
        <f>IFERROR(VLOOKUP(Tabla1[[#This Row],[LLAVE]],GANNT!$A:$J,10,0),"")</f>
        <v/>
      </c>
      <c r="L341" s="32" t="str">
        <f>IFERROR(VLOOKUP(Tabla1[[#This Row],[LLAVE]],GANNT!$A:$BT,72,0),"")</f>
        <v>CUMPLIDO</v>
      </c>
      <c r="M34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41" s="33">
        <f>IFERROR(VLOOKUP(Tabla1[[#This Row],[TARIFA A CALCULAR]],Tabla6[#All],2,0)*Tabla1[[#This Row],[POSITIVO]],0)</f>
        <v>0</v>
      </c>
      <c r="O341" s="33">
        <f>IFERROR(VLOOKUP(Tabla1[[#This Row],[TARIFA A CALCULAR]],Tabla6[#All],3,0)*(Tabla1[[#This Row],[ASIGNACION]]-Tabla1[[#This Row],[POSITIVO]]),0)</f>
        <v>0</v>
      </c>
      <c r="P341" s="34">
        <f>+IFERROR(Tabla1[[#This Row],[FACTURA POSITIVO]]+Tabla1[[#This Row],[FACTURA NEGATIVO]],0)</f>
        <v>0</v>
      </c>
    </row>
    <row r="342" spans="1:16" x14ac:dyDescent="0.25">
      <c r="A342" s="62" t="str">
        <f>IFERROR(Tabla1[[#This Row],[ENTIDAD]]&amp;Tabla1[[#This Row],['# SOLICITUDES]],"")</f>
        <v/>
      </c>
      <c r="B342" s="66" t="str">
        <f>+IFERROR(IF([1]Controles!$A341&lt;&gt;"",[1]Controles!$A341,""),"")</f>
        <v/>
      </c>
      <c r="C342" s="64" t="str">
        <f>+IFERROR(IF([1]Controles!$B341&lt;&gt;"",[1]Controles!$B341,""),"")</f>
        <v/>
      </c>
      <c r="D342" s="50" t="str">
        <f>+IFERROR(IF([1]Controles!$C341&lt;&gt;"",[1]Controles!$C341,""),"")</f>
        <v/>
      </c>
      <c r="E342" s="50" t="str">
        <f>+IFERROR(IF([1]Controles!$D341&lt;&gt;"",[1]Controles!$D341,""),"")</f>
        <v/>
      </c>
      <c r="F342" s="50" t="str">
        <f>+IFERROR(IF([1]Controles!$E341&lt;&gt;"",[1]Controles!$E341,""),"")</f>
        <v/>
      </c>
      <c r="G342" s="59" t="str">
        <f>+IFERROR(IF([1]Controles!$F341&lt;&gt;"",[1]Controles!$F341,""),"")</f>
        <v/>
      </c>
      <c r="H342" s="43" t="str">
        <f>+IFERROR(IF([1]Controles!$G341&lt;&gt;"",[1]Controles!$G341,""),"")</f>
        <v/>
      </c>
      <c r="I342" s="42" t="str">
        <f>+IFERROR(Tabla1[[#This Row],[POSITIVO]]/Tabla1[[#This Row],[ASIGNACION]],"")</f>
        <v/>
      </c>
      <c r="J342" s="32" t="str">
        <f>IFERROR(VLOOKUP(Tabla1[[#This Row],[ENTIDAD]],Tabla2[#All],2,0),"")</f>
        <v/>
      </c>
      <c r="K342" s="32" t="str">
        <f>IFERROR(VLOOKUP(Tabla1[[#This Row],[LLAVE]],GANNT!$A:$J,10,0),"")</f>
        <v/>
      </c>
      <c r="L342" s="32" t="str">
        <f>IFERROR(VLOOKUP(Tabla1[[#This Row],[LLAVE]],GANNT!$A:$BT,72,0),"")</f>
        <v>CUMPLIDO</v>
      </c>
      <c r="M34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42" s="33">
        <f>IFERROR(VLOOKUP(Tabla1[[#This Row],[TARIFA A CALCULAR]],Tabla6[#All],2,0)*Tabla1[[#This Row],[POSITIVO]],0)</f>
        <v>0</v>
      </c>
      <c r="O342" s="33">
        <f>IFERROR(VLOOKUP(Tabla1[[#This Row],[TARIFA A CALCULAR]],Tabla6[#All],3,0)*(Tabla1[[#This Row],[ASIGNACION]]-Tabla1[[#This Row],[POSITIVO]]),0)</f>
        <v>0</v>
      </c>
      <c r="P342" s="34">
        <f>+IFERROR(Tabla1[[#This Row],[FACTURA POSITIVO]]+Tabla1[[#This Row],[FACTURA NEGATIVO]],0)</f>
        <v>0</v>
      </c>
    </row>
    <row r="343" spans="1:16" x14ac:dyDescent="0.25">
      <c r="A343" s="62" t="str">
        <f>IFERROR(Tabla1[[#This Row],[ENTIDAD]]&amp;Tabla1[[#This Row],['# SOLICITUDES]],"")</f>
        <v/>
      </c>
      <c r="B343" s="66" t="str">
        <f>+IFERROR(IF([1]Controles!$A342&lt;&gt;"",[1]Controles!$A342,""),"")</f>
        <v/>
      </c>
      <c r="C343" s="64" t="str">
        <f>+IFERROR(IF([1]Controles!$B342&lt;&gt;"",[1]Controles!$B342,""),"")</f>
        <v/>
      </c>
      <c r="D343" s="50" t="str">
        <f>+IFERROR(IF([1]Controles!$C342&lt;&gt;"",[1]Controles!$C342,""),"")</f>
        <v/>
      </c>
      <c r="E343" s="50" t="str">
        <f>+IFERROR(IF([1]Controles!$D342&lt;&gt;"",[1]Controles!$D342,""),"")</f>
        <v/>
      </c>
      <c r="F343" s="50" t="str">
        <f>+IFERROR(IF([1]Controles!$E342&lt;&gt;"",[1]Controles!$E342,""),"")</f>
        <v/>
      </c>
      <c r="G343" s="59" t="str">
        <f>+IFERROR(IF([1]Controles!$F342&lt;&gt;"",[1]Controles!$F342,""),"")</f>
        <v/>
      </c>
      <c r="H343" s="43" t="str">
        <f>+IFERROR(IF([1]Controles!$G342&lt;&gt;"",[1]Controles!$G342,""),"")</f>
        <v/>
      </c>
      <c r="I343" s="42" t="str">
        <f>+IFERROR(Tabla1[[#This Row],[POSITIVO]]/Tabla1[[#This Row],[ASIGNACION]],"")</f>
        <v/>
      </c>
      <c r="J343" s="32" t="str">
        <f>IFERROR(VLOOKUP(Tabla1[[#This Row],[ENTIDAD]],Tabla2[#All],2,0),"")</f>
        <v/>
      </c>
      <c r="K343" s="32" t="str">
        <f>IFERROR(VLOOKUP(Tabla1[[#This Row],[LLAVE]],GANNT!$A:$J,10,0),"")</f>
        <v/>
      </c>
      <c r="L343" s="32" t="str">
        <f>IFERROR(VLOOKUP(Tabla1[[#This Row],[LLAVE]],GANNT!$A:$BT,72,0),"")</f>
        <v>CUMPLIDO</v>
      </c>
      <c r="M34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43" s="33">
        <f>IFERROR(VLOOKUP(Tabla1[[#This Row],[TARIFA A CALCULAR]],Tabla6[#All],2,0)*Tabla1[[#This Row],[POSITIVO]],0)</f>
        <v>0</v>
      </c>
      <c r="O343" s="33">
        <f>IFERROR(VLOOKUP(Tabla1[[#This Row],[TARIFA A CALCULAR]],Tabla6[#All],3,0)*(Tabla1[[#This Row],[ASIGNACION]]-Tabla1[[#This Row],[POSITIVO]]),0)</f>
        <v>0</v>
      </c>
      <c r="P343" s="34">
        <f>+IFERROR(Tabla1[[#This Row],[FACTURA POSITIVO]]+Tabla1[[#This Row],[FACTURA NEGATIVO]],0)</f>
        <v>0</v>
      </c>
    </row>
    <row r="344" spans="1:16" x14ac:dyDescent="0.25">
      <c r="A344" s="62" t="str">
        <f>IFERROR(Tabla1[[#This Row],[ENTIDAD]]&amp;Tabla1[[#This Row],['# SOLICITUDES]],"")</f>
        <v/>
      </c>
      <c r="B344" s="66" t="str">
        <f>+IFERROR(IF([1]Controles!$A343&lt;&gt;"",[1]Controles!$A343,""),"")</f>
        <v/>
      </c>
      <c r="C344" s="64" t="str">
        <f>+IFERROR(IF([1]Controles!$B343&lt;&gt;"",[1]Controles!$B343,""),"")</f>
        <v/>
      </c>
      <c r="D344" s="50" t="str">
        <f>+IFERROR(IF([1]Controles!$C343&lt;&gt;"",[1]Controles!$C343,""),"")</f>
        <v/>
      </c>
      <c r="E344" s="50" t="str">
        <f>+IFERROR(IF([1]Controles!$D343&lt;&gt;"",[1]Controles!$D343,""),"")</f>
        <v/>
      </c>
      <c r="F344" s="50" t="str">
        <f>+IFERROR(IF([1]Controles!$E343&lt;&gt;"",[1]Controles!$E343,""),"")</f>
        <v/>
      </c>
      <c r="G344" s="59" t="str">
        <f>+IFERROR(IF([1]Controles!$F343&lt;&gt;"",[1]Controles!$F343,""),"")</f>
        <v/>
      </c>
      <c r="H344" s="43" t="str">
        <f>+IFERROR(IF([1]Controles!$G343&lt;&gt;"",[1]Controles!$G343,""),"")</f>
        <v/>
      </c>
      <c r="I344" s="42" t="str">
        <f>+IFERROR(Tabla1[[#This Row],[POSITIVO]]/Tabla1[[#This Row],[ASIGNACION]],"")</f>
        <v/>
      </c>
      <c r="J344" s="32" t="str">
        <f>IFERROR(VLOOKUP(Tabla1[[#This Row],[ENTIDAD]],Tabla2[#All],2,0),"")</f>
        <v/>
      </c>
      <c r="K344" s="32" t="str">
        <f>IFERROR(VLOOKUP(Tabla1[[#This Row],[LLAVE]],GANNT!$A:$J,10,0),"")</f>
        <v/>
      </c>
      <c r="L344" s="32" t="str">
        <f>IFERROR(VLOOKUP(Tabla1[[#This Row],[LLAVE]],GANNT!$A:$BT,72,0),"")</f>
        <v>CUMPLIDO</v>
      </c>
      <c r="M34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44" s="33">
        <f>IFERROR(VLOOKUP(Tabla1[[#This Row],[TARIFA A CALCULAR]],Tabla6[#All],2,0)*Tabla1[[#This Row],[POSITIVO]],0)</f>
        <v>0</v>
      </c>
      <c r="O344" s="33">
        <f>IFERROR(VLOOKUP(Tabla1[[#This Row],[TARIFA A CALCULAR]],Tabla6[#All],3,0)*(Tabla1[[#This Row],[ASIGNACION]]-Tabla1[[#This Row],[POSITIVO]]),0)</f>
        <v>0</v>
      </c>
      <c r="P344" s="34">
        <f>+IFERROR(Tabla1[[#This Row],[FACTURA POSITIVO]]+Tabla1[[#This Row],[FACTURA NEGATIVO]],0)</f>
        <v>0</v>
      </c>
    </row>
    <row r="345" spans="1:16" x14ac:dyDescent="0.25">
      <c r="A345" s="62" t="str">
        <f>IFERROR(Tabla1[[#This Row],[ENTIDAD]]&amp;Tabla1[[#This Row],['# SOLICITUDES]],"")</f>
        <v/>
      </c>
      <c r="B345" s="66" t="str">
        <f>+IFERROR(IF([1]Controles!$A344&lt;&gt;"",[1]Controles!$A344,""),"")</f>
        <v/>
      </c>
      <c r="C345" s="64" t="str">
        <f>+IFERROR(IF([1]Controles!$B344&lt;&gt;"",[1]Controles!$B344,""),"")</f>
        <v/>
      </c>
      <c r="D345" s="50" t="str">
        <f>+IFERROR(IF([1]Controles!$C344&lt;&gt;"",[1]Controles!$C344,""),"")</f>
        <v/>
      </c>
      <c r="E345" s="50" t="str">
        <f>+IFERROR(IF([1]Controles!$D344&lt;&gt;"",[1]Controles!$D344,""),"")</f>
        <v/>
      </c>
      <c r="F345" s="50" t="str">
        <f>+IFERROR(IF([1]Controles!$E344&lt;&gt;"",[1]Controles!$E344,""),"")</f>
        <v/>
      </c>
      <c r="G345" s="59" t="str">
        <f>+IFERROR(IF([1]Controles!$F344&lt;&gt;"",[1]Controles!$F344,""),"")</f>
        <v/>
      </c>
      <c r="H345" s="43" t="str">
        <f>+IFERROR(IF([1]Controles!$G344&lt;&gt;"",[1]Controles!$G344,""),"")</f>
        <v/>
      </c>
      <c r="I345" s="42" t="str">
        <f>+IFERROR(Tabla1[[#This Row],[POSITIVO]]/Tabla1[[#This Row],[ASIGNACION]],"")</f>
        <v/>
      </c>
      <c r="J345" s="32" t="str">
        <f>IFERROR(VLOOKUP(Tabla1[[#This Row],[ENTIDAD]],Tabla2[#All],2,0),"")</f>
        <v/>
      </c>
      <c r="K345" s="32" t="str">
        <f>IFERROR(VLOOKUP(Tabla1[[#This Row],[LLAVE]],GANNT!$A:$J,10,0),"")</f>
        <v/>
      </c>
      <c r="L345" s="32" t="str">
        <f>IFERROR(VLOOKUP(Tabla1[[#This Row],[LLAVE]],GANNT!$A:$BT,72,0),"")</f>
        <v>CUMPLIDO</v>
      </c>
      <c r="M34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45" s="33">
        <f>IFERROR(VLOOKUP(Tabla1[[#This Row],[TARIFA A CALCULAR]],Tabla6[#All],2,0)*Tabla1[[#This Row],[POSITIVO]],0)</f>
        <v>0</v>
      </c>
      <c r="O345" s="33">
        <f>IFERROR(VLOOKUP(Tabla1[[#This Row],[TARIFA A CALCULAR]],Tabla6[#All],3,0)*(Tabla1[[#This Row],[ASIGNACION]]-Tabla1[[#This Row],[POSITIVO]]),0)</f>
        <v>0</v>
      </c>
      <c r="P345" s="34">
        <f>+IFERROR(Tabla1[[#This Row],[FACTURA POSITIVO]]+Tabla1[[#This Row],[FACTURA NEGATIVO]],0)</f>
        <v>0</v>
      </c>
    </row>
    <row r="346" spans="1:16" x14ac:dyDescent="0.25">
      <c r="A346" s="62" t="str">
        <f>IFERROR(Tabla1[[#This Row],[ENTIDAD]]&amp;Tabla1[[#This Row],['# SOLICITUDES]],"")</f>
        <v/>
      </c>
      <c r="B346" s="66" t="str">
        <f>+IFERROR(IF([1]Controles!$A345&lt;&gt;"",[1]Controles!$A345,""),"")</f>
        <v/>
      </c>
      <c r="C346" s="64" t="str">
        <f>+IFERROR(IF([1]Controles!$B345&lt;&gt;"",[1]Controles!$B345,""),"")</f>
        <v/>
      </c>
      <c r="D346" s="50" t="str">
        <f>+IFERROR(IF([1]Controles!$C345&lt;&gt;"",[1]Controles!$C345,""),"")</f>
        <v/>
      </c>
      <c r="E346" s="50" t="str">
        <f>+IFERROR(IF([1]Controles!$D345&lt;&gt;"",[1]Controles!$D345,""),"")</f>
        <v/>
      </c>
      <c r="F346" s="50" t="str">
        <f>+IFERROR(IF([1]Controles!$E345&lt;&gt;"",[1]Controles!$E345,""),"")</f>
        <v/>
      </c>
      <c r="G346" s="59" t="str">
        <f>+IFERROR(IF([1]Controles!$F345&lt;&gt;"",[1]Controles!$F345,""),"")</f>
        <v/>
      </c>
      <c r="H346" s="43" t="str">
        <f>+IFERROR(IF([1]Controles!$G345&lt;&gt;"",[1]Controles!$G345,""),"")</f>
        <v/>
      </c>
      <c r="I346" s="42" t="str">
        <f>+IFERROR(Tabla1[[#This Row],[POSITIVO]]/Tabla1[[#This Row],[ASIGNACION]],"")</f>
        <v/>
      </c>
      <c r="J346" s="32" t="str">
        <f>IFERROR(VLOOKUP(Tabla1[[#This Row],[ENTIDAD]],Tabla2[#All],2,0),"")</f>
        <v/>
      </c>
      <c r="K346" s="32" t="str">
        <f>IFERROR(VLOOKUP(Tabla1[[#This Row],[LLAVE]],GANNT!$A:$J,10,0),"")</f>
        <v/>
      </c>
      <c r="L346" s="32" t="str">
        <f>IFERROR(VLOOKUP(Tabla1[[#This Row],[LLAVE]],GANNT!$A:$BT,72,0),"")</f>
        <v>CUMPLIDO</v>
      </c>
      <c r="M34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46" s="33">
        <f>IFERROR(VLOOKUP(Tabla1[[#This Row],[TARIFA A CALCULAR]],Tabla6[#All],2,0)*Tabla1[[#This Row],[POSITIVO]],0)</f>
        <v>0</v>
      </c>
      <c r="O346" s="33">
        <f>IFERROR(VLOOKUP(Tabla1[[#This Row],[TARIFA A CALCULAR]],Tabla6[#All],3,0)*(Tabla1[[#This Row],[ASIGNACION]]-Tabla1[[#This Row],[POSITIVO]]),0)</f>
        <v>0</v>
      </c>
      <c r="P346" s="34">
        <f>+IFERROR(Tabla1[[#This Row],[FACTURA POSITIVO]]+Tabla1[[#This Row],[FACTURA NEGATIVO]],0)</f>
        <v>0</v>
      </c>
    </row>
    <row r="347" spans="1:16" x14ac:dyDescent="0.25">
      <c r="A347" s="62" t="str">
        <f>IFERROR(Tabla1[[#This Row],[ENTIDAD]]&amp;Tabla1[[#This Row],['# SOLICITUDES]],"")</f>
        <v/>
      </c>
      <c r="B347" s="66" t="str">
        <f>+IFERROR(IF([1]Controles!$A346&lt;&gt;"",[1]Controles!$A346,""),"")</f>
        <v/>
      </c>
      <c r="C347" s="64" t="str">
        <f>+IFERROR(IF([1]Controles!$B346&lt;&gt;"",[1]Controles!$B346,""),"")</f>
        <v/>
      </c>
      <c r="D347" s="50" t="str">
        <f>+IFERROR(IF([1]Controles!$C346&lt;&gt;"",[1]Controles!$C346,""),"")</f>
        <v/>
      </c>
      <c r="E347" s="50" t="str">
        <f>+IFERROR(IF([1]Controles!$D346&lt;&gt;"",[1]Controles!$D346,""),"")</f>
        <v/>
      </c>
      <c r="F347" s="50" t="str">
        <f>+IFERROR(IF([1]Controles!$E346&lt;&gt;"",[1]Controles!$E346,""),"")</f>
        <v/>
      </c>
      <c r="G347" s="59" t="str">
        <f>+IFERROR(IF([1]Controles!$F346&lt;&gt;"",[1]Controles!$F346,""),"")</f>
        <v/>
      </c>
      <c r="H347" s="43" t="str">
        <f>+IFERROR(IF([1]Controles!$G346&lt;&gt;"",[1]Controles!$G346,""),"")</f>
        <v/>
      </c>
      <c r="I347" s="42" t="str">
        <f>+IFERROR(Tabla1[[#This Row],[POSITIVO]]/Tabla1[[#This Row],[ASIGNACION]],"")</f>
        <v/>
      </c>
      <c r="J347" s="32" t="str">
        <f>IFERROR(VLOOKUP(Tabla1[[#This Row],[ENTIDAD]],Tabla2[#All],2,0),"")</f>
        <v/>
      </c>
      <c r="K347" s="32" t="str">
        <f>IFERROR(VLOOKUP(Tabla1[[#This Row],[LLAVE]],GANNT!$A:$J,10,0),"")</f>
        <v/>
      </c>
      <c r="L347" s="32" t="str">
        <f>IFERROR(VLOOKUP(Tabla1[[#This Row],[LLAVE]],GANNT!$A:$BT,72,0),"")</f>
        <v>CUMPLIDO</v>
      </c>
      <c r="M34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47" s="33">
        <f>IFERROR(VLOOKUP(Tabla1[[#This Row],[TARIFA A CALCULAR]],Tabla6[#All],2,0)*Tabla1[[#This Row],[POSITIVO]],0)</f>
        <v>0</v>
      </c>
      <c r="O347" s="33">
        <f>IFERROR(VLOOKUP(Tabla1[[#This Row],[TARIFA A CALCULAR]],Tabla6[#All],3,0)*(Tabla1[[#This Row],[ASIGNACION]]-Tabla1[[#This Row],[POSITIVO]]),0)</f>
        <v>0</v>
      </c>
      <c r="P347" s="34">
        <f>+IFERROR(Tabla1[[#This Row],[FACTURA POSITIVO]]+Tabla1[[#This Row],[FACTURA NEGATIVO]],0)</f>
        <v>0</v>
      </c>
    </row>
    <row r="348" spans="1:16" x14ac:dyDescent="0.25">
      <c r="A348" s="62" t="str">
        <f>IFERROR(Tabla1[[#This Row],[ENTIDAD]]&amp;Tabla1[[#This Row],['# SOLICITUDES]],"")</f>
        <v/>
      </c>
      <c r="B348" s="66" t="str">
        <f>+IFERROR(IF([1]Controles!$A347&lt;&gt;"",[1]Controles!$A347,""),"")</f>
        <v/>
      </c>
      <c r="C348" s="64" t="str">
        <f>+IFERROR(IF([1]Controles!$B347&lt;&gt;"",[1]Controles!$B347,""),"")</f>
        <v/>
      </c>
      <c r="D348" s="50" t="str">
        <f>+IFERROR(IF([1]Controles!$C347&lt;&gt;"",[1]Controles!$C347,""),"")</f>
        <v/>
      </c>
      <c r="E348" s="50" t="str">
        <f>+IFERROR(IF([1]Controles!$D347&lt;&gt;"",[1]Controles!$D347,""),"")</f>
        <v/>
      </c>
      <c r="F348" s="50" t="str">
        <f>+IFERROR(IF([1]Controles!$E347&lt;&gt;"",[1]Controles!$E347,""),"")</f>
        <v/>
      </c>
      <c r="G348" s="59" t="str">
        <f>+IFERROR(IF([1]Controles!$F347&lt;&gt;"",[1]Controles!$F347,""),"")</f>
        <v/>
      </c>
      <c r="H348" s="43" t="str">
        <f>+IFERROR(IF([1]Controles!$G347&lt;&gt;"",[1]Controles!$G347,""),"")</f>
        <v/>
      </c>
      <c r="I348" s="42" t="str">
        <f>+IFERROR(Tabla1[[#This Row],[POSITIVO]]/Tabla1[[#This Row],[ASIGNACION]],"")</f>
        <v/>
      </c>
      <c r="J348" s="32" t="str">
        <f>IFERROR(VLOOKUP(Tabla1[[#This Row],[ENTIDAD]],Tabla2[#All],2,0),"")</f>
        <v/>
      </c>
      <c r="K348" s="32" t="str">
        <f>IFERROR(VLOOKUP(Tabla1[[#This Row],[LLAVE]],GANNT!$A:$J,10,0),"")</f>
        <v/>
      </c>
      <c r="L348" s="32" t="str">
        <f>IFERROR(VLOOKUP(Tabla1[[#This Row],[LLAVE]],GANNT!$A:$BT,72,0),"")</f>
        <v>CUMPLIDO</v>
      </c>
      <c r="M34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48" s="33">
        <f>IFERROR(VLOOKUP(Tabla1[[#This Row],[TARIFA A CALCULAR]],Tabla6[#All],2,0)*Tabla1[[#This Row],[POSITIVO]],0)</f>
        <v>0</v>
      </c>
      <c r="O348" s="33">
        <f>IFERROR(VLOOKUP(Tabla1[[#This Row],[TARIFA A CALCULAR]],Tabla6[#All],3,0)*(Tabla1[[#This Row],[ASIGNACION]]-Tabla1[[#This Row],[POSITIVO]]),0)</f>
        <v>0</v>
      </c>
      <c r="P348" s="34">
        <f>+IFERROR(Tabla1[[#This Row],[FACTURA POSITIVO]]+Tabla1[[#This Row],[FACTURA NEGATIVO]],0)</f>
        <v>0</v>
      </c>
    </row>
    <row r="349" spans="1:16" x14ac:dyDescent="0.25">
      <c r="A349" s="62" t="str">
        <f>IFERROR(Tabla1[[#This Row],[ENTIDAD]]&amp;Tabla1[[#This Row],['# SOLICITUDES]],"")</f>
        <v/>
      </c>
      <c r="B349" s="66" t="str">
        <f>+IFERROR(IF([1]Controles!$A348&lt;&gt;"",[1]Controles!$A348,""),"")</f>
        <v/>
      </c>
      <c r="C349" s="64" t="str">
        <f>+IFERROR(IF([1]Controles!$B348&lt;&gt;"",[1]Controles!$B348,""),"")</f>
        <v/>
      </c>
      <c r="D349" s="50" t="str">
        <f>+IFERROR(IF([1]Controles!$C348&lt;&gt;"",[1]Controles!$C348,""),"")</f>
        <v/>
      </c>
      <c r="E349" s="50" t="str">
        <f>+IFERROR(IF([1]Controles!$D348&lt;&gt;"",[1]Controles!$D348,""),"")</f>
        <v/>
      </c>
      <c r="F349" s="50" t="str">
        <f>+IFERROR(IF([1]Controles!$E348&lt;&gt;"",[1]Controles!$E348,""),"")</f>
        <v/>
      </c>
      <c r="G349" s="59" t="str">
        <f>+IFERROR(IF([1]Controles!$F348&lt;&gt;"",[1]Controles!$F348,""),"")</f>
        <v/>
      </c>
      <c r="H349" s="43" t="str">
        <f>+IFERROR(IF([1]Controles!$G348&lt;&gt;"",[1]Controles!$G348,""),"")</f>
        <v/>
      </c>
      <c r="I349" s="42" t="str">
        <f>+IFERROR(Tabla1[[#This Row],[POSITIVO]]/Tabla1[[#This Row],[ASIGNACION]],"")</f>
        <v/>
      </c>
      <c r="J349" s="32" t="str">
        <f>IFERROR(VLOOKUP(Tabla1[[#This Row],[ENTIDAD]],Tabla2[#All],2,0),"")</f>
        <v/>
      </c>
      <c r="K349" s="32" t="str">
        <f>IFERROR(VLOOKUP(Tabla1[[#This Row],[LLAVE]],GANNT!$A:$J,10,0),"")</f>
        <v/>
      </c>
      <c r="L349" s="32" t="str">
        <f>IFERROR(VLOOKUP(Tabla1[[#This Row],[LLAVE]],GANNT!$A:$BT,72,0),"")</f>
        <v>CUMPLIDO</v>
      </c>
      <c r="M34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49" s="33">
        <f>IFERROR(VLOOKUP(Tabla1[[#This Row],[TARIFA A CALCULAR]],Tabla6[#All],2,0)*Tabla1[[#This Row],[POSITIVO]],0)</f>
        <v>0</v>
      </c>
      <c r="O349" s="33">
        <f>IFERROR(VLOOKUP(Tabla1[[#This Row],[TARIFA A CALCULAR]],Tabla6[#All],3,0)*(Tabla1[[#This Row],[ASIGNACION]]-Tabla1[[#This Row],[POSITIVO]]),0)</f>
        <v>0</v>
      </c>
      <c r="P349" s="34">
        <f>+IFERROR(Tabla1[[#This Row],[FACTURA POSITIVO]]+Tabla1[[#This Row],[FACTURA NEGATIVO]],0)</f>
        <v>0</v>
      </c>
    </row>
    <row r="350" spans="1:16" x14ac:dyDescent="0.25">
      <c r="A350" s="62" t="str">
        <f>IFERROR(Tabla1[[#This Row],[ENTIDAD]]&amp;Tabla1[[#This Row],['# SOLICITUDES]],"")</f>
        <v/>
      </c>
      <c r="B350" s="66" t="str">
        <f>+IFERROR(IF([1]Controles!$A349&lt;&gt;"",[1]Controles!$A349,""),"")</f>
        <v/>
      </c>
      <c r="C350" s="64" t="str">
        <f>+IFERROR(IF([1]Controles!$B349&lt;&gt;"",[1]Controles!$B349,""),"")</f>
        <v/>
      </c>
      <c r="D350" s="50" t="str">
        <f>+IFERROR(IF([1]Controles!$C349&lt;&gt;"",[1]Controles!$C349,""),"")</f>
        <v/>
      </c>
      <c r="E350" s="50" t="str">
        <f>+IFERROR(IF([1]Controles!$D349&lt;&gt;"",[1]Controles!$D349,""),"")</f>
        <v/>
      </c>
      <c r="F350" s="50" t="str">
        <f>+IFERROR(IF([1]Controles!$E349&lt;&gt;"",[1]Controles!$E349,""),"")</f>
        <v/>
      </c>
      <c r="G350" s="59" t="str">
        <f>+IFERROR(IF([1]Controles!$F349&lt;&gt;"",[1]Controles!$F349,""),"")</f>
        <v/>
      </c>
      <c r="H350" s="43" t="str">
        <f>+IFERROR(IF([1]Controles!$G349&lt;&gt;"",[1]Controles!$G349,""),"")</f>
        <v/>
      </c>
      <c r="I350" s="42" t="str">
        <f>+IFERROR(Tabla1[[#This Row],[POSITIVO]]/Tabla1[[#This Row],[ASIGNACION]],"")</f>
        <v/>
      </c>
      <c r="J350" s="32" t="str">
        <f>IFERROR(VLOOKUP(Tabla1[[#This Row],[ENTIDAD]],Tabla2[#All],2,0),"")</f>
        <v/>
      </c>
      <c r="K350" s="32" t="str">
        <f>IFERROR(VLOOKUP(Tabla1[[#This Row],[LLAVE]],GANNT!$A:$J,10,0),"")</f>
        <v/>
      </c>
      <c r="L350" s="32" t="str">
        <f>IFERROR(VLOOKUP(Tabla1[[#This Row],[LLAVE]],GANNT!$A:$BT,72,0),"")</f>
        <v>CUMPLIDO</v>
      </c>
      <c r="M35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50" s="33">
        <f>IFERROR(VLOOKUP(Tabla1[[#This Row],[TARIFA A CALCULAR]],Tabla6[#All],2,0)*Tabla1[[#This Row],[POSITIVO]],0)</f>
        <v>0</v>
      </c>
      <c r="O350" s="33">
        <f>IFERROR(VLOOKUP(Tabla1[[#This Row],[TARIFA A CALCULAR]],Tabla6[#All],3,0)*(Tabla1[[#This Row],[ASIGNACION]]-Tabla1[[#This Row],[POSITIVO]]),0)</f>
        <v>0</v>
      </c>
      <c r="P350" s="34">
        <f>+IFERROR(Tabla1[[#This Row],[FACTURA POSITIVO]]+Tabla1[[#This Row],[FACTURA NEGATIVO]],0)</f>
        <v>0</v>
      </c>
    </row>
    <row r="351" spans="1:16" x14ac:dyDescent="0.25">
      <c r="A351" s="62" t="str">
        <f>IFERROR(Tabla1[[#This Row],[ENTIDAD]]&amp;Tabla1[[#This Row],['# SOLICITUDES]],"")</f>
        <v/>
      </c>
      <c r="B351" s="66" t="str">
        <f>+IFERROR(IF([1]Controles!$A350&lt;&gt;"",[1]Controles!$A350,""),"")</f>
        <v/>
      </c>
      <c r="C351" s="64" t="str">
        <f>+IFERROR(IF([1]Controles!$B350&lt;&gt;"",[1]Controles!$B350,""),"")</f>
        <v/>
      </c>
      <c r="D351" s="50" t="str">
        <f>+IFERROR(IF([1]Controles!$C350&lt;&gt;"",[1]Controles!$C350,""),"")</f>
        <v/>
      </c>
      <c r="E351" s="50" t="str">
        <f>+IFERROR(IF([1]Controles!$D350&lt;&gt;"",[1]Controles!$D350,""),"")</f>
        <v/>
      </c>
      <c r="F351" s="50" t="str">
        <f>+IFERROR(IF([1]Controles!$E350&lt;&gt;"",[1]Controles!$E350,""),"")</f>
        <v/>
      </c>
      <c r="G351" s="59" t="str">
        <f>+IFERROR(IF([1]Controles!$F350&lt;&gt;"",[1]Controles!$F350,""),"")</f>
        <v/>
      </c>
      <c r="H351" s="43" t="str">
        <f>+IFERROR(IF([1]Controles!$G350&lt;&gt;"",[1]Controles!$G350,""),"")</f>
        <v/>
      </c>
      <c r="I351" s="42" t="str">
        <f>+IFERROR(Tabla1[[#This Row],[POSITIVO]]/Tabla1[[#This Row],[ASIGNACION]],"")</f>
        <v/>
      </c>
      <c r="J351" s="32" t="str">
        <f>IFERROR(VLOOKUP(Tabla1[[#This Row],[ENTIDAD]],Tabla2[#All],2,0),"")</f>
        <v/>
      </c>
      <c r="K351" s="32" t="str">
        <f>IFERROR(VLOOKUP(Tabla1[[#This Row],[LLAVE]],GANNT!$A:$J,10,0),"")</f>
        <v/>
      </c>
      <c r="L351" s="32" t="str">
        <f>IFERROR(VLOOKUP(Tabla1[[#This Row],[LLAVE]],GANNT!$A:$BT,72,0),"")</f>
        <v>CUMPLIDO</v>
      </c>
      <c r="M35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51" s="33">
        <f>IFERROR(VLOOKUP(Tabla1[[#This Row],[TARIFA A CALCULAR]],Tabla6[#All],2,0)*Tabla1[[#This Row],[POSITIVO]],0)</f>
        <v>0</v>
      </c>
      <c r="O351" s="33">
        <f>IFERROR(VLOOKUP(Tabla1[[#This Row],[TARIFA A CALCULAR]],Tabla6[#All],3,0)*(Tabla1[[#This Row],[ASIGNACION]]-Tabla1[[#This Row],[POSITIVO]]),0)</f>
        <v>0</v>
      </c>
      <c r="P351" s="34">
        <f>+IFERROR(Tabla1[[#This Row],[FACTURA POSITIVO]]+Tabla1[[#This Row],[FACTURA NEGATIVO]],0)</f>
        <v>0</v>
      </c>
    </row>
    <row r="352" spans="1:16" x14ac:dyDescent="0.25">
      <c r="A352" s="62" t="str">
        <f>IFERROR(Tabla1[[#This Row],[ENTIDAD]]&amp;Tabla1[[#This Row],['# SOLICITUDES]],"")</f>
        <v/>
      </c>
      <c r="B352" s="66" t="str">
        <f>+IFERROR(IF([1]Controles!$A351&lt;&gt;"",[1]Controles!$A351,""),"")</f>
        <v/>
      </c>
      <c r="C352" s="64" t="str">
        <f>+IFERROR(IF([1]Controles!$B351&lt;&gt;"",[1]Controles!$B351,""),"")</f>
        <v/>
      </c>
      <c r="D352" s="50" t="str">
        <f>+IFERROR(IF([1]Controles!$C351&lt;&gt;"",[1]Controles!$C351,""),"")</f>
        <v/>
      </c>
      <c r="E352" s="50" t="str">
        <f>+IFERROR(IF([1]Controles!$D351&lt;&gt;"",[1]Controles!$D351,""),"")</f>
        <v/>
      </c>
      <c r="F352" s="50" t="str">
        <f>+IFERROR(IF([1]Controles!$E351&lt;&gt;"",[1]Controles!$E351,""),"")</f>
        <v/>
      </c>
      <c r="G352" s="59" t="str">
        <f>+IFERROR(IF([1]Controles!$F351&lt;&gt;"",[1]Controles!$F351,""),"")</f>
        <v/>
      </c>
      <c r="H352" s="43" t="str">
        <f>+IFERROR(IF([1]Controles!$G351&lt;&gt;"",[1]Controles!$G351,""),"")</f>
        <v/>
      </c>
      <c r="I352" s="42" t="str">
        <f>+IFERROR(Tabla1[[#This Row],[POSITIVO]]/Tabla1[[#This Row],[ASIGNACION]],"")</f>
        <v/>
      </c>
      <c r="J352" s="32" t="str">
        <f>IFERROR(VLOOKUP(Tabla1[[#This Row],[ENTIDAD]],Tabla2[#All],2,0),"")</f>
        <v/>
      </c>
      <c r="K352" s="32" t="str">
        <f>IFERROR(VLOOKUP(Tabla1[[#This Row],[LLAVE]],GANNT!$A:$J,10,0),"")</f>
        <v/>
      </c>
      <c r="L352" s="32" t="str">
        <f>IFERROR(VLOOKUP(Tabla1[[#This Row],[LLAVE]],GANNT!$A:$BT,72,0),"")</f>
        <v>CUMPLIDO</v>
      </c>
      <c r="M35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52" s="33">
        <f>IFERROR(VLOOKUP(Tabla1[[#This Row],[TARIFA A CALCULAR]],Tabla6[#All],2,0)*Tabla1[[#This Row],[POSITIVO]],0)</f>
        <v>0</v>
      </c>
      <c r="O352" s="33">
        <f>IFERROR(VLOOKUP(Tabla1[[#This Row],[TARIFA A CALCULAR]],Tabla6[#All],3,0)*(Tabla1[[#This Row],[ASIGNACION]]-Tabla1[[#This Row],[POSITIVO]]),0)</f>
        <v>0</v>
      </c>
      <c r="P352" s="34">
        <f>+IFERROR(Tabla1[[#This Row],[FACTURA POSITIVO]]+Tabla1[[#This Row],[FACTURA NEGATIVO]],0)</f>
        <v>0</v>
      </c>
    </row>
    <row r="353" spans="1:16" x14ac:dyDescent="0.25">
      <c r="A353" s="62" t="str">
        <f>IFERROR(Tabla1[[#This Row],[ENTIDAD]]&amp;Tabla1[[#This Row],['# SOLICITUDES]],"")</f>
        <v/>
      </c>
      <c r="B353" s="66" t="str">
        <f>+IFERROR(IF([1]Controles!$A352&lt;&gt;"",[1]Controles!$A352,""),"")</f>
        <v/>
      </c>
      <c r="C353" s="64" t="str">
        <f>+IFERROR(IF([1]Controles!$B352&lt;&gt;"",[1]Controles!$B352,""),"")</f>
        <v/>
      </c>
      <c r="D353" s="50" t="str">
        <f>+IFERROR(IF([1]Controles!$C352&lt;&gt;"",[1]Controles!$C352,""),"")</f>
        <v/>
      </c>
      <c r="E353" s="50" t="str">
        <f>+IFERROR(IF([1]Controles!$D352&lt;&gt;"",[1]Controles!$D352,""),"")</f>
        <v/>
      </c>
      <c r="F353" s="50" t="str">
        <f>+IFERROR(IF([1]Controles!$E352&lt;&gt;"",[1]Controles!$E352,""),"")</f>
        <v/>
      </c>
      <c r="G353" s="59" t="str">
        <f>+IFERROR(IF([1]Controles!$F352&lt;&gt;"",[1]Controles!$F352,""),"")</f>
        <v/>
      </c>
      <c r="H353" s="43" t="str">
        <f>+IFERROR(IF([1]Controles!$G352&lt;&gt;"",[1]Controles!$G352,""),"")</f>
        <v/>
      </c>
      <c r="I353" s="42" t="str">
        <f>+IFERROR(Tabla1[[#This Row],[POSITIVO]]/Tabla1[[#This Row],[ASIGNACION]],"")</f>
        <v/>
      </c>
      <c r="J353" s="32" t="str">
        <f>IFERROR(VLOOKUP(Tabla1[[#This Row],[ENTIDAD]],Tabla2[#All],2,0),"")</f>
        <v/>
      </c>
      <c r="K353" s="32" t="str">
        <f>IFERROR(VLOOKUP(Tabla1[[#This Row],[LLAVE]],GANNT!$A:$J,10,0),"")</f>
        <v/>
      </c>
      <c r="L353" s="32" t="str">
        <f>IFERROR(VLOOKUP(Tabla1[[#This Row],[LLAVE]],GANNT!$A:$BT,72,0),"")</f>
        <v>CUMPLIDO</v>
      </c>
      <c r="M35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53" s="33">
        <f>IFERROR(VLOOKUP(Tabla1[[#This Row],[TARIFA A CALCULAR]],Tabla6[#All],2,0)*Tabla1[[#This Row],[POSITIVO]],0)</f>
        <v>0</v>
      </c>
      <c r="O353" s="33">
        <f>IFERROR(VLOOKUP(Tabla1[[#This Row],[TARIFA A CALCULAR]],Tabla6[#All],3,0)*(Tabla1[[#This Row],[ASIGNACION]]-Tabla1[[#This Row],[POSITIVO]]),0)</f>
        <v>0</v>
      </c>
      <c r="P353" s="34">
        <f>+IFERROR(Tabla1[[#This Row],[FACTURA POSITIVO]]+Tabla1[[#This Row],[FACTURA NEGATIVO]],0)</f>
        <v>0</v>
      </c>
    </row>
    <row r="354" spans="1:16" x14ac:dyDescent="0.25">
      <c r="A354" s="62" t="str">
        <f>IFERROR(Tabla1[[#This Row],[ENTIDAD]]&amp;Tabla1[[#This Row],['# SOLICITUDES]],"")</f>
        <v/>
      </c>
      <c r="B354" s="66" t="str">
        <f>+IFERROR(IF([1]Controles!$A353&lt;&gt;"",[1]Controles!$A353,""),"")</f>
        <v/>
      </c>
      <c r="C354" s="64" t="str">
        <f>+IFERROR(IF([1]Controles!$B353&lt;&gt;"",[1]Controles!$B353,""),"")</f>
        <v/>
      </c>
      <c r="D354" s="50" t="str">
        <f>+IFERROR(IF([1]Controles!$C353&lt;&gt;"",[1]Controles!$C353,""),"")</f>
        <v/>
      </c>
      <c r="E354" s="50" t="str">
        <f>+IFERROR(IF([1]Controles!$D353&lt;&gt;"",[1]Controles!$D353,""),"")</f>
        <v/>
      </c>
      <c r="F354" s="50" t="str">
        <f>+IFERROR(IF([1]Controles!$E353&lt;&gt;"",[1]Controles!$E353,""),"")</f>
        <v/>
      </c>
      <c r="G354" s="59" t="str">
        <f>+IFERROR(IF([1]Controles!$F353&lt;&gt;"",[1]Controles!$F353,""),"")</f>
        <v/>
      </c>
      <c r="H354" s="43" t="str">
        <f>+IFERROR(IF([1]Controles!$G353&lt;&gt;"",[1]Controles!$G353,""),"")</f>
        <v/>
      </c>
      <c r="I354" s="42" t="str">
        <f>+IFERROR(Tabla1[[#This Row],[POSITIVO]]/Tabla1[[#This Row],[ASIGNACION]],"")</f>
        <v/>
      </c>
      <c r="J354" s="32" t="str">
        <f>IFERROR(VLOOKUP(Tabla1[[#This Row],[ENTIDAD]],Tabla2[#All],2,0),"")</f>
        <v/>
      </c>
      <c r="K354" s="32" t="str">
        <f>IFERROR(VLOOKUP(Tabla1[[#This Row],[LLAVE]],GANNT!$A:$J,10,0),"")</f>
        <v/>
      </c>
      <c r="L354" s="32" t="str">
        <f>IFERROR(VLOOKUP(Tabla1[[#This Row],[LLAVE]],GANNT!$A:$BT,72,0),"")</f>
        <v>CUMPLIDO</v>
      </c>
      <c r="M35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54" s="33">
        <f>IFERROR(VLOOKUP(Tabla1[[#This Row],[TARIFA A CALCULAR]],Tabla6[#All],2,0)*Tabla1[[#This Row],[POSITIVO]],0)</f>
        <v>0</v>
      </c>
      <c r="O354" s="33">
        <f>IFERROR(VLOOKUP(Tabla1[[#This Row],[TARIFA A CALCULAR]],Tabla6[#All],3,0)*(Tabla1[[#This Row],[ASIGNACION]]-Tabla1[[#This Row],[POSITIVO]]),0)</f>
        <v>0</v>
      </c>
      <c r="P354" s="34">
        <f>+IFERROR(Tabla1[[#This Row],[FACTURA POSITIVO]]+Tabla1[[#This Row],[FACTURA NEGATIVO]],0)</f>
        <v>0</v>
      </c>
    </row>
    <row r="355" spans="1:16" x14ac:dyDescent="0.25">
      <c r="A355" s="62" t="str">
        <f>IFERROR(Tabla1[[#This Row],[ENTIDAD]]&amp;Tabla1[[#This Row],['# SOLICITUDES]],"")</f>
        <v/>
      </c>
      <c r="B355" s="66" t="str">
        <f>+IFERROR(IF([1]Controles!$A354&lt;&gt;"",[1]Controles!$A354,""),"")</f>
        <v/>
      </c>
      <c r="C355" s="64" t="str">
        <f>+IFERROR(IF([1]Controles!$B354&lt;&gt;"",[1]Controles!$B354,""),"")</f>
        <v/>
      </c>
      <c r="D355" s="50" t="str">
        <f>+IFERROR(IF([1]Controles!$C354&lt;&gt;"",[1]Controles!$C354,""),"")</f>
        <v/>
      </c>
      <c r="E355" s="50" t="str">
        <f>+IFERROR(IF([1]Controles!$D354&lt;&gt;"",[1]Controles!$D354,""),"")</f>
        <v/>
      </c>
      <c r="F355" s="50" t="str">
        <f>+IFERROR(IF([1]Controles!$E354&lt;&gt;"",[1]Controles!$E354,""),"")</f>
        <v/>
      </c>
      <c r="G355" s="59" t="str">
        <f>+IFERROR(IF([1]Controles!$F354&lt;&gt;"",[1]Controles!$F354,""),"")</f>
        <v/>
      </c>
      <c r="H355" s="43" t="str">
        <f>+IFERROR(IF([1]Controles!$G354&lt;&gt;"",[1]Controles!$G354,""),"")</f>
        <v/>
      </c>
      <c r="I355" s="42" t="str">
        <f>+IFERROR(Tabla1[[#This Row],[POSITIVO]]/Tabla1[[#This Row],[ASIGNACION]],"")</f>
        <v/>
      </c>
      <c r="J355" s="32" t="str">
        <f>IFERROR(VLOOKUP(Tabla1[[#This Row],[ENTIDAD]],Tabla2[#All],2,0),"")</f>
        <v/>
      </c>
      <c r="K355" s="32" t="str">
        <f>IFERROR(VLOOKUP(Tabla1[[#This Row],[LLAVE]],GANNT!$A:$J,10,0),"")</f>
        <v/>
      </c>
      <c r="L355" s="32" t="str">
        <f>IFERROR(VLOOKUP(Tabla1[[#This Row],[LLAVE]],GANNT!$A:$BT,72,0),"")</f>
        <v>CUMPLIDO</v>
      </c>
      <c r="M35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55" s="33">
        <f>IFERROR(VLOOKUP(Tabla1[[#This Row],[TARIFA A CALCULAR]],Tabla6[#All],2,0)*Tabla1[[#This Row],[POSITIVO]],0)</f>
        <v>0</v>
      </c>
      <c r="O355" s="33">
        <f>IFERROR(VLOOKUP(Tabla1[[#This Row],[TARIFA A CALCULAR]],Tabla6[#All],3,0)*(Tabla1[[#This Row],[ASIGNACION]]-Tabla1[[#This Row],[POSITIVO]]),0)</f>
        <v>0</v>
      </c>
      <c r="P355" s="34">
        <f>+IFERROR(Tabla1[[#This Row],[FACTURA POSITIVO]]+Tabla1[[#This Row],[FACTURA NEGATIVO]],0)</f>
        <v>0</v>
      </c>
    </row>
    <row r="356" spans="1:16" x14ac:dyDescent="0.25">
      <c r="A356" s="62" t="str">
        <f>IFERROR(Tabla1[[#This Row],[ENTIDAD]]&amp;Tabla1[[#This Row],['# SOLICITUDES]],"")</f>
        <v/>
      </c>
      <c r="B356" s="66" t="str">
        <f>+IFERROR(IF([1]Controles!$A355&lt;&gt;"",[1]Controles!$A355,""),"")</f>
        <v/>
      </c>
      <c r="C356" s="64" t="str">
        <f>+IFERROR(IF([1]Controles!$B355&lt;&gt;"",[1]Controles!$B355,""),"")</f>
        <v/>
      </c>
      <c r="D356" s="50" t="str">
        <f>+IFERROR(IF([1]Controles!$C355&lt;&gt;"",[1]Controles!$C355,""),"")</f>
        <v/>
      </c>
      <c r="E356" s="50" t="str">
        <f>+IFERROR(IF([1]Controles!$D355&lt;&gt;"",[1]Controles!$D355,""),"")</f>
        <v/>
      </c>
      <c r="F356" s="50" t="str">
        <f>+IFERROR(IF([1]Controles!$E355&lt;&gt;"",[1]Controles!$E355,""),"")</f>
        <v/>
      </c>
      <c r="G356" s="59" t="str">
        <f>+IFERROR(IF([1]Controles!$F355&lt;&gt;"",[1]Controles!$F355,""),"")</f>
        <v/>
      </c>
      <c r="H356" s="43" t="str">
        <f>+IFERROR(IF([1]Controles!$G355&lt;&gt;"",[1]Controles!$G355,""),"")</f>
        <v/>
      </c>
      <c r="I356" s="42" t="str">
        <f>+IFERROR(Tabla1[[#This Row],[POSITIVO]]/Tabla1[[#This Row],[ASIGNACION]],"")</f>
        <v/>
      </c>
      <c r="J356" s="32" t="str">
        <f>IFERROR(VLOOKUP(Tabla1[[#This Row],[ENTIDAD]],Tabla2[#All],2,0),"")</f>
        <v/>
      </c>
      <c r="K356" s="32" t="str">
        <f>IFERROR(VLOOKUP(Tabla1[[#This Row],[LLAVE]],GANNT!$A:$J,10,0),"")</f>
        <v/>
      </c>
      <c r="L356" s="32" t="str">
        <f>IFERROR(VLOOKUP(Tabla1[[#This Row],[LLAVE]],GANNT!$A:$BT,72,0),"")</f>
        <v>CUMPLIDO</v>
      </c>
      <c r="M35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56" s="33">
        <f>IFERROR(VLOOKUP(Tabla1[[#This Row],[TARIFA A CALCULAR]],Tabla6[#All],2,0)*Tabla1[[#This Row],[POSITIVO]],0)</f>
        <v>0</v>
      </c>
      <c r="O356" s="33">
        <f>IFERROR(VLOOKUP(Tabla1[[#This Row],[TARIFA A CALCULAR]],Tabla6[#All],3,0)*(Tabla1[[#This Row],[ASIGNACION]]-Tabla1[[#This Row],[POSITIVO]]),0)</f>
        <v>0</v>
      </c>
      <c r="P356" s="34">
        <f>+IFERROR(Tabla1[[#This Row],[FACTURA POSITIVO]]+Tabla1[[#This Row],[FACTURA NEGATIVO]],0)</f>
        <v>0</v>
      </c>
    </row>
    <row r="357" spans="1:16" x14ac:dyDescent="0.25">
      <c r="A357" s="62" t="str">
        <f>IFERROR(Tabla1[[#This Row],[ENTIDAD]]&amp;Tabla1[[#This Row],['# SOLICITUDES]],"")</f>
        <v/>
      </c>
      <c r="B357" s="66" t="str">
        <f>+IFERROR(IF([1]Controles!$A356&lt;&gt;"",[1]Controles!$A356,""),"")</f>
        <v/>
      </c>
      <c r="C357" s="64" t="str">
        <f>+IFERROR(IF([1]Controles!$B356&lt;&gt;"",[1]Controles!$B356,""),"")</f>
        <v/>
      </c>
      <c r="D357" s="50" t="str">
        <f>+IFERROR(IF([1]Controles!$C356&lt;&gt;"",[1]Controles!$C356,""),"")</f>
        <v/>
      </c>
      <c r="E357" s="50" t="str">
        <f>+IFERROR(IF([1]Controles!$D356&lt;&gt;"",[1]Controles!$D356,""),"")</f>
        <v/>
      </c>
      <c r="F357" s="50" t="str">
        <f>+IFERROR(IF([1]Controles!$E356&lt;&gt;"",[1]Controles!$E356,""),"")</f>
        <v/>
      </c>
      <c r="G357" s="59" t="str">
        <f>+IFERROR(IF([1]Controles!$F356&lt;&gt;"",[1]Controles!$F356,""),"")</f>
        <v/>
      </c>
      <c r="H357" s="43" t="str">
        <f>+IFERROR(IF([1]Controles!$G356&lt;&gt;"",[1]Controles!$G356,""),"")</f>
        <v/>
      </c>
      <c r="I357" s="42" t="str">
        <f>+IFERROR(Tabla1[[#This Row],[POSITIVO]]/Tabla1[[#This Row],[ASIGNACION]],"")</f>
        <v/>
      </c>
      <c r="J357" s="32" t="str">
        <f>IFERROR(VLOOKUP(Tabla1[[#This Row],[ENTIDAD]],Tabla2[#All],2,0),"")</f>
        <v/>
      </c>
      <c r="K357" s="32" t="str">
        <f>IFERROR(VLOOKUP(Tabla1[[#This Row],[LLAVE]],GANNT!$A:$J,10,0),"")</f>
        <v/>
      </c>
      <c r="L357" s="32" t="str">
        <f>IFERROR(VLOOKUP(Tabla1[[#This Row],[LLAVE]],GANNT!$A:$BT,72,0),"")</f>
        <v>CUMPLIDO</v>
      </c>
      <c r="M35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57" s="33">
        <f>IFERROR(VLOOKUP(Tabla1[[#This Row],[TARIFA A CALCULAR]],Tabla6[#All],2,0)*Tabla1[[#This Row],[POSITIVO]],0)</f>
        <v>0</v>
      </c>
      <c r="O357" s="33">
        <f>IFERROR(VLOOKUP(Tabla1[[#This Row],[TARIFA A CALCULAR]],Tabla6[#All],3,0)*(Tabla1[[#This Row],[ASIGNACION]]-Tabla1[[#This Row],[POSITIVO]]),0)</f>
        <v>0</v>
      </c>
      <c r="P357" s="34">
        <f>+IFERROR(Tabla1[[#This Row],[FACTURA POSITIVO]]+Tabla1[[#This Row],[FACTURA NEGATIVO]],0)</f>
        <v>0</v>
      </c>
    </row>
    <row r="358" spans="1:16" x14ac:dyDescent="0.25">
      <c r="A358" s="62" t="str">
        <f>IFERROR(Tabla1[[#This Row],[ENTIDAD]]&amp;Tabla1[[#This Row],['# SOLICITUDES]],"")</f>
        <v/>
      </c>
      <c r="B358" s="66" t="str">
        <f>+IFERROR(IF([1]Controles!$A357&lt;&gt;"",[1]Controles!$A357,""),"")</f>
        <v/>
      </c>
      <c r="C358" s="64" t="str">
        <f>+IFERROR(IF([1]Controles!$B357&lt;&gt;"",[1]Controles!$B357,""),"")</f>
        <v/>
      </c>
      <c r="D358" s="50" t="str">
        <f>+IFERROR(IF([1]Controles!$C357&lt;&gt;"",[1]Controles!$C357,""),"")</f>
        <v/>
      </c>
      <c r="E358" s="50" t="str">
        <f>+IFERROR(IF([1]Controles!$D357&lt;&gt;"",[1]Controles!$D357,""),"")</f>
        <v/>
      </c>
      <c r="F358" s="50" t="str">
        <f>+IFERROR(IF([1]Controles!$E357&lt;&gt;"",[1]Controles!$E357,""),"")</f>
        <v/>
      </c>
      <c r="G358" s="59" t="str">
        <f>+IFERROR(IF([1]Controles!$F357&lt;&gt;"",[1]Controles!$F357,""),"")</f>
        <v/>
      </c>
      <c r="H358" s="43" t="str">
        <f>+IFERROR(IF([1]Controles!$G357&lt;&gt;"",[1]Controles!$G357,""),"")</f>
        <v/>
      </c>
      <c r="I358" s="42" t="str">
        <f>+IFERROR(Tabla1[[#This Row],[POSITIVO]]/Tabla1[[#This Row],[ASIGNACION]],"")</f>
        <v/>
      </c>
      <c r="J358" s="32" t="str">
        <f>IFERROR(VLOOKUP(Tabla1[[#This Row],[ENTIDAD]],Tabla2[#All],2,0),"")</f>
        <v/>
      </c>
      <c r="K358" s="32" t="str">
        <f>IFERROR(VLOOKUP(Tabla1[[#This Row],[LLAVE]],GANNT!$A:$J,10,0),"")</f>
        <v/>
      </c>
      <c r="L358" s="32" t="str">
        <f>IFERROR(VLOOKUP(Tabla1[[#This Row],[LLAVE]],GANNT!$A:$BT,72,0),"")</f>
        <v>CUMPLIDO</v>
      </c>
      <c r="M35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58" s="33">
        <f>IFERROR(VLOOKUP(Tabla1[[#This Row],[TARIFA A CALCULAR]],Tabla6[#All],2,0)*Tabla1[[#This Row],[POSITIVO]],0)</f>
        <v>0</v>
      </c>
      <c r="O358" s="33">
        <f>IFERROR(VLOOKUP(Tabla1[[#This Row],[TARIFA A CALCULAR]],Tabla6[#All],3,0)*(Tabla1[[#This Row],[ASIGNACION]]-Tabla1[[#This Row],[POSITIVO]]),0)</f>
        <v>0</v>
      </c>
      <c r="P358" s="34">
        <f>+IFERROR(Tabla1[[#This Row],[FACTURA POSITIVO]]+Tabla1[[#This Row],[FACTURA NEGATIVO]],0)</f>
        <v>0</v>
      </c>
    </row>
    <row r="359" spans="1:16" x14ac:dyDescent="0.25">
      <c r="A359" s="62" t="str">
        <f>IFERROR(Tabla1[[#This Row],[ENTIDAD]]&amp;Tabla1[[#This Row],['# SOLICITUDES]],"")</f>
        <v/>
      </c>
      <c r="B359" s="66" t="str">
        <f>+IFERROR(IF([1]Controles!$A358&lt;&gt;"",[1]Controles!$A358,""),"")</f>
        <v/>
      </c>
      <c r="C359" s="64" t="str">
        <f>+IFERROR(IF([1]Controles!$B358&lt;&gt;"",[1]Controles!$B358,""),"")</f>
        <v/>
      </c>
      <c r="D359" s="50" t="str">
        <f>+IFERROR(IF([1]Controles!$C358&lt;&gt;"",[1]Controles!$C358,""),"")</f>
        <v/>
      </c>
      <c r="E359" s="50" t="str">
        <f>+IFERROR(IF([1]Controles!$D358&lt;&gt;"",[1]Controles!$D358,""),"")</f>
        <v/>
      </c>
      <c r="F359" s="50" t="str">
        <f>+IFERROR(IF([1]Controles!$E358&lt;&gt;"",[1]Controles!$E358,""),"")</f>
        <v/>
      </c>
      <c r="G359" s="59" t="str">
        <f>+IFERROR(IF([1]Controles!$F358&lt;&gt;"",[1]Controles!$F358,""),"")</f>
        <v/>
      </c>
      <c r="H359" s="43" t="str">
        <f>+IFERROR(IF([1]Controles!$G358&lt;&gt;"",[1]Controles!$G358,""),"")</f>
        <v/>
      </c>
      <c r="I359" s="42" t="str">
        <f>+IFERROR(Tabla1[[#This Row],[POSITIVO]]/Tabla1[[#This Row],[ASIGNACION]],"")</f>
        <v/>
      </c>
      <c r="J359" s="32" t="str">
        <f>IFERROR(VLOOKUP(Tabla1[[#This Row],[ENTIDAD]],Tabla2[#All],2,0),"")</f>
        <v/>
      </c>
      <c r="K359" s="32" t="str">
        <f>IFERROR(VLOOKUP(Tabla1[[#This Row],[LLAVE]],GANNT!$A:$J,10,0),"")</f>
        <v/>
      </c>
      <c r="L359" s="32" t="str">
        <f>IFERROR(VLOOKUP(Tabla1[[#This Row],[LLAVE]],GANNT!$A:$BT,72,0),"")</f>
        <v>CUMPLIDO</v>
      </c>
      <c r="M35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59" s="33">
        <f>IFERROR(VLOOKUP(Tabla1[[#This Row],[TARIFA A CALCULAR]],Tabla6[#All],2,0)*Tabla1[[#This Row],[POSITIVO]],0)</f>
        <v>0</v>
      </c>
      <c r="O359" s="33">
        <f>IFERROR(VLOOKUP(Tabla1[[#This Row],[TARIFA A CALCULAR]],Tabla6[#All],3,0)*(Tabla1[[#This Row],[ASIGNACION]]-Tabla1[[#This Row],[POSITIVO]]),0)</f>
        <v>0</v>
      </c>
      <c r="P359" s="34">
        <f>+IFERROR(Tabla1[[#This Row],[FACTURA POSITIVO]]+Tabla1[[#This Row],[FACTURA NEGATIVO]],0)</f>
        <v>0</v>
      </c>
    </row>
    <row r="360" spans="1:16" x14ac:dyDescent="0.25">
      <c r="A360" s="62" t="str">
        <f>IFERROR(Tabla1[[#This Row],[ENTIDAD]]&amp;Tabla1[[#This Row],['# SOLICITUDES]],"")</f>
        <v/>
      </c>
      <c r="B360" s="66" t="str">
        <f>+IFERROR(IF([1]Controles!$A359&lt;&gt;"",[1]Controles!$A359,""),"")</f>
        <v/>
      </c>
      <c r="C360" s="64" t="str">
        <f>+IFERROR(IF([1]Controles!$B359&lt;&gt;"",[1]Controles!$B359,""),"")</f>
        <v/>
      </c>
      <c r="D360" s="50" t="str">
        <f>+IFERROR(IF([1]Controles!$C359&lt;&gt;"",[1]Controles!$C359,""),"")</f>
        <v/>
      </c>
      <c r="E360" s="50" t="str">
        <f>+IFERROR(IF([1]Controles!$D359&lt;&gt;"",[1]Controles!$D359,""),"")</f>
        <v/>
      </c>
      <c r="F360" s="50" t="str">
        <f>+IFERROR(IF([1]Controles!$E359&lt;&gt;"",[1]Controles!$E359,""),"")</f>
        <v/>
      </c>
      <c r="G360" s="59" t="str">
        <f>+IFERROR(IF([1]Controles!$F359&lt;&gt;"",[1]Controles!$F359,""),"")</f>
        <v/>
      </c>
      <c r="H360" s="43" t="str">
        <f>+IFERROR(IF([1]Controles!$G359&lt;&gt;"",[1]Controles!$G359,""),"")</f>
        <v/>
      </c>
      <c r="I360" s="42" t="str">
        <f>+IFERROR(Tabla1[[#This Row],[POSITIVO]]/Tabla1[[#This Row],[ASIGNACION]],"")</f>
        <v/>
      </c>
      <c r="J360" s="32" t="str">
        <f>IFERROR(VLOOKUP(Tabla1[[#This Row],[ENTIDAD]],Tabla2[#All],2,0),"")</f>
        <v/>
      </c>
      <c r="K360" s="32" t="str">
        <f>IFERROR(VLOOKUP(Tabla1[[#This Row],[LLAVE]],GANNT!$A:$J,10,0),"")</f>
        <v/>
      </c>
      <c r="L360" s="32" t="str">
        <f>IFERROR(VLOOKUP(Tabla1[[#This Row],[LLAVE]],GANNT!$A:$BT,72,0),"")</f>
        <v>CUMPLIDO</v>
      </c>
      <c r="M36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60" s="33">
        <f>IFERROR(VLOOKUP(Tabla1[[#This Row],[TARIFA A CALCULAR]],Tabla6[#All],2,0)*Tabla1[[#This Row],[POSITIVO]],0)</f>
        <v>0</v>
      </c>
      <c r="O360" s="33">
        <f>IFERROR(VLOOKUP(Tabla1[[#This Row],[TARIFA A CALCULAR]],Tabla6[#All],3,0)*(Tabla1[[#This Row],[ASIGNACION]]-Tabla1[[#This Row],[POSITIVO]]),0)</f>
        <v>0</v>
      </c>
      <c r="P360" s="34">
        <f>+IFERROR(Tabla1[[#This Row],[FACTURA POSITIVO]]+Tabla1[[#This Row],[FACTURA NEGATIVO]],0)</f>
        <v>0</v>
      </c>
    </row>
    <row r="361" spans="1:16" x14ac:dyDescent="0.25">
      <c r="A361" s="62" t="str">
        <f>IFERROR(Tabla1[[#This Row],[ENTIDAD]]&amp;Tabla1[[#This Row],['# SOLICITUDES]],"")</f>
        <v/>
      </c>
      <c r="B361" s="66" t="str">
        <f>+IFERROR(IF([1]Controles!$A360&lt;&gt;"",[1]Controles!$A360,""),"")</f>
        <v/>
      </c>
      <c r="C361" s="64" t="str">
        <f>+IFERROR(IF([1]Controles!$B360&lt;&gt;"",[1]Controles!$B360,""),"")</f>
        <v/>
      </c>
      <c r="D361" s="50" t="str">
        <f>+IFERROR(IF([1]Controles!$C360&lt;&gt;"",[1]Controles!$C360,""),"")</f>
        <v/>
      </c>
      <c r="E361" s="50" t="str">
        <f>+IFERROR(IF([1]Controles!$D360&lt;&gt;"",[1]Controles!$D360,""),"")</f>
        <v/>
      </c>
      <c r="F361" s="50" t="str">
        <f>+IFERROR(IF([1]Controles!$E360&lt;&gt;"",[1]Controles!$E360,""),"")</f>
        <v/>
      </c>
      <c r="G361" s="59" t="str">
        <f>+IFERROR(IF([1]Controles!$F360&lt;&gt;"",[1]Controles!$F360,""),"")</f>
        <v/>
      </c>
      <c r="H361" s="43" t="str">
        <f>+IFERROR(IF([1]Controles!$G360&lt;&gt;"",[1]Controles!$G360,""),"")</f>
        <v/>
      </c>
      <c r="I361" s="42" t="str">
        <f>+IFERROR(Tabla1[[#This Row],[POSITIVO]]/Tabla1[[#This Row],[ASIGNACION]],"")</f>
        <v/>
      </c>
      <c r="J361" s="32" t="str">
        <f>IFERROR(VLOOKUP(Tabla1[[#This Row],[ENTIDAD]],Tabla2[#All],2,0),"")</f>
        <v/>
      </c>
      <c r="K361" s="32" t="str">
        <f>IFERROR(VLOOKUP(Tabla1[[#This Row],[LLAVE]],GANNT!$A:$J,10,0),"")</f>
        <v/>
      </c>
      <c r="L361" s="32" t="str">
        <f>IFERROR(VLOOKUP(Tabla1[[#This Row],[LLAVE]],GANNT!$A:$BT,72,0),"")</f>
        <v>CUMPLIDO</v>
      </c>
      <c r="M36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61" s="33">
        <f>IFERROR(VLOOKUP(Tabla1[[#This Row],[TARIFA A CALCULAR]],Tabla6[#All],2,0)*Tabla1[[#This Row],[POSITIVO]],0)</f>
        <v>0</v>
      </c>
      <c r="O361" s="33">
        <f>IFERROR(VLOOKUP(Tabla1[[#This Row],[TARIFA A CALCULAR]],Tabla6[#All],3,0)*(Tabla1[[#This Row],[ASIGNACION]]-Tabla1[[#This Row],[POSITIVO]]),0)</f>
        <v>0</v>
      </c>
      <c r="P361" s="34">
        <f>+IFERROR(Tabla1[[#This Row],[FACTURA POSITIVO]]+Tabla1[[#This Row],[FACTURA NEGATIVO]],0)</f>
        <v>0</v>
      </c>
    </row>
    <row r="362" spans="1:16" x14ac:dyDescent="0.25">
      <c r="A362" s="62" t="str">
        <f>IFERROR(Tabla1[[#This Row],[ENTIDAD]]&amp;Tabla1[[#This Row],['# SOLICITUDES]],"")</f>
        <v/>
      </c>
      <c r="B362" s="66" t="str">
        <f>+IFERROR(IF([1]Controles!$A361&lt;&gt;"",[1]Controles!$A361,""),"")</f>
        <v/>
      </c>
      <c r="C362" s="64" t="str">
        <f>+IFERROR(IF([1]Controles!$B361&lt;&gt;"",[1]Controles!$B361,""),"")</f>
        <v/>
      </c>
      <c r="D362" s="50" t="str">
        <f>+IFERROR(IF([1]Controles!$C361&lt;&gt;"",[1]Controles!$C361,""),"")</f>
        <v/>
      </c>
      <c r="E362" s="50" t="str">
        <f>+IFERROR(IF([1]Controles!$D361&lt;&gt;"",[1]Controles!$D361,""),"")</f>
        <v/>
      </c>
      <c r="F362" s="50" t="str">
        <f>+IFERROR(IF([1]Controles!$E361&lt;&gt;"",[1]Controles!$E361,""),"")</f>
        <v/>
      </c>
      <c r="G362" s="59" t="str">
        <f>+IFERROR(IF([1]Controles!$F361&lt;&gt;"",[1]Controles!$F361,""),"")</f>
        <v/>
      </c>
      <c r="H362" s="43" t="str">
        <f>+IFERROR(IF([1]Controles!$G361&lt;&gt;"",[1]Controles!$G361,""),"")</f>
        <v/>
      </c>
      <c r="I362" s="42" t="str">
        <f>+IFERROR(Tabla1[[#This Row],[POSITIVO]]/Tabla1[[#This Row],[ASIGNACION]],"")</f>
        <v/>
      </c>
      <c r="J362" s="32" t="str">
        <f>IFERROR(VLOOKUP(Tabla1[[#This Row],[ENTIDAD]],Tabla2[#All],2,0),"")</f>
        <v/>
      </c>
      <c r="K362" s="32" t="str">
        <f>IFERROR(VLOOKUP(Tabla1[[#This Row],[LLAVE]],GANNT!$A:$J,10,0),"")</f>
        <v/>
      </c>
      <c r="L362" s="32" t="str">
        <f>IFERROR(VLOOKUP(Tabla1[[#This Row],[LLAVE]],GANNT!$A:$BT,72,0),"")</f>
        <v>CUMPLIDO</v>
      </c>
      <c r="M36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62" s="33">
        <f>IFERROR(VLOOKUP(Tabla1[[#This Row],[TARIFA A CALCULAR]],Tabla6[#All],2,0)*Tabla1[[#This Row],[POSITIVO]],0)</f>
        <v>0</v>
      </c>
      <c r="O362" s="33">
        <f>IFERROR(VLOOKUP(Tabla1[[#This Row],[TARIFA A CALCULAR]],Tabla6[#All],3,0)*(Tabla1[[#This Row],[ASIGNACION]]-Tabla1[[#This Row],[POSITIVO]]),0)</f>
        <v>0</v>
      </c>
      <c r="P362" s="34">
        <f>+IFERROR(Tabla1[[#This Row],[FACTURA POSITIVO]]+Tabla1[[#This Row],[FACTURA NEGATIVO]],0)</f>
        <v>0</v>
      </c>
    </row>
    <row r="363" spans="1:16" x14ac:dyDescent="0.25">
      <c r="A363" s="62" t="str">
        <f>IFERROR(Tabla1[[#This Row],[ENTIDAD]]&amp;Tabla1[[#This Row],['# SOLICITUDES]],"")</f>
        <v/>
      </c>
      <c r="B363" s="66" t="str">
        <f>+IFERROR(IF([1]Controles!$A362&lt;&gt;"",[1]Controles!$A362,""),"")</f>
        <v/>
      </c>
      <c r="C363" s="64" t="str">
        <f>+IFERROR(IF([1]Controles!$B362&lt;&gt;"",[1]Controles!$B362,""),"")</f>
        <v/>
      </c>
      <c r="D363" s="50" t="str">
        <f>+IFERROR(IF([1]Controles!$C362&lt;&gt;"",[1]Controles!$C362,""),"")</f>
        <v/>
      </c>
      <c r="E363" s="50" t="str">
        <f>+IFERROR(IF([1]Controles!$D362&lt;&gt;"",[1]Controles!$D362,""),"")</f>
        <v/>
      </c>
      <c r="F363" s="50" t="str">
        <f>+IFERROR(IF([1]Controles!$E362&lt;&gt;"",[1]Controles!$E362,""),"")</f>
        <v/>
      </c>
      <c r="G363" s="59" t="str">
        <f>+IFERROR(IF([1]Controles!$F362&lt;&gt;"",[1]Controles!$F362,""),"")</f>
        <v/>
      </c>
      <c r="H363" s="43" t="str">
        <f>+IFERROR(IF([1]Controles!$G362&lt;&gt;"",[1]Controles!$G362,""),"")</f>
        <v/>
      </c>
      <c r="I363" s="42" t="str">
        <f>+IFERROR(Tabla1[[#This Row],[POSITIVO]]/Tabla1[[#This Row],[ASIGNACION]],"")</f>
        <v/>
      </c>
      <c r="J363" s="32" t="str">
        <f>IFERROR(VLOOKUP(Tabla1[[#This Row],[ENTIDAD]],Tabla2[#All],2,0),"")</f>
        <v/>
      </c>
      <c r="K363" s="32" t="str">
        <f>IFERROR(VLOOKUP(Tabla1[[#This Row],[LLAVE]],GANNT!$A:$J,10,0),"")</f>
        <v/>
      </c>
      <c r="L363" s="32" t="str">
        <f>IFERROR(VLOOKUP(Tabla1[[#This Row],[LLAVE]],GANNT!$A:$BT,72,0),"")</f>
        <v>CUMPLIDO</v>
      </c>
      <c r="M36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63" s="33">
        <f>IFERROR(VLOOKUP(Tabla1[[#This Row],[TARIFA A CALCULAR]],Tabla6[#All],2,0)*Tabla1[[#This Row],[POSITIVO]],0)</f>
        <v>0</v>
      </c>
      <c r="O363" s="33">
        <f>IFERROR(VLOOKUP(Tabla1[[#This Row],[TARIFA A CALCULAR]],Tabla6[#All],3,0)*(Tabla1[[#This Row],[ASIGNACION]]-Tabla1[[#This Row],[POSITIVO]]),0)</f>
        <v>0</v>
      </c>
      <c r="P363" s="34">
        <f>+IFERROR(Tabla1[[#This Row],[FACTURA POSITIVO]]+Tabla1[[#This Row],[FACTURA NEGATIVO]],0)</f>
        <v>0</v>
      </c>
    </row>
    <row r="364" spans="1:16" x14ac:dyDescent="0.25">
      <c r="A364" s="62" t="str">
        <f>IFERROR(Tabla1[[#This Row],[ENTIDAD]]&amp;Tabla1[[#This Row],['# SOLICITUDES]],"")</f>
        <v/>
      </c>
      <c r="B364" s="66" t="str">
        <f>+IFERROR(IF([1]Controles!$A363&lt;&gt;"",[1]Controles!$A363,""),"")</f>
        <v/>
      </c>
      <c r="C364" s="64" t="str">
        <f>+IFERROR(IF([1]Controles!$B363&lt;&gt;"",[1]Controles!$B363,""),"")</f>
        <v/>
      </c>
      <c r="D364" s="50" t="str">
        <f>+IFERROR(IF([1]Controles!$C363&lt;&gt;"",[1]Controles!$C363,""),"")</f>
        <v/>
      </c>
      <c r="E364" s="50" t="str">
        <f>+IFERROR(IF([1]Controles!$D363&lt;&gt;"",[1]Controles!$D363,""),"")</f>
        <v/>
      </c>
      <c r="F364" s="50" t="str">
        <f>+IFERROR(IF([1]Controles!$E363&lt;&gt;"",[1]Controles!$E363,""),"")</f>
        <v/>
      </c>
      <c r="G364" s="59" t="str">
        <f>+IFERROR(IF([1]Controles!$F363&lt;&gt;"",[1]Controles!$F363,""),"")</f>
        <v/>
      </c>
      <c r="H364" s="43" t="str">
        <f>+IFERROR(IF([1]Controles!$G363&lt;&gt;"",[1]Controles!$G363,""),"")</f>
        <v/>
      </c>
      <c r="I364" s="42" t="str">
        <f>+IFERROR(Tabla1[[#This Row],[POSITIVO]]/Tabla1[[#This Row],[ASIGNACION]],"")</f>
        <v/>
      </c>
      <c r="J364" s="32" t="str">
        <f>IFERROR(VLOOKUP(Tabla1[[#This Row],[ENTIDAD]],Tabla2[#All],2,0),"")</f>
        <v/>
      </c>
      <c r="K364" s="32" t="str">
        <f>IFERROR(VLOOKUP(Tabla1[[#This Row],[LLAVE]],GANNT!$A:$J,10,0),"")</f>
        <v/>
      </c>
      <c r="L364" s="32" t="str">
        <f>IFERROR(VLOOKUP(Tabla1[[#This Row],[LLAVE]],GANNT!$A:$BT,72,0),"")</f>
        <v>CUMPLIDO</v>
      </c>
      <c r="M36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64" s="33">
        <f>IFERROR(VLOOKUP(Tabla1[[#This Row],[TARIFA A CALCULAR]],Tabla6[#All],2,0)*Tabla1[[#This Row],[POSITIVO]],0)</f>
        <v>0</v>
      </c>
      <c r="O364" s="33">
        <f>IFERROR(VLOOKUP(Tabla1[[#This Row],[TARIFA A CALCULAR]],Tabla6[#All],3,0)*(Tabla1[[#This Row],[ASIGNACION]]-Tabla1[[#This Row],[POSITIVO]]),0)</f>
        <v>0</v>
      </c>
      <c r="P364" s="34">
        <f>+IFERROR(Tabla1[[#This Row],[FACTURA POSITIVO]]+Tabla1[[#This Row],[FACTURA NEGATIVO]],0)</f>
        <v>0</v>
      </c>
    </row>
    <row r="365" spans="1:16" x14ac:dyDescent="0.25">
      <c r="A365" s="62" t="str">
        <f>IFERROR(Tabla1[[#This Row],[ENTIDAD]]&amp;Tabla1[[#This Row],['# SOLICITUDES]],"")</f>
        <v/>
      </c>
      <c r="B365" s="66" t="str">
        <f>+IFERROR(IF([1]Controles!$A364&lt;&gt;"",[1]Controles!$A364,""),"")</f>
        <v/>
      </c>
      <c r="C365" s="64" t="str">
        <f>+IFERROR(IF([1]Controles!$B364&lt;&gt;"",[1]Controles!$B364,""),"")</f>
        <v/>
      </c>
      <c r="D365" s="50" t="str">
        <f>+IFERROR(IF([1]Controles!$C364&lt;&gt;"",[1]Controles!$C364,""),"")</f>
        <v/>
      </c>
      <c r="E365" s="50" t="str">
        <f>+IFERROR(IF([1]Controles!$D364&lt;&gt;"",[1]Controles!$D364,""),"")</f>
        <v/>
      </c>
      <c r="F365" s="50" t="str">
        <f>+IFERROR(IF([1]Controles!$E364&lt;&gt;"",[1]Controles!$E364,""),"")</f>
        <v/>
      </c>
      <c r="G365" s="59" t="str">
        <f>+IFERROR(IF([1]Controles!$F364&lt;&gt;"",[1]Controles!$F364,""),"")</f>
        <v/>
      </c>
      <c r="H365" s="43" t="str">
        <f>+IFERROR(IF([1]Controles!$G364&lt;&gt;"",[1]Controles!$G364,""),"")</f>
        <v/>
      </c>
      <c r="I365" s="42" t="str">
        <f>+IFERROR(Tabla1[[#This Row],[POSITIVO]]/Tabla1[[#This Row],[ASIGNACION]],"")</f>
        <v/>
      </c>
      <c r="J365" s="32" t="str">
        <f>IFERROR(VLOOKUP(Tabla1[[#This Row],[ENTIDAD]],Tabla2[#All],2,0),"")</f>
        <v/>
      </c>
      <c r="K365" s="32" t="str">
        <f>IFERROR(VLOOKUP(Tabla1[[#This Row],[LLAVE]],GANNT!$A:$J,10,0),"")</f>
        <v/>
      </c>
      <c r="L365" s="32" t="str">
        <f>IFERROR(VLOOKUP(Tabla1[[#This Row],[LLAVE]],GANNT!$A:$BT,72,0),"")</f>
        <v>CUMPLIDO</v>
      </c>
      <c r="M36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65" s="33">
        <f>IFERROR(VLOOKUP(Tabla1[[#This Row],[TARIFA A CALCULAR]],Tabla6[#All],2,0)*Tabla1[[#This Row],[POSITIVO]],0)</f>
        <v>0</v>
      </c>
      <c r="O365" s="33">
        <f>IFERROR(VLOOKUP(Tabla1[[#This Row],[TARIFA A CALCULAR]],Tabla6[#All],3,0)*(Tabla1[[#This Row],[ASIGNACION]]-Tabla1[[#This Row],[POSITIVO]]),0)</f>
        <v>0</v>
      </c>
      <c r="P365" s="34">
        <f>+IFERROR(Tabla1[[#This Row],[FACTURA POSITIVO]]+Tabla1[[#This Row],[FACTURA NEGATIVO]],0)</f>
        <v>0</v>
      </c>
    </row>
    <row r="366" spans="1:16" x14ac:dyDescent="0.25">
      <c r="A366" s="62" t="str">
        <f>IFERROR(Tabla1[[#This Row],[ENTIDAD]]&amp;Tabla1[[#This Row],['# SOLICITUDES]],"")</f>
        <v/>
      </c>
      <c r="B366" s="66" t="str">
        <f>+IFERROR(IF([1]Controles!$A365&lt;&gt;"",[1]Controles!$A365,""),"")</f>
        <v/>
      </c>
      <c r="C366" s="64" t="str">
        <f>+IFERROR(IF([1]Controles!$B365&lt;&gt;"",[1]Controles!$B365,""),"")</f>
        <v/>
      </c>
      <c r="D366" s="50" t="str">
        <f>+IFERROR(IF([1]Controles!$C365&lt;&gt;"",[1]Controles!$C365,""),"")</f>
        <v/>
      </c>
      <c r="E366" s="50" t="str">
        <f>+IFERROR(IF([1]Controles!$D365&lt;&gt;"",[1]Controles!$D365,""),"")</f>
        <v/>
      </c>
      <c r="F366" s="50" t="str">
        <f>+IFERROR(IF([1]Controles!$E365&lt;&gt;"",[1]Controles!$E365,""),"")</f>
        <v/>
      </c>
      <c r="G366" s="59" t="str">
        <f>+IFERROR(IF([1]Controles!$F365&lt;&gt;"",[1]Controles!$F365,""),"")</f>
        <v/>
      </c>
      <c r="H366" s="43" t="str">
        <f>+IFERROR(IF([1]Controles!$G365&lt;&gt;"",[1]Controles!$G365,""),"")</f>
        <v/>
      </c>
      <c r="I366" s="42" t="str">
        <f>+IFERROR(Tabla1[[#This Row],[POSITIVO]]/Tabla1[[#This Row],[ASIGNACION]],"")</f>
        <v/>
      </c>
      <c r="J366" s="32" t="str">
        <f>IFERROR(VLOOKUP(Tabla1[[#This Row],[ENTIDAD]],Tabla2[#All],2,0),"")</f>
        <v/>
      </c>
      <c r="K366" s="32" t="str">
        <f>IFERROR(VLOOKUP(Tabla1[[#This Row],[LLAVE]],GANNT!$A:$J,10,0),"")</f>
        <v/>
      </c>
      <c r="L366" s="32" t="str">
        <f>IFERROR(VLOOKUP(Tabla1[[#This Row],[LLAVE]],GANNT!$A:$BT,72,0),"")</f>
        <v>CUMPLIDO</v>
      </c>
      <c r="M36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66" s="33">
        <f>IFERROR(VLOOKUP(Tabla1[[#This Row],[TARIFA A CALCULAR]],Tabla6[#All],2,0)*Tabla1[[#This Row],[POSITIVO]],0)</f>
        <v>0</v>
      </c>
      <c r="O366" s="33">
        <f>IFERROR(VLOOKUP(Tabla1[[#This Row],[TARIFA A CALCULAR]],Tabla6[#All],3,0)*(Tabla1[[#This Row],[ASIGNACION]]-Tabla1[[#This Row],[POSITIVO]]),0)</f>
        <v>0</v>
      </c>
      <c r="P366" s="34">
        <f>+IFERROR(Tabla1[[#This Row],[FACTURA POSITIVO]]+Tabla1[[#This Row],[FACTURA NEGATIVO]],0)</f>
        <v>0</v>
      </c>
    </row>
    <row r="367" spans="1:16" x14ac:dyDescent="0.25">
      <c r="A367" s="62" t="str">
        <f>IFERROR(Tabla1[[#This Row],[ENTIDAD]]&amp;Tabla1[[#This Row],['# SOLICITUDES]],"")</f>
        <v/>
      </c>
      <c r="B367" s="66" t="str">
        <f>+IFERROR(IF([1]Controles!$A366&lt;&gt;"",[1]Controles!$A366,""),"")</f>
        <v/>
      </c>
      <c r="C367" s="64" t="str">
        <f>+IFERROR(IF([1]Controles!$B366&lt;&gt;"",[1]Controles!$B366,""),"")</f>
        <v/>
      </c>
      <c r="D367" s="50" t="str">
        <f>+IFERROR(IF([1]Controles!$C366&lt;&gt;"",[1]Controles!$C366,""),"")</f>
        <v/>
      </c>
      <c r="E367" s="50" t="str">
        <f>+IFERROR(IF([1]Controles!$D366&lt;&gt;"",[1]Controles!$D366,""),"")</f>
        <v/>
      </c>
      <c r="F367" s="50" t="str">
        <f>+IFERROR(IF([1]Controles!$E366&lt;&gt;"",[1]Controles!$E366,""),"")</f>
        <v/>
      </c>
      <c r="G367" s="59" t="str">
        <f>+IFERROR(IF([1]Controles!$F366&lt;&gt;"",[1]Controles!$F366,""),"")</f>
        <v/>
      </c>
      <c r="H367" s="43" t="str">
        <f>+IFERROR(IF([1]Controles!$G366&lt;&gt;"",[1]Controles!$G366,""),"")</f>
        <v/>
      </c>
      <c r="I367" s="42" t="str">
        <f>+IFERROR(Tabla1[[#This Row],[POSITIVO]]/Tabla1[[#This Row],[ASIGNACION]],"")</f>
        <v/>
      </c>
      <c r="J367" s="32" t="str">
        <f>IFERROR(VLOOKUP(Tabla1[[#This Row],[ENTIDAD]],Tabla2[#All],2,0),"")</f>
        <v/>
      </c>
      <c r="K367" s="32" t="str">
        <f>IFERROR(VLOOKUP(Tabla1[[#This Row],[LLAVE]],GANNT!$A:$J,10,0),"")</f>
        <v/>
      </c>
      <c r="L367" s="32" t="str">
        <f>IFERROR(VLOOKUP(Tabla1[[#This Row],[LLAVE]],GANNT!$A:$BT,72,0),"")</f>
        <v>CUMPLIDO</v>
      </c>
      <c r="M36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67" s="33">
        <f>IFERROR(VLOOKUP(Tabla1[[#This Row],[TARIFA A CALCULAR]],Tabla6[#All],2,0)*Tabla1[[#This Row],[POSITIVO]],0)</f>
        <v>0</v>
      </c>
      <c r="O367" s="33">
        <f>IFERROR(VLOOKUP(Tabla1[[#This Row],[TARIFA A CALCULAR]],Tabla6[#All],3,0)*(Tabla1[[#This Row],[ASIGNACION]]-Tabla1[[#This Row],[POSITIVO]]),0)</f>
        <v>0</v>
      </c>
      <c r="P367" s="34">
        <f>+IFERROR(Tabla1[[#This Row],[FACTURA POSITIVO]]+Tabla1[[#This Row],[FACTURA NEGATIVO]],0)</f>
        <v>0</v>
      </c>
    </row>
    <row r="368" spans="1:16" x14ac:dyDescent="0.25">
      <c r="A368" s="62" t="str">
        <f>IFERROR(Tabla1[[#This Row],[ENTIDAD]]&amp;Tabla1[[#This Row],['# SOLICITUDES]],"")</f>
        <v/>
      </c>
      <c r="B368" s="66" t="str">
        <f>+IFERROR(IF([1]Controles!$A367&lt;&gt;"",[1]Controles!$A367,""),"")</f>
        <v/>
      </c>
      <c r="C368" s="64" t="str">
        <f>+IFERROR(IF([1]Controles!$B367&lt;&gt;"",[1]Controles!$B367,""),"")</f>
        <v/>
      </c>
      <c r="D368" s="50" t="str">
        <f>+IFERROR(IF([1]Controles!$C367&lt;&gt;"",[1]Controles!$C367,""),"")</f>
        <v/>
      </c>
      <c r="E368" s="50" t="str">
        <f>+IFERROR(IF([1]Controles!$D367&lt;&gt;"",[1]Controles!$D367,""),"")</f>
        <v/>
      </c>
      <c r="F368" s="50" t="str">
        <f>+IFERROR(IF([1]Controles!$E367&lt;&gt;"",[1]Controles!$E367,""),"")</f>
        <v/>
      </c>
      <c r="G368" s="59" t="str">
        <f>+IFERROR(IF([1]Controles!$F367&lt;&gt;"",[1]Controles!$F367,""),"")</f>
        <v/>
      </c>
      <c r="H368" s="43" t="str">
        <f>+IFERROR(IF([1]Controles!$G367&lt;&gt;"",[1]Controles!$G367,""),"")</f>
        <v/>
      </c>
      <c r="I368" s="42" t="str">
        <f>+IFERROR(Tabla1[[#This Row],[POSITIVO]]/Tabla1[[#This Row],[ASIGNACION]],"")</f>
        <v/>
      </c>
      <c r="J368" s="32" t="str">
        <f>IFERROR(VLOOKUP(Tabla1[[#This Row],[ENTIDAD]],Tabla2[#All],2,0),"")</f>
        <v/>
      </c>
      <c r="K368" s="32" t="str">
        <f>IFERROR(VLOOKUP(Tabla1[[#This Row],[LLAVE]],GANNT!$A:$J,10,0),"")</f>
        <v/>
      </c>
      <c r="L368" s="32" t="str">
        <f>IFERROR(VLOOKUP(Tabla1[[#This Row],[LLAVE]],GANNT!$A:$BT,72,0),"")</f>
        <v>CUMPLIDO</v>
      </c>
      <c r="M36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68" s="33">
        <f>IFERROR(VLOOKUP(Tabla1[[#This Row],[TARIFA A CALCULAR]],Tabla6[#All],2,0)*Tabla1[[#This Row],[POSITIVO]],0)</f>
        <v>0</v>
      </c>
      <c r="O368" s="33">
        <f>IFERROR(VLOOKUP(Tabla1[[#This Row],[TARIFA A CALCULAR]],Tabla6[#All],3,0)*(Tabla1[[#This Row],[ASIGNACION]]-Tabla1[[#This Row],[POSITIVO]]),0)</f>
        <v>0</v>
      </c>
      <c r="P368" s="34">
        <f>+IFERROR(Tabla1[[#This Row],[FACTURA POSITIVO]]+Tabla1[[#This Row],[FACTURA NEGATIVO]],0)</f>
        <v>0</v>
      </c>
    </row>
    <row r="369" spans="1:16" x14ac:dyDescent="0.25">
      <c r="A369" s="62" t="str">
        <f>IFERROR(Tabla1[[#This Row],[ENTIDAD]]&amp;Tabla1[[#This Row],['# SOLICITUDES]],"")</f>
        <v/>
      </c>
      <c r="B369" s="66" t="str">
        <f>+IFERROR(IF([1]Controles!$A368&lt;&gt;"",[1]Controles!$A368,""),"")</f>
        <v/>
      </c>
      <c r="C369" s="64" t="str">
        <f>+IFERROR(IF([1]Controles!$B368&lt;&gt;"",[1]Controles!$B368,""),"")</f>
        <v/>
      </c>
      <c r="D369" s="50" t="str">
        <f>+IFERROR(IF([1]Controles!$C368&lt;&gt;"",[1]Controles!$C368,""),"")</f>
        <v/>
      </c>
      <c r="E369" s="50" t="str">
        <f>+IFERROR(IF([1]Controles!$D368&lt;&gt;"",[1]Controles!$D368,""),"")</f>
        <v/>
      </c>
      <c r="F369" s="50" t="str">
        <f>+IFERROR(IF([1]Controles!$E368&lt;&gt;"",[1]Controles!$E368,""),"")</f>
        <v/>
      </c>
      <c r="G369" s="59" t="str">
        <f>+IFERROR(IF([1]Controles!$F368&lt;&gt;"",[1]Controles!$F368,""),"")</f>
        <v/>
      </c>
      <c r="H369" s="43" t="str">
        <f>+IFERROR(IF([1]Controles!$G368&lt;&gt;"",[1]Controles!$G368,""),"")</f>
        <v/>
      </c>
      <c r="I369" s="42" t="str">
        <f>+IFERROR(Tabla1[[#This Row],[POSITIVO]]/Tabla1[[#This Row],[ASIGNACION]],"")</f>
        <v/>
      </c>
      <c r="J369" s="32" t="str">
        <f>IFERROR(VLOOKUP(Tabla1[[#This Row],[ENTIDAD]],Tabla2[#All],2,0),"")</f>
        <v/>
      </c>
      <c r="K369" s="32" t="str">
        <f>IFERROR(VLOOKUP(Tabla1[[#This Row],[LLAVE]],GANNT!$A:$J,10,0),"")</f>
        <v/>
      </c>
      <c r="L369" s="32" t="str">
        <f>IFERROR(VLOOKUP(Tabla1[[#This Row],[LLAVE]],GANNT!$A:$BT,72,0),"")</f>
        <v>CUMPLIDO</v>
      </c>
      <c r="M36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69" s="33">
        <f>IFERROR(VLOOKUP(Tabla1[[#This Row],[TARIFA A CALCULAR]],Tabla6[#All],2,0)*Tabla1[[#This Row],[POSITIVO]],0)</f>
        <v>0</v>
      </c>
      <c r="O369" s="33">
        <f>IFERROR(VLOOKUP(Tabla1[[#This Row],[TARIFA A CALCULAR]],Tabla6[#All],3,0)*(Tabla1[[#This Row],[ASIGNACION]]-Tabla1[[#This Row],[POSITIVO]]),0)</f>
        <v>0</v>
      </c>
      <c r="P369" s="34">
        <f>+IFERROR(Tabla1[[#This Row],[FACTURA POSITIVO]]+Tabla1[[#This Row],[FACTURA NEGATIVO]],0)</f>
        <v>0</v>
      </c>
    </row>
    <row r="370" spans="1:16" x14ac:dyDescent="0.25">
      <c r="A370" s="62" t="str">
        <f>IFERROR(Tabla1[[#This Row],[ENTIDAD]]&amp;Tabla1[[#This Row],['# SOLICITUDES]],"")</f>
        <v/>
      </c>
      <c r="B370" s="66" t="str">
        <f>+IFERROR(IF([1]Controles!$A369&lt;&gt;"",[1]Controles!$A369,""),"")</f>
        <v/>
      </c>
      <c r="C370" s="64" t="str">
        <f>+IFERROR(IF([1]Controles!$B369&lt;&gt;"",[1]Controles!$B369,""),"")</f>
        <v/>
      </c>
      <c r="D370" s="50" t="str">
        <f>+IFERROR(IF([1]Controles!$C369&lt;&gt;"",[1]Controles!$C369,""),"")</f>
        <v/>
      </c>
      <c r="E370" s="50" t="str">
        <f>+IFERROR(IF([1]Controles!$D369&lt;&gt;"",[1]Controles!$D369,""),"")</f>
        <v/>
      </c>
      <c r="F370" s="50" t="str">
        <f>+IFERROR(IF([1]Controles!$E369&lt;&gt;"",[1]Controles!$E369,""),"")</f>
        <v/>
      </c>
      <c r="G370" s="59" t="str">
        <f>+IFERROR(IF([1]Controles!$F369&lt;&gt;"",[1]Controles!$F369,""),"")</f>
        <v/>
      </c>
      <c r="H370" s="43" t="str">
        <f>+IFERROR(IF([1]Controles!$G369&lt;&gt;"",[1]Controles!$G369,""),"")</f>
        <v/>
      </c>
      <c r="I370" s="42" t="str">
        <f>+IFERROR(Tabla1[[#This Row],[POSITIVO]]/Tabla1[[#This Row],[ASIGNACION]],"")</f>
        <v/>
      </c>
      <c r="J370" s="32" t="str">
        <f>IFERROR(VLOOKUP(Tabla1[[#This Row],[ENTIDAD]],Tabla2[#All],2,0),"")</f>
        <v/>
      </c>
      <c r="K370" s="32" t="str">
        <f>IFERROR(VLOOKUP(Tabla1[[#This Row],[LLAVE]],GANNT!$A:$J,10,0),"")</f>
        <v/>
      </c>
      <c r="L370" s="32" t="str">
        <f>IFERROR(VLOOKUP(Tabla1[[#This Row],[LLAVE]],GANNT!$A:$BT,72,0),"")</f>
        <v>CUMPLIDO</v>
      </c>
      <c r="M37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70" s="33">
        <f>IFERROR(VLOOKUP(Tabla1[[#This Row],[TARIFA A CALCULAR]],Tabla6[#All],2,0)*Tabla1[[#This Row],[POSITIVO]],0)</f>
        <v>0</v>
      </c>
      <c r="O370" s="33">
        <f>IFERROR(VLOOKUP(Tabla1[[#This Row],[TARIFA A CALCULAR]],Tabla6[#All],3,0)*(Tabla1[[#This Row],[ASIGNACION]]-Tabla1[[#This Row],[POSITIVO]]),0)</f>
        <v>0</v>
      </c>
      <c r="P370" s="34">
        <f>+IFERROR(Tabla1[[#This Row],[FACTURA POSITIVO]]+Tabla1[[#This Row],[FACTURA NEGATIVO]],0)</f>
        <v>0</v>
      </c>
    </row>
    <row r="371" spans="1:16" x14ac:dyDescent="0.25">
      <c r="A371" s="62" t="str">
        <f>IFERROR(Tabla1[[#This Row],[ENTIDAD]]&amp;Tabla1[[#This Row],['# SOLICITUDES]],"")</f>
        <v/>
      </c>
      <c r="B371" s="66" t="str">
        <f>+IFERROR(IF([1]Controles!$A370&lt;&gt;"",[1]Controles!$A370,""),"")</f>
        <v/>
      </c>
      <c r="C371" s="64" t="str">
        <f>+IFERROR(IF([1]Controles!$B370&lt;&gt;"",[1]Controles!$B370,""),"")</f>
        <v/>
      </c>
      <c r="D371" s="50" t="str">
        <f>+IFERROR(IF([1]Controles!$C370&lt;&gt;"",[1]Controles!$C370,""),"")</f>
        <v/>
      </c>
      <c r="E371" s="50" t="str">
        <f>+IFERROR(IF([1]Controles!$D370&lt;&gt;"",[1]Controles!$D370,""),"")</f>
        <v/>
      </c>
      <c r="F371" s="50" t="str">
        <f>+IFERROR(IF([1]Controles!$E370&lt;&gt;"",[1]Controles!$E370,""),"")</f>
        <v/>
      </c>
      <c r="G371" s="59" t="str">
        <f>+IFERROR(IF([1]Controles!$F370&lt;&gt;"",[1]Controles!$F370,""),"")</f>
        <v/>
      </c>
      <c r="H371" s="43" t="str">
        <f>+IFERROR(IF([1]Controles!$G370&lt;&gt;"",[1]Controles!$G370,""),"")</f>
        <v/>
      </c>
      <c r="I371" s="42" t="str">
        <f>+IFERROR(Tabla1[[#This Row],[POSITIVO]]/Tabla1[[#This Row],[ASIGNACION]],"")</f>
        <v/>
      </c>
      <c r="J371" s="32" t="str">
        <f>IFERROR(VLOOKUP(Tabla1[[#This Row],[ENTIDAD]],Tabla2[#All],2,0),"")</f>
        <v/>
      </c>
      <c r="K371" s="32" t="str">
        <f>IFERROR(VLOOKUP(Tabla1[[#This Row],[LLAVE]],GANNT!$A:$J,10,0),"")</f>
        <v/>
      </c>
      <c r="L371" s="32" t="str">
        <f>IFERROR(VLOOKUP(Tabla1[[#This Row],[LLAVE]],GANNT!$A:$BT,72,0),"")</f>
        <v>CUMPLIDO</v>
      </c>
      <c r="M37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71" s="33">
        <f>IFERROR(VLOOKUP(Tabla1[[#This Row],[TARIFA A CALCULAR]],Tabla6[#All],2,0)*Tabla1[[#This Row],[POSITIVO]],0)</f>
        <v>0</v>
      </c>
      <c r="O371" s="33">
        <f>IFERROR(VLOOKUP(Tabla1[[#This Row],[TARIFA A CALCULAR]],Tabla6[#All],3,0)*(Tabla1[[#This Row],[ASIGNACION]]-Tabla1[[#This Row],[POSITIVO]]),0)</f>
        <v>0</v>
      </c>
      <c r="P371" s="34">
        <f>+IFERROR(Tabla1[[#This Row],[FACTURA POSITIVO]]+Tabla1[[#This Row],[FACTURA NEGATIVO]],0)</f>
        <v>0</v>
      </c>
    </row>
    <row r="372" spans="1:16" x14ac:dyDescent="0.25">
      <c r="A372" s="62" t="str">
        <f>IFERROR(Tabla1[[#This Row],[ENTIDAD]]&amp;Tabla1[[#This Row],['# SOLICITUDES]],"")</f>
        <v/>
      </c>
      <c r="B372" s="66" t="str">
        <f>+IFERROR(IF([1]Controles!$A371&lt;&gt;"",[1]Controles!$A371,""),"")</f>
        <v/>
      </c>
      <c r="C372" s="64" t="str">
        <f>+IFERROR(IF([1]Controles!$B371&lt;&gt;"",[1]Controles!$B371,""),"")</f>
        <v/>
      </c>
      <c r="D372" s="50" t="str">
        <f>+IFERROR(IF([1]Controles!$C371&lt;&gt;"",[1]Controles!$C371,""),"")</f>
        <v/>
      </c>
      <c r="E372" s="50" t="str">
        <f>+IFERROR(IF([1]Controles!$D371&lt;&gt;"",[1]Controles!$D371,""),"")</f>
        <v/>
      </c>
      <c r="F372" s="50" t="str">
        <f>+IFERROR(IF([1]Controles!$E371&lt;&gt;"",[1]Controles!$E371,""),"")</f>
        <v/>
      </c>
      <c r="G372" s="59" t="str">
        <f>+IFERROR(IF([1]Controles!$F371&lt;&gt;"",[1]Controles!$F371,""),"")</f>
        <v/>
      </c>
      <c r="H372" s="43" t="str">
        <f>+IFERROR(IF([1]Controles!$G371&lt;&gt;"",[1]Controles!$G371,""),"")</f>
        <v/>
      </c>
      <c r="I372" s="42" t="str">
        <f>+IFERROR(Tabla1[[#This Row],[POSITIVO]]/Tabla1[[#This Row],[ASIGNACION]],"")</f>
        <v/>
      </c>
      <c r="J372" s="32" t="str">
        <f>IFERROR(VLOOKUP(Tabla1[[#This Row],[ENTIDAD]],Tabla2[#All],2,0),"")</f>
        <v/>
      </c>
      <c r="K372" s="32" t="str">
        <f>IFERROR(VLOOKUP(Tabla1[[#This Row],[LLAVE]],GANNT!$A:$J,10,0),"")</f>
        <v/>
      </c>
      <c r="L372" s="32" t="str">
        <f>IFERROR(VLOOKUP(Tabla1[[#This Row],[LLAVE]],GANNT!$A:$BT,72,0),"")</f>
        <v>CUMPLIDO</v>
      </c>
      <c r="M37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72" s="33">
        <f>IFERROR(VLOOKUP(Tabla1[[#This Row],[TARIFA A CALCULAR]],Tabla6[#All],2,0)*Tabla1[[#This Row],[POSITIVO]],0)</f>
        <v>0</v>
      </c>
      <c r="O372" s="33">
        <f>IFERROR(VLOOKUP(Tabla1[[#This Row],[TARIFA A CALCULAR]],Tabla6[#All],3,0)*(Tabla1[[#This Row],[ASIGNACION]]-Tabla1[[#This Row],[POSITIVO]]),0)</f>
        <v>0</v>
      </c>
      <c r="P372" s="34">
        <f>+IFERROR(Tabla1[[#This Row],[FACTURA POSITIVO]]+Tabla1[[#This Row],[FACTURA NEGATIVO]],0)</f>
        <v>0</v>
      </c>
    </row>
    <row r="373" spans="1:16" x14ac:dyDescent="0.25">
      <c r="A373" s="62" t="str">
        <f>IFERROR(Tabla1[[#This Row],[ENTIDAD]]&amp;Tabla1[[#This Row],['# SOLICITUDES]],"")</f>
        <v/>
      </c>
      <c r="B373" s="66" t="str">
        <f>+IFERROR(IF([1]Controles!$A372&lt;&gt;"",[1]Controles!$A372,""),"")</f>
        <v/>
      </c>
      <c r="C373" s="64" t="str">
        <f>+IFERROR(IF([1]Controles!$B372&lt;&gt;"",[1]Controles!$B372,""),"")</f>
        <v/>
      </c>
      <c r="D373" s="50" t="str">
        <f>+IFERROR(IF([1]Controles!$C372&lt;&gt;"",[1]Controles!$C372,""),"")</f>
        <v/>
      </c>
      <c r="E373" s="50" t="str">
        <f>+IFERROR(IF([1]Controles!$D372&lt;&gt;"",[1]Controles!$D372,""),"")</f>
        <v/>
      </c>
      <c r="F373" s="50" t="str">
        <f>+IFERROR(IF([1]Controles!$E372&lt;&gt;"",[1]Controles!$E372,""),"")</f>
        <v/>
      </c>
      <c r="G373" s="59" t="str">
        <f>+IFERROR(IF([1]Controles!$F372&lt;&gt;"",[1]Controles!$F372,""),"")</f>
        <v/>
      </c>
      <c r="H373" s="43" t="str">
        <f>+IFERROR(IF([1]Controles!$G372&lt;&gt;"",[1]Controles!$G372,""),"")</f>
        <v/>
      </c>
      <c r="I373" s="42" t="str">
        <f>+IFERROR(Tabla1[[#This Row],[POSITIVO]]/Tabla1[[#This Row],[ASIGNACION]],"")</f>
        <v/>
      </c>
      <c r="J373" s="32" t="str">
        <f>IFERROR(VLOOKUP(Tabla1[[#This Row],[ENTIDAD]],Tabla2[#All],2,0),"")</f>
        <v/>
      </c>
      <c r="K373" s="32" t="str">
        <f>IFERROR(VLOOKUP(Tabla1[[#This Row],[LLAVE]],GANNT!$A:$J,10,0),"")</f>
        <v/>
      </c>
      <c r="L373" s="32" t="str">
        <f>IFERROR(VLOOKUP(Tabla1[[#This Row],[LLAVE]],GANNT!$A:$BT,72,0),"")</f>
        <v>CUMPLIDO</v>
      </c>
      <c r="M37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73" s="33">
        <f>IFERROR(VLOOKUP(Tabla1[[#This Row],[TARIFA A CALCULAR]],Tabla6[#All],2,0)*Tabla1[[#This Row],[POSITIVO]],0)</f>
        <v>0</v>
      </c>
      <c r="O373" s="33">
        <f>IFERROR(VLOOKUP(Tabla1[[#This Row],[TARIFA A CALCULAR]],Tabla6[#All],3,0)*(Tabla1[[#This Row],[ASIGNACION]]-Tabla1[[#This Row],[POSITIVO]]),0)</f>
        <v>0</v>
      </c>
      <c r="P373" s="34">
        <f>+IFERROR(Tabla1[[#This Row],[FACTURA POSITIVO]]+Tabla1[[#This Row],[FACTURA NEGATIVO]],0)</f>
        <v>0</v>
      </c>
    </row>
    <row r="374" spans="1:16" x14ac:dyDescent="0.25">
      <c r="A374" s="62" t="str">
        <f>IFERROR(Tabla1[[#This Row],[ENTIDAD]]&amp;Tabla1[[#This Row],['# SOLICITUDES]],"")</f>
        <v/>
      </c>
      <c r="B374" s="66" t="str">
        <f>+IFERROR(IF([1]Controles!$A373&lt;&gt;"",[1]Controles!$A373,""),"")</f>
        <v/>
      </c>
      <c r="C374" s="64" t="str">
        <f>+IFERROR(IF([1]Controles!$B373&lt;&gt;"",[1]Controles!$B373,""),"")</f>
        <v/>
      </c>
      <c r="D374" s="50" t="str">
        <f>+IFERROR(IF([1]Controles!$C373&lt;&gt;"",[1]Controles!$C373,""),"")</f>
        <v/>
      </c>
      <c r="E374" s="50" t="str">
        <f>+IFERROR(IF([1]Controles!$D373&lt;&gt;"",[1]Controles!$D373,""),"")</f>
        <v/>
      </c>
      <c r="F374" s="50" t="str">
        <f>+IFERROR(IF([1]Controles!$E373&lt;&gt;"",[1]Controles!$E373,""),"")</f>
        <v/>
      </c>
      <c r="G374" s="59" t="str">
        <f>+IFERROR(IF([1]Controles!$F373&lt;&gt;"",[1]Controles!$F373,""),"")</f>
        <v/>
      </c>
      <c r="H374" s="43" t="str">
        <f>+IFERROR(IF([1]Controles!$G373&lt;&gt;"",[1]Controles!$G373,""),"")</f>
        <v/>
      </c>
      <c r="I374" s="42" t="str">
        <f>+IFERROR(Tabla1[[#This Row],[POSITIVO]]/Tabla1[[#This Row],[ASIGNACION]],"")</f>
        <v/>
      </c>
      <c r="J374" s="32" t="str">
        <f>IFERROR(VLOOKUP(Tabla1[[#This Row],[ENTIDAD]],Tabla2[#All],2,0),"")</f>
        <v/>
      </c>
      <c r="K374" s="32" t="str">
        <f>IFERROR(VLOOKUP(Tabla1[[#This Row],[LLAVE]],GANNT!$A:$J,10,0),"")</f>
        <v/>
      </c>
      <c r="L374" s="32" t="str">
        <f>IFERROR(VLOOKUP(Tabla1[[#This Row],[LLAVE]],GANNT!$A:$BT,72,0),"")</f>
        <v>CUMPLIDO</v>
      </c>
      <c r="M37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74" s="33">
        <f>IFERROR(VLOOKUP(Tabla1[[#This Row],[TARIFA A CALCULAR]],Tabla6[#All],2,0)*Tabla1[[#This Row],[POSITIVO]],0)</f>
        <v>0</v>
      </c>
      <c r="O374" s="33">
        <f>IFERROR(VLOOKUP(Tabla1[[#This Row],[TARIFA A CALCULAR]],Tabla6[#All],3,0)*(Tabla1[[#This Row],[ASIGNACION]]-Tabla1[[#This Row],[POSITIVO]]),0)</f>
        <v>0</v>
      </c>
      <c r="P374" s="34">
        <f>+IFERROR(Tabla1[[#This Row],[FACTURA POSITIVO]]+Tabla1[[#This Row],[FACTURA NEGATIVO]],0)</f>
        <v>0</v>
      </c>
    </row>
    <row r="375" spans="1:16" x14ac:dyDescent="0.25">
      <c r="A375" s="62" t="str">
        <f>IFERROR(Tabla1[[#This Row],[ENTIDAD]]&amp;Tabla1[[#This Row],['# SOLICITUDES]],"")</f>
        <v/>
      </c>
      <c r="B375" s="66" t="str">
        <f>+IFERROR(IF([1]Controles!$A374&lt;&gt;"",[1]Controles!$A374,""),"")</f>
        <v/>
      </c>
      <c r="C375" s="64" t="str">
        <f>+IFERROR(IF([1]Controles!$B374&lt;&gt;"",[1]Controles!$B374,""),"")</f>
        <v/>
      </c>
      <c r="D375" s="50" t="str">
        <f>+IFERROR(IF([1]Controles!$C374&lt;&gt;"",[1]Controles!$C374,""),"")</f>
        <v/>
      </c>
      <c r="E375" s="50" t="str">
        <f>+IFERROR(IF([1]Controles!$D374&lt;&gt;"",[1]Controles!$D374,""),"")</f>
        <v/>
      </c>
      <c r="F375" s="50" t="str">
        <f>+IFERROR(IF([1]Controles!$E374&lt;&gt;"",[1]Controles!$E374,""),"")</f>
        <v/>
      </c>
      <c r="G375" s="59" t="str">
        <f>+IFERROR(IF([1]Controles!$F374&lt;&gt;"",[1]Controles!$F374,""),"")</f>
        <v/>
      </c>
      <c r="H375" s="43" t="str">
        <f>+IFERROR(IF([1]Controles!$G374&lt;&gt;"",[1]Controles!$G374,""),"")</f>
        <v/>
      </c>
      <c r="I375" s="42" t="str">
        <f>+IFERROR(Tabla1[[#This Row],[POSITIVO]]/Tabla1[[#This Row],[ASIGNACION]],"")</f>
        <v/>
      </c>
      <c r="J375" s="32" t="str">
        <f>IFERROR(VLOOKUP(Tabla1[[#This Row],[ENTIDAD]],Tabla2[#All],2,0),"")</f>
        <v/>
      </c>
      <c r="K375" s="32" t="str">
        <f>IFERROR(VLOOKUP(Tabla1[[#This Row],[LLAVE]],GANNT!$A:$J,10,0),"")</f>
        <v/>
      </c>
      <c r="L375" s="32" t="str">
        <f>IFERROR(VLOOKUP(Tabla1[[#This Row],[LLAVE]],GANNT!$A:$BT,72,0),"")</f>
        <v>CUMPLIDO</v>
      </c>
      <c r="M37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75" s="33">
        <f>IFERROR(VLOOKUP(Tabla1[[#This Row],[TARIFA A CALCULAR]],Tabla6[#All],2,0)*Tabla1[[#This Row],[POSITIVO]],0)</f>
        <v>0</v>
      </c>
      <c r="O375" s="33">
        <f>IFERROR(VLOOKUP(Tabla1[[#This Row],[TARIFA A CALCULAR]],Tabla6[#All],3,0)*(Tabla1[[#This Row],[ASIGNACION]]-Tabla1[[#This Row],[POSITIVO]]),0)</f>
        <v>0</v>
      </c>
      <c r="P375" s="34">
        <f>+IFERROR(Tabla1[[#This Row],[FACTURA POSITIVO]]+Tabla1[[#This Row],[FACTURA NEGATIVO]],0)</f>
        <v>0</v>
      </c>
    </row>
    <row r="376" spans="1:16" x14ac:dyDescent="0.25">
      <c r="A376" s="62" t="str">
        <f>IFERROR(Tabla1[[#This Row],[ENTIDAD]]&amp;Tabla1[[#This Row],['# SOLICITUDES]],"")</f>
        <v/>
      </c>
      <c r="B376" s="66" t="str">
        <f>+IFERROR(IF([1]Controles!$A375&lt;&gt;"",[1]Controles!$A375,""),"")</f>
        <v/>
      </c>
      <c r="C376" s="64" t="str">
        <f>+IFERROR(IF([1]Controles!$B375&lt;&gt;"",[1]Controles!$B375,""),"")</f>
        <v/>
      </c>
      <c r="D376" s="50" t="str">
        <f>+IFERROR(IF([1]Controles!$C375&lt;&gt;"",[1]Controles!$C375,""),"")</f>
        <v/>
      </c>
      <c r="E376" s="50" t="str">
        <f>+IFERROR(IF([1]Controles!$D375&lt;&gt;"",[1]Controles!$D375,""),"")</f>
        <v/>
      </c>
      <c r="F376" s="50" t="str">
        <f>+IFERROR(IF([1]Controles!$E375&lt;&gt;"",[1]Controles!$E375,""),"")</f>
        <v/>
      </c>
      <c r="G376" s="59" t="str">
        <f>+IFERROR(IF([1]Controles!$F375&lt;&gt;"",[1]Controles!$F375,""),"")</f>
        <v/>
      </c>
      <c r="H376" s="43" t="str">
        <f>+IFERROR(IF([1]Controles!$G375&lt;&gt;"",[1]Controles!$G375,""),"")</f>
        <v/>
      </c>
      <c r="I376" s="42" t="str">
        <f>+IFERROR(Tabla1[[#This Row],[POSITIVO]]/Tabla1[[#This Row],[ASIGNACION]],"")</f>
        <v/>
      </c>
      <c r="J376" s="32" t="str">
        <f>IFERROR(VLOOKUP(Tabla1[[#This Row],[ENTIDAD]],Tabla2[#All],2,0),"")</f>
        <v/>
      </c>
      <c r="K376" s="32" t="str">
        <f>IFERROR(VLOOKUP(Tabla1[[#This Row],[LLAVE]],GANNT!$A:$J,10,0),"")</f>
        <v/>
      </c>
      <c r="L376" s="32" t="str">
        <f>IFERROR(VLOOKUP(Tabla1[[#This Row],[LLAVE]],GANNT!$A:$BT,72,0),"")</f>
        <v>CUMPLIDO</v>
      </c>
      <c r="M37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76" s="33">
        <f>IFERROR(VLOOKUP(Tabla1[[#This Row],[TARIFA A CALCULAR]],Tabla6[#All],2,0)*Tabla1[[#This Row],[POSITIVO]],0)</f>
        <v>0</v>
      </c>
      <c r="O376" s="33">
        <f>IFERROR(VLOOKUP(Tabla1[[#This Row],[TARIFA A CALCULAR]],Tabla6[#All],3,0)*(Tabla1[[#This Row],[ASIGNACION]]-Tabla1[[#This Row],[POSITIVO]]),0)</f>
        <v>0</v>
      </c>
      <c r="P376" s="34">
        <f>+IFERROR(Tabla1[[#This Row],[FACTURA POSITIVO]]+Tabla1[[#This Row],[FACTURA NEGATIVO]],0)</f>
        <v>0</v>
      </c>
    </row>
    <row r="377" spans="1:16" x14ac:dyDescent="0.25">
      <c r="A377" s="62" t="str">
        <f>IFERROR(Tabla1[[#This Row],[ENTIDAD]]&amp;Tabla1[[#This Row],['# SOLICITUDES]],"")</f>
        <v/>
      </c>
      <c r="B377" s="66" t="str">
        <f>+IFERROR(IF([1]Controles!$A376&lt;&gt;"",[1]Controles!$A376,""),"")</f>
        <v/>
      </c>
      <c r="C377" s="64" t="str">
        <f>+IFERROR(IF([1]Controles!$B376&lt;&gt;"",[1]Controles!$B376,""),"")</f>
        <v/>
      </c>
      <c r="D377" s="50" t="str">
        <f>+IFERROR(IF([1]Controles!$C376&lt;&gt;"",[1]Controles!$C376,""),"")</f>
        <v/>
      </c>
      <c r="E377" s="50" t="str">
        <f>+IFERROR(IF([1]Controles!$D376&lt;&gt;"",[1]Controles!$D376,""),"")</f>
        <v/>
      </c>
      <c r="F377" s="50" t="str">
        <f>+IFERROR(IF([1]Controles!$E376&lt;&gt;"",[1]Controles!$E376,""),"")</f>
        <v/>
      </c>
      <c r="G377" s="59" t="str">
        <f>+IFERROR(IF([1]Controles!$F376&lt;&gt;"",[1]Controles!$F376,""),"")</f>
        <v/>
      </c>
      <c r="H377" s="43" t="str">
        <f>+IFERROR(IF([1]Controles!$G376&lt;&gt;"",[1]Controles!$G376,""),"")</f>
        <v/>
      </c>
      <c r="I377" s="42" t="str">
        <f>+IFERROR(Tabla1[[#This Row],[POSITIVO]]/Tabla1[[#This Row],[ASIGNACION]],"")</f>
        <v/>
      </c>
      <c r="J377" s="32" t="str">
        <f>IFERROR(VLOOKUP(Tabla1[[#This Row],[ENTIDAD]],Tabla2[#All],2,0),"")</f>
        <v/>
      </c>
      <c r="K377" s="32" t="str">
        <f>IFERROR(VLOOKUP(Tabla1[[#This Row],[LLAVE]],GANNT!$A:$J,10,0),"")</f>
        <v/>
      </c>
      <c r="L377" s="32" t="str">
        <f>IFERROR(VLOOKUP(Tabla1[[#This Row],[LLAVE]],GANNT!$A:$BT,72,0),"")</f>
        <v>CUMPLIDO</v>
      </c>
      <c r="M37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77" s="33">
        <f>IFERROR(VLOOKUP(Tabla1[[#This Row],[TARIFA A CALCULAR]],Tabla6[#All],2,0)*Tabla1[[#This Row],[POSITIVO]],0)</f>
        <v>0</v>
      </c>
      <c r="O377" s="33">
        <f>IFERROR(VLOOKUP(Tabla1[[#This Row],[TARIFA A CALCULAR]],Tabla6[#All],3,0)*(Tabla1[[#This Row],[ASIGNACION]]-Tabla1[[#This Row],[POSITIVO]]),0)</f>
        <v>0</v>
      </c>
      <c r="P377" s="34">
        <f>+IFERROR(Tabla1[[#This Row],[FACTURA POSITIVO]]+Tabla1[[#This Row],[FACTURA NEGATIVO]],0)</f>
        <v>0</v>
      </c>
    </row>
    <row r="378" spans="1:16" x14ac:dyDescent="0.25">
      <c r="A378" s="62" t="str">
        <f>IFERROR(Tabla1[[#This Row],[ENTIDAD]]&amp;Tabla1[[#This Row],['# SOLICITUDES]],"")</f>
        <v/>
      </c>
      <c r="B378" s="66" t="str">
        <f>+IFERROR(IF([1]Controles!$A377&lt;&gt;"",[1]Controles!$A377,""),"")</f>
        <v/>
      </c>
      <c r="C378" s="64" t="str">
        <f>+IFERROR(IF([1]Controles!$B377&lt;&gt;"",[1]Controles!$B377,""),"")</f>
        <v/>
      </c>
      <c r="D378" s="50" t="str">
        <f>+IFERROR(IF([1]Controles!$C377&lt;&gt;"",[1]Controles!$C377,""),"")</f>
        <v/>
      </c>
      <c r="E378" s="50" t="str">
        <f>+IFERROR(IF([1]Controles!$D377&lt;&gt;"",[1]Controles!$D377,""),"")</f>
        <v/>
      </c>
      <c r="F378" s="50" t="str">
        <f>+IFERROR(IF([1]Controles!$E377&lt;&gt;"",[1]Controles!$E377,""),"")</f>
        <v/>
      </c>
      <c r="G378" s="59" t="str">
        <f>+IFERROR(IF([1]Controles!$F377&lt;&gt;"",[1]Controles!$F377,""),"")</f>
        <v/>
      </c>
      <c r="H378" s="43" t="str">
        <f>+IFERROR(IF([1]Controles!$G377&lt;&gt;"",[1]Controles!$G377,""),"")</f>
        <v/>
      </c>
      <c r="I378" s="42" t="str">
        <f>+IFERROR(Tabla1[[#This Row],[POSITIVO]]/Tabla1[[#This Row],[ASIGNACION]],"")</f>
        <v/>
      </c>
      <c r="J378" s="32" t="str">
        <f>IFERROR(VLOOKUP(Tabla1[[#This Row],[ENTIDAD]],Tabla2[#All],2,0),"")</f>
        <v/>
      </c>
      <c r="K378" s="32" t="str">
        <f>IFERROR(VLOOKUP(Tabla1[[#This Row],[LLAVE]],GANNT!$A:$J,10,0),"")</f>
        <v/>
      </c>
      <c r="L378" s="32" t="str">
        <f>IFERROR(VLOOKUP(Tabla1[[#This Row],[LLAVE]],GANNT!$A:$BT,72,0),"")</f>
        <v>CUMPLIDO</v>
      </c>
      <c r="M37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78" s="33">
        <f>IFERROR(VLOOKUP(Tabla1[[#This Row],[TARIFA A CALCULAR]],Tabla6[#All],2,0)*Tabla1[[#This Row],[POSITIVO]],0)</f>
        <v>0</v>
      </c>
      <c r="O378" s="33">
        <f>IFERROR(VLOOKUP(Tabla1[[#This Row],[TARIFA A CALCULAR]],Tabla6[#All],3,0)*(Tabla1[[#This Row],[ASIGNACION]]-Tabla1[[#This Row],[POSITIVO]]),0)</f>
        <v>0</v>
      </c>
      <c r="P378" s="34">
        <f>+IFERROR(Tabla1[[#This Row],[FACTURA POSITIVO]]+Tabla1[[#This Row],[FACTURA NEGATIVO]],0)</f>
        <v>0</v>
      </c>
    </row>
    <row r="379" spans="1:16" x14ac:dyDescent="0.25">
      <c r="A379" s="62" t="str">
        <f>IFERROR(Tabla1[[#This Row],[ENTIDAD]]&amp;Tabla1[[#This Row],['# SOLICITUDES]],"")</f>
        <v/>
      </c>
      <c r="B379" s="66" t="str">
        <f>+IFERROR(IF([1]Controles!$A378&lt;&gt;"",[1]Controles!$A378,""),"")</f>
        <v/>
      </c>
      <c r="C379" s="64" t="str">
        <f>+IFERROR(IF([1]Controles!$B378&lt;&gt;"",[1]Controles!$B378,""),"")</f>
        <v/>
      </c>
      <c r="D379" s="50" t="str">
        <f>+IFERROR(IF([1]Controles!$C378&lt;&gt;"",[1]Controles!$C378,""),"")</f>
        <v/>
      </c>
      <c r="E379" s="50" t="str">
        <f>+IFERROR(IF([1]Controles!$D378&lt;&gt;"",[1]Controles!$D378,""),"")</f>
        <v/>
      </c>
      <c r="F379" s="50" t="str">
        <f>+IFERROR(IF([1]Controles!$E378&lt;&gt;"",[1]Controles!$E378,""),"")</f>
        <v/>
      </c>
      <c r="G379" s="59" t="str">
        <f>+IFERROR(IF([1]Controles!$F378&lt;&gt;"",[1]Controles!$F378,""),"")</f>
        <v/>
      </c>
      <c r="H379" s="43" t="str">
        <f>+IFERROR(IF([1]Controles!$G378&lt;&gt;"",[1]Controles!$G378,""),"")</f>
        <v/>
      </c>
      <c r="I379" s="42" t="str">
        <f>+IFERROR(Tabla1[[#This Row],[POSITIVO]]/Tabla1[[#This Row],[ASIGNACION]],"")</f>
        <v/>
      </c>
      <c r="J379" s="32" t="str">
        <f>IFERROR(VLOOKUP(Tabla1[[#This Row],[ENTIDAD]],Tabla2[#All],2,0),"")</f>
        <v/>
      </c>
      <c r="K379" s="32" t="str">
        <f>IFERROR(VLOOKUP(Tabla1[[#This Row],[LLAVE]],GANNT!$A:$J,10,0),"")</f>
        <v/>
      </c>
      <c r="L379" s="32" t="str">
        <f>IFERROR(VLOOKUP(Tabla1[[#This Row],[LLAVE]],GANNT!$A:$BT,72,0),"")</f>
        <v>CUMPLIDO</v>
      </c>
      <c r="M37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79" s="33">
        <f>IFERROR(VLOOKUP(Tabla1[[#This Row],[TARIFA A CALCULAR]],Tabla6[#All],2,0)*Tabla1[[#This Row],[POSITIVO]],0)</f>
        <v>0</v>
      </c>
      <c r="O379" s="33">
        <f>IFERROR(VLOOKUP(Tabla1[[#This Row],[TARIFA A CALCULAR]],Tabla6[#All],3,0)*(Tabla1[[#This Row],[ASIGNACION]]-Tabla1[[#This Row],[POSITIVO]]),0)</f>
        <v>0</v>
      </c>
      <c r="P379" s="34">
        <f>+IFERROR(Tabla1[[#This Row],[FACTURA POSITIVO]]+Tabla1[[#This Row],[FACTURA NEGATIVO]],0)</f>
        <v>0</v>
      </c>
    </row>
    <row r="380" spans="1:16" x14ac:dyDescent="0.25">
      <c r="A380" s="62" t="str">
        <f>IFERROR(Tabla1[[#This Row],[ENTIDAD]]&amp;Tabla1[[#This Row],['# SOLICITUDES]],"")</f>
        <v/>
      </c>
      <c r="B380" s="66" t="str">
        <f>+IFERROR(IF([1]Controles!$A379&lt;&gt;"",[1]Controles!$A379,""),"")</f>
        <v/>
      </c>
      <c r="C380" s="64" t="str">
        <f>+IFERROR(IF([1]Controles!$B379&lt;&gt;"",[1]Controles!$B379,""),"")</f>
        <v/>
      </c>
      <c r="D380" s="50" t="str">
        <f>+IFERROR(IF([1]Controles!$C379&lt;&gt;"",[1]Controles!$C379,""),"")</f>
        <v/>
      </c>
      <c r="E380" s="50" t="str">
        <f>+IFERROR(IF([1]Controles!$D379&lt;&gt;"",[1]Controles!$D379,""),"")</f>
        <v/>
      </c>
      <c r="F380" s="50" t="str">
        <f>+IFERROR(IF([1]Controles!$E379&lt;&gt;"",[1]Controles!$E379,""),"")</f>
        <v/>
      </c>
      <c r="G380" s="59" t="str">
        <f>+IFERROR(IF([1]Controles!$F379&lt;&gt;"",[1]Controles!$F379,""),"")</f>
        <v/>
      </c>
      <c r="H380" s="43" t="str">
        <f>+IFERROR(IF([1]Controles!$G379&lt;&gt;"",[1]Controles!$G379,""),"")</f>
        <v/>
      </c>
      <c r="I380" s="42" t="str">
        <f>+IFERROR(Tabla1[[#This Row],[POSITIVO]]/Tabla1[[#This Row],[ASIGNACION]],"")</f>
        <v/>
      </c>
      <c r="J380" s="32" t="str">
        <f>IFERROR(VLOOKUP(Tabla1[[#This Row],[ENTIDAD]],Tabla2[#All],2,0),"")</f>
        <v/>
      </c>
      <c r="K380" s="32" t="str">
        <f>IFERROR(VLOOKUP(Tabla1[[#This Row],[LLAVE]],GANNT!$A:$J,10,0),"")</f>
        <v/>
      </c>
      <c r="L380" s="32" t="str">
        <f>IFERROR(VLOOKUP(Tabla1[[#This Row],[LLAVE]],GANNT!$A:$BT,72,0),"")</f>
        <v>CUMPLIDO</v>
      </c>
      <c r="M38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80" s="33">
        <f>IFERROR(VLOOKUP(Tabla1[[#This Row],[TARIFA A CALCULAR]],Tabla6[#All],2,0)*Tabla1[[#This Row],[POSITIVO]],0)</f>
        <v>0</v>
      </c>
      <c r="O380" s="33">
        <f>IFERROR(VLOOKUP(Tabla1[[#This Row],[TARIFA A CALCULAR]],Tabla6[#All],3,0)*(Tabla1[[#This Row],[ASIGNACION]]-Tabla1[[#This Row],[POSITIVO]]),0)</f>
        <v>0</v>
      </c>
      <c r="P380" s="34">
        <f>+IFERROR(Tabla1[[#This Row],[FACTURA POSITIVO]]+Tabla1[[#This Row],[FACTURA NEGATIVO]],0)</f>
        <v>0</v>
      </c>
    </row>
    <row r="381" spans="1:16" x14ac:dyDescent="0.25">
      <c r="A381" s="62" t="str">
        <f>IFERROR(Tabla1[[#This Row],[ENTIDAD]]&amp;Tabla1[[#This Row],['# SOLICITUDES]],"")</f>
        <v/>
      </c>
      <c r="B381" s="66" t="str">
        <f>+IFERROR(IF([1]Controles!$A380&lt;&gt;"",[1]Controles!$A380,""),"")</f>
        <v/>
      </c>
      <c r="C381" s="64" t="str">
        <f>+IFERROR(IF([1]Controles!$B380&lt;&gt;"",[1]Controles!$B380,""),"")</f>
        <v/>
      </c>
      <c r="D381" s="50" t="str">
        <f>+IFERROR(IF([1]Controles!$C380&lt;&gt;"",[1]Controles!$C380,""),"")</f>
        <v/>
      </c>
      <c r="E381" s="50" t="str">
        <f>+IFERROR(IF([1]Controles!$D380&lt;&gt;"",[1]Controles!$D380,""),"")</f>
        <v/>
      </c>
      <c r="F381" s="50" t="str">
        <f>+IFERROR(IF([1]Controles!$E380&lt;&gt;"",[1]Controles!$E380,""),"")</f>
        <v/>
      </c>
      <c r="G381" s="59" t="str">
        <f>+IFERROR(IF([1]Controles!$F380&lt;&gt;"",[1]Controles!$F380,""),"")</f>
        <v/>
      </c>
      <c r="H381" s="43" t="str">
        <f>+IFERROR(IF([1]Controles!$G380&lt;&gt;"",[1]Controles!$G380,""),"")</f>
        <v/>
      </c>
      <c r="I381" s="42" t="str">
        <f>+IFERROR(Tabla1[[#This Row],[POSITIVO]]/Tabla1[[#This Row],[ASIGNACION]],"")</f>
        <v/>
      </c>
      <c r="J381" s="32" t="str">
        <f>IFERROR(VLOOKUP(Tabla1[[#This Row],[ENTIDAD]],Tabla2[#All],2,0),"")</f>
        <v/>
      </c>
      <c r="K381" s="32" t="str">
        <f>IFERROR(VLOOKUP(Tabla1[[#This Row],[LLAVE]],GANNT!$A:$J,10,0),"")</f>
        <v/>
      </c>
      <c r="L381" s="32" t="str">
        <f>IFERROR(VLOOKUP(Tabla1[[#This Row],[LLAVE]],GANNT!$A:$BT,72,0),"")</f>
        <v>CUMPLIDO</v>
      </c>
      <c r="M38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81" s="33">
        <f>IFERROR(VLOOKUP(Tabla1[[#This Row],[TARIFA A CALCULAR]],Tabla6[#All],2,0)*Tabla1[[#This Row],[POSITIVO]],0)</f>
        <v>0</v>
      </c>
      <c r="O381" s="33">
        <f>IFERROR(VLOOKUP(Tabla1[[#This Row],[TARIFA A CALCULAR]],Tabla6[#All],3,0)*(Tabla1[[#This Row],[ASIGNACION]]-Tabla1[[#This Row],[POSITIVO]]),0)</f>
        <v>0</v>
      </c>
      <c r="P381" s="34">
        <f>+IFERROR(Tabla1[[#This Row],[FACTURA POSITIVO]]+Tabla1[[#This Row],[FACTURA NEGATIVO]],0)</f>
        <v>0</v>
      </c>
    </row>
    <row r="382" spans="1:16" x14ac:dyDescent="0.25">
      <c r="A382" s="62" t="str">
        <f>IFERROR(Tabla1[[#This Row],[ENTIDAD]]&amp;Tabla1[[#This Row],['# SOLICITUDES]],"")</f>
        <v/>
      </c>
      <c r="B382" s="66" t="str">
        <f>+IFERROR(IF([1]Controles!$A381&lt;&gt;"",[1]Controles!$A381,""),"")</f>
        <v/>
      </c>
      <c r="C382" s="64" t="str">
        <f>+IFERROR(IF([1]Controles!$B381&lt;&gt;"",[1]Controles!$B381,""),"")</f>
        <v/>
      </c>
      <c r="D382" s="50" t="str">
        <f>+IFERROR(IF([1]Controles!$C381&lt;&gt;"",[1]Controles!$C381,""),"")</f>
        <v/>
      </c>
      <c r="E382" s="50" t="str">
        <f>+IFERROR(IF([1]Controles!$D381&lt;&gt;"",[1]Controles!$D381,""),"")</f>
        <v/>
      </c>
      <c r="F382" s="50" t="str">
        <f>+IFERROR(IF([1]Controles!$E381&lt;&gt;"",[1]Controles!$E381,""),"")</f>
        <v/>
      </c>
      <c r="G382" s="59" t="str">
        <f>+IFERROR(IF([1]Controles!$F381&lt;&gt;"",[1]Controles!$F381,""),"")</f>
        <v/>
      </c>
      <c r="H382" s="43" t="str">
        <f>+IFERROR(IF([1]Controles!$G381&lt;&gt;"",[1]Controles!$G381,""),"")</f>
        <v/>
      </c>
      <c r="I382" s="42" t="str">
        <f>+IFERROR(Tabla1[[#This Row],[POSITIVO]]/Tabla1[[#This Row],[ASIGNACION]],"")</f>
        <v/>
      </c>
      <c r="J382" s="32" t="str">
        <f>IFERROR(VLOOKUP(Tabla1[[#This Row],[ENTIDAD]],Tabla2[#All],2,0),"")</f>
        <v/>
      </c>
      <c r="K382" s="32" t="str">
        <f>IFERROR(VLOOKUP(Tabla1[[#This Row],[LLAVE]],GANNT!$A:$J,10,0),"")</f>
        <v/>
      </c>
      <c r="L382" s="32" t="str">
        <f>IFERROR(VLOOKUP(Tabla1[[#This Row],[LLAVE]],GANNT!$A:$BT,72,0),"")</f>
        <v>CUMPLIDO</v>
      </c>
      <c r="M38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82" s="33">
        <f>IFERROR(VLOOKUP(Tabla1[[#This Row],[TARIFA A CALCULAR]],Tabla6[#All],2,0)*Tabla1[[#This Row],[POSITIVO]],0)</f>
        <v>0</v>
      </c>
      <c r="O382" s="33">
        <f>IFERROR(VLOOKUP(Tabla1[[#This Row],[TARIFA A CALCULAR]],Tabla6[#All],3,0)*(Tabla1[[#This Row],[ASIGNACION]]-Tabla1[[#This Row],[POSITIVO]]),0)</f>
        <v>0</v>
      </c>
      <c r="P382" s="34">
        <f>+IFERROR(Tabla1[[#This Row],[FACTURA POSITIVO]]+Tabla1[[#This Row],[FACTURA NEGATIVO]],0)</f>
        <v>0</v>
      </c>
    </row>
    <row r="383" spans="1:16" x14ac:dyDescent="0.25">
      <c r="A383" s="62" t="str">
        <f>IFERROR(Tabla1[[#This Row],[ENTIDAD]]&amp;Tabla1[[#This Row],['# SOLICITUDES]],"")</f>
        <v/>
      </c>
      <c r="B383" s="66" t="str">
        <f>+IFERROR(IF([1]Controles!$A382&lt;&gt;"",[1]Controles!$A382,""),"")</f>
        <v/>
      </c>
      <c r="C383" s="64" t="str">
        <f>+IFERROR(IF([1]Controles!$B382&lt;&gt;"",[1]Controles!$B382,""),"")</f>
        <v/>
      </c>
      <c r="D383" s="50" t="str">
        <f>+IFERROR(IF([1]Controles!$C382&lt;&gt;"",[1]Controles!$C382,""),"")</f>
        <v/>
      </c>
      <c r="E383" s="50" t="str">
        <f>+IFERROR(IF([1]Controles!$D382&lt;&gt;"",[1]Controles!$D382,""),"")</f>
        <v/>
      </c>
      <c r="F383" s="50" t="str">
        <f>+IFERROR(IF([1]Controles!$E382&lt;&gt;"",[1]Controles!$E382,""),"")</f>
        <v/>
      </c>
      <c r="G383" s="59" t="str">
        <f>+IFERROR(IF([1]Controles!$F382&lt;&gt;"",[1]Controles!$F382,""),"")</f>
        <v/>
      </c>
      <c r="H383" s="43" t="str">
        <f>+IFERROR(IF([1]Controles!$G382&lt;&gt;"",[1]Controles!$G382,""),"")</f>
        <v/>
      </c>
      <c r="I383" s="42" t="str">
        <f>+IFERROR(Tabla1[[#This Row],[POSITIVO]]/Tabla1[[#This Row],[ASIGNACION]],"")</f>
        <v/>
      </c>
      <c r="J383" s="32" t="str">
        <f>IFERROR(VLOOKUP(Tabla1[[#This Row],[ENTIDAD]],Tabla2[#All],2,0),"")</f>
        <v/>
      </c>
      <c r="K383" s="32" t="str">
        <f>IFERROR(VLOOKUP(Tabla1[[#This Row],[LLAVE]],GANNT!$A:$J,10,0),"")</f>
        <v/>
      </c>
      <c r="L383" s="32" t="str">
        <f>IFERROR(VLOOKUP(Tabla1[[#This Row],[LLAVE]],GANNT!$A:$BT,72,0),"")</f>
        <v>CUMPLIDO</v>
      </c>
      <c r="M38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83" s="33">
        <f>IFERROR(VLOOKUP(Tabla1[[#This Row],[TARIFA A CALCULAR]],Tabla6[#All],2,0)*Tabla1[[#This Row],[POSITIVO]],0)</f>
        <v>0</v>
      </c>
      <c r="O383" s="33">
        <f>IFERROR(VLOOKUP(Tabla1[[#This Row],[TARIFA A CALCULAR]],Tabla6[#All],3,0)*(Tabla1[[#This Row],[ASIGNACION]]-Tabla1[[#This Row],[POSITIVO]]),0)</f>
        <v>0</v>
      </c>
      <c r="P383" s="34">
        <f>+IFERROR(Tabla1[[#This Row],[FACTURA POSITIVO]]+Tabla1[[#This Row],[FACTURA NEGATIVO]],0)</f>
        <v>0</v>
      </c>
    </row>
    <row r="384" spans="1:16" x14ac:dyDescent="0.25">
      <c r="A384" s="62" t="str">
        <f>IFERROR(Tabla1[[#This Row],[ENTIDAD]]&amp;Tabla1[[#This Row],['# SOLICITUDES]],"")</f>
        <v/>
      </c>
      <c r="B384" s="66" t="str">
        <f>+IFERROR(IF([1]Controles!$A383&lt;&gt;"",[1]Controles!$A383,""),"")</f>
        <v/>
      </c>
      <c r="C384" s="64" t="str">
        <f>+IFERROR(IF([1]Controles!$B383&lt;&gt;"",[1]Controles!$B383,""),"")</f>
        <v/>
      </c>
      <c r="D384" s="50" t="str">
        <f>+IFERROR(IF([1]Controles!$C383&lt;&gt;"",[1]Controles!$C383,""),"")</f>
        <v/>
      </c>
      <c r="E384" s="50" t="str">
        <f>+IFERROR(IF([1]Controles!$D383&lt;&gt;"",[1]Controles!$D383,""),"")</f>
        <v/>
      </c>
      <c r="F384" s="50" t="str">
        <f>+IFERROR(IF([1]Controles!$E383&lt;&gt;"",[1]Controles!$E383,""),"")</f>
        <v/>
      </c>
      <c r="G384" s="59" t="str">
        <f>+IFERROR(IF([1]Controles!$F383&lt;&gt;"",[1]Controles!$F383,""),"")</f>
        <v/>
      </c>
      <c r="H384" s="43" t="str">
        <f>+IFERROR(IF([1]Controles!$G383&lt;&gt;"",[1]Controles!$G383,""),"")</f>
        <v/>
      </c>
      <c r="I384" s="42" t="str">
        <f>+IFERROR(Tabla1[[#This Row],[POSITIVO]]/Tabla1[[#This Row],[ASIGNACION]],"")</f>
        <v/>
      </c>
      <c r="J384" s="32" t="str">
        <f>IFERROR(VLOOKUP(Tabla1[[#This Row],[ENTIDAD]],Tabla2[#All],2,0),"")</f>
        <v/>
      </c>
      <c r="K384" s="32" t="str">
        <f>IFERROR(VLOOKUP(Tabla1[[#This Row],[LLAVE]],GANNT!$A:$J,10,0),"")</f>
        <v/>
      </c>
      <c r="L384" s="32" t="str">
        <f>IFERROR(VLOOKUP(Tabla1[[#This Row],[LLAVE]],GANNT!$A:$BT,72,0),"")</f>
        <v>CUMPLIDO</v>
      </c>
      <c r="M38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84" s="33">
        <f>IFERROR(VLOOKUP(Tabla1[[#This Row],[TARIFA A CALCULAR]],Tabla6[#All],2,0)*Tabla1[[#This Row],[POSITIVO]],0)</f>
        <v>0</v>
      </c>
      <c r="O384" s="33">
        <f>IFERROR(VLOOKUP(Tabla1[[#This Row],[TARIFA A CALCULAR]],Tabla6[#All],3,0)*(Tabla1[[#This Row],[ASIGNACION]]-Tabla1[[#This Row],[POSITIVO]]),0)</f>
        <v>0</v>
      </c>
      <c r="P384" s="34">
        <f>+IFERROR(Tabla1[[#This Row],[FACTURA POSITIVO]]+Tabla1[[#This Row],[FACTURA NEGATIVO]],0)</f>
        <v>0</v>
      </c>
    </row>
    <row r="385" spans="1:16" x14ac:dyDescent="0.25">
      <c r="A385" s="62" t="str">
        <f>IFERROR(Tabla1[[#This Row],[ENTIDAD]]&amp;Tabla1[[#This Row],['# SOLICITUDES]],"")</f>
        <v/>
      </c>
      <c r="B385" s="66" t="str">
        <f>+IFERROR(IF([1]Controles!$A384&lt;&gt;"",[1]Controles!$A384,""),"")</f>
        <v/>
      </c>
      <c r="C385" s="64" t="str">
        <f>+IFERROR(IF([1]Controles!$B384&lt;&gt;"",[1]Controles!$B384,""),"")</f>
        <v/>
      </c>
      <c r="D385" s="50" t="str">
        <f>+IFERROR(IF([1]Controles!$C384&lt;&gt;"",[1]Controles!$C384,""),"")</f>
        <v/>
      </c>
      <c r="E385" s="50" t="str">
        <f>+IFERROR(IF([1]Controles!$D384&lt;&gt;"",[1]Controles!$D384,""),"")</f>
        <v/>
      </c>
      <c r="F385" s="50" t="str">
        <f>+IFERROR(IF([1]Controles!$E384&lt;&gt;"",[1]Controles!$E384,""),"")</f>
        <v/>
      </c>
      <c r="G385" s="59" t="str">
        <f>+IFERROR(IF([1]Controles!$F384&lt;&gt;"",[1]Controles!$F384,""),"")</f>
        <v/>
      </c>
      <c r="H385" s="43" t="str">
        <f>+IFERROR(IF([1]Controles!$G384&lt;&gt;"",[1]Controles!$G384,""),"")</f>
        <v/>
      </c>
      <c r="I385" s="42" t="str">
        <f>+IFERROR(Tabla1[[#This Row],[POSITIVO]]/Tabla1[[#This Row],[ASIGNACION]],"")</f>
        <v/>
      </c>
      <c r="J385" s="32" t="str">
        <f>IFERROR(VLOOKUP(Tabla1[[#This Row],[ENTIDAD]],Tabla2[#All],2,0),"")</f>
        <v/>
      </c>
      <c r="K385" s="32" t="str">
        <f>IFERROR(VLOOKUP(Tabla1[[#This Row],[LLAVE]],GANNT!$A:$J,10,0),"")</f>
        <v/>
      </c>
      <c r="L385" s="32" t="str">
        <f>IFERROR(VLOOKUP(Tabla1[[#This Row],[LLAVE]],GANNT!$A:$BT,72,0),"")</f>
        <v>CUMPLIDO</v>
      </c>
      <c r="M38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85" s="33">
        <f>IFERROR(VLOOKUP(Tabla1[[#This Row],[TARIFA A CALCULAR]],Tabla6[#All],2,0)*Tabla1[[#This Row],[POSITIVO]],0)</f>
        <v>0</v>
      </c>
      <c r="O385" s="33">
        <f>IFERROR(VLOOKUP(Tabla1[[#This Row],[TARIFA A CALCULAR]],Tabla6[#All],3,0)*(Tabla1[[#This Row],[ASIGNACION]]-Tabla1[[#This Row],[POSITIVO]]),0)</f>
        <v>0</v>
      </c>
      <c r="P385" s="34">
        <f>+IFERROR(Tabla1[[#This Row],[FACTURA POSITIVO]]+Tabla1[[#This Row],[FACTURA NEGATIVO]],0)</f>
        <v>0</v>
      </c>
    </row>
    <row r="386" spans="1:16" x14ac:dyDescent="0.25">
      <c r="A386" s="62" t="str">
        <f>IFERROR(Tabla1[[#This Row],[ENTIDAD]]&amp;Tabla1[[#This Row],['# SOLICITUDES]],"")</f>
        <v/>
      </c>
      <c r="B386" s="66" t="str">
        <f>+IFERROR(IF([1]Controles!$A385&lt;&gt;"",[1]Controles!$A385,""),"")</f>
        <v/>
      </c>
      <c r="C386" s="64" t="str">
        <f>+IFERROR(IF([1]Controles!$B385&lt;&gt;"",[1]Controles!$B385,""),"")</f>
        <v/>
      </c>
      <c r="D386" s="50" t="str">
        <f>+IFERROR(IF([1]Controles!$C385&lt;&gt;"",[1]Controles!$C385,""),"")</f>
        <v/>
      </c>
      <c r="E386" s="50" t="str">
        <f>+IFERROR(IF([1]Controles!$D385&lt;&gt;"",[1]Controles!$D385,""),"")</f>
        <v/>
      </c>
      <c r="F386" s="50" t="str">
        <f>+IFERROR(IF([1]Controles!$E385&lt;&gt;"",[1]Controles!$E385,""),"")</f>
        <v/>
      </c>
      <c r="G386" s="59" t="str">
        <f>+IFERROR(IF([1]Controles!$F385&lt;&gt;"",[1]Controles!$F385,""),"")</f>
        <v/>
      </c>
      <c r="H386" s="43" t="str">
        <f>+IFERROR(IF([1]Controles!$G385&lt;&gt;"",[1]Controles!$G385,""),"")</f>
        <v/>
      </c>
      <c r="I386" s="42" t="str">
        <f>+IFERROR(Tabla1[[#This Row],[POSITIVO]]/Tabla1[[#This Row],[ASIGNACION]],"")</f>
        <v/>
      </c>
      <c r="J386" s="32" t="str">
        <f>IFERROR(VLOOKUP(Tabla1[[#This Row],[ENTIDAD]],Tabla2[#All],2,0),"")</f>
        <v/>
      </c>
      <c r="K386" s="32" t="str">
        <f>IFERROR(VLOOKUP(Tabla1[[#This Row],[LLAVE]],GANNT!$A:$J,10,0),"")</f>
        <v/>
      </c>
      <c r="L386" s="32" t="str">
        <f>IFERROR(VLOOKUP(Tabla1[[#This Row],[LLAVE]],GANNT!$A:$BT,72,0),"")</f>
        <v>CUMPLIDO</v>
      </c>
      <c r="M38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86" s="33">
        <f>IFERROR(VLOOKUP(Tabla1[[#This Row],[TARIFA A CALCULAR]],Tabla6[#All],2,0)*Tabla1[[#This Row],[POSITIVO]],0)</f>
        <v>0</v>
      </c>
      <c r="O386" s="33">
        <f>IFERROR(VLOOKUP(Tabla1[[#This Row],[TARIFA A CALCULAR]],Tabla6[#All],3,0)*(Tabla1[[#This Row],[ASIGNACION]]-Tabla1[[#This Row],[POSITIVO]]),0)</f>
        <v>0</v>
      </c>
      <c r="P386" s="34">
        <f>+IFERROR(Tabla1[[#This Row],[FACTURA POSITIVO]]+Tabla1[[#This Row],[FACTURA NEGATIVO]],0)</f>
        <v>0</v>
      </c>
    </row>
    <row r="387" spans="1:16" x14ac:dyDescent="0.25">
      <c r="A387" s="62" t="str">
        <f>IFERROR(Tabla1[[#This Row],[ENTIDAD]]&amp;Tabla1[[#This Row],['# SOLICITUDES]],"")</f>
        <v/>
      </c>
      <c r="B387" s="66" t="str">
        <f>+IFERROR(IF([1]Controles!$A386&lt;&gt;"",[1]Controles!$A386,""),"")</f>
        <v/>
      </c>
      <c r="C387" s="64" t="str">
        <f>+IFERROR(IF([1]Controles!$B386&lt;&gt;"",[1]Controles!$B386,""),"")</f>
        <v/>
      </c>
      <c r="D387" s="50" t="str">
        <f>+IFERROR(IF([1]Controles!$C386&lt;&gt;"",[1]Controles!$C386,""),"")</f>
        <v/>
      </c>
      <c r="E387" s="50" t="str">
        <f>+IFERROR(IF([1]Controles!$D386&lt;&gt;"",[1]Controles!$D386,""),"")</f>
        <v/>
      </c>
      <c r="F387" s="50" t="str">
        <f>+IFERROR(IF([1]Controles!$E386&lt;&gt;"",[1]Controles!$E386,""),"")</f>
        <v/>
      </c>
      <c r="G387" s="59" t="str">
        <f>+IFERROR(IF([1]Controles!$F386&lt;&gt;"",[1]Controles!$F386,""),"")</f>
        <v/>
      </c>
      <c r="H387" s="43" t="str">
        <f>+IFERROR(IF([1]Controles!$G386&lt;&gt;"",[1]Controles!$G386,""),"")</f>
        <v/>
      </c>
      <c r="I387" s="42" t="str">
        <f>+IFERROR(Tabla1[[#This Row],[POSITIVO]]/Tabla1[[#This Row],[ASIGNACION]],"")</f>
        <v/>
      </c>
      <c r="J387" s="32" t="str">
        <f>IFERROR(VLOOKUP(Tabla1[[#This Row],[ENTIDAD]],Tabla2[#All],2,0),"")</f>
        <v/>
      </c>
      <c r="K387" s="32" t="str">
        <f>IFERROR(VLOOKUP(Tabla1[[#This Row],[LLAVE]],GANNT!$A:$J,10,0),"")</f>
        <v/>
      </c>
      <c r="L387" s="32" t="str">
        <f>IFERROR(VLOOKUP(Tabla1[[#This Row],[LLAVE]],GANNT!$A:$BT,72,0),"")</f>
        <v>CUMPLIDO</v>
      </c>
      <c r="M38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87" s="33">
        <f>IFERROR(VLOOKUP(Tabla1[[#This Row],[TARIFA A CALCULAR]],Tabla6[#All],2,0)*Tabla1[[#This Row],[POSITIVO]],0)</f>
        <v>0</v>
      </c>
      <c r="O387" s="33">
        <f>IFERROR(VLOOKUP(Tabla1[[#This Row],[TARIFA A CALCULAR]],Tabla6[#All],3,0)*(Tabla1[[#This Row],[ASIGNACION]]-Tabla1[[#This Row],[POSITIVO]]),0)</f>
        <v>0</v>
      </c>
      <c r="P387" s="34">
        <f>+IFERROR(Tabla1[[#This Row],[FACTURA POSITIVO]]+Tabla1[[#This Row],[FACTURA NEGATIVO]],0)</f>
        <v>0</v>
      </c>
    </row>
    <row r="388" spans="1:16" x14ac:dyDescent="0.25">
      <c r="A388" s="62" t="str">
        <f>IFERROR(Tabla1[[#This Row],[ENTIDAD]]&amp;Tabla1[[#This Row],['# SOLICITUDES]],"")</f>
        <v/>
      </c>
      <c r="B388" s="66" t="str">
        <f>+IFERROR(IF([1]Controles!$A387&lt;&gt;"",[1]Controles!$A387,""),"")</f>
        <v/>
      </c>
      <c r="C388" s="64" t="str">
        <f>+IFERROR(IF([1]Controles!$B387&lt;&gt;"",[1]Controles!$B387,""),"")</f>
        <v/>
      </c>
      <c r="D388" s="50" t="str">
        <f>+IFERROR(IF([1]Controles!$C387&lt;&gt;"",[1]Controles!$C387,""),"")</f>
        <v/>
      </c>
      <c r="E388" s="50" t="str">
        <f>+IFERROR(IF([1]Controles!$D387&lt;&gt;"",[1]Controles!$D387,""),"")</f>
        <v/>
      </c>
      <c r="F388" s="50" t="str">
        <f>+IFERROR(IF([1]Controles!$E387&lt;&gt;"",[1]Controles!$E387,""),"")</f>
        <v/>
      </c>
      <c r="G388" s="59" t="str">
        <f>+IFERROR(IF([1]Controles!$F387&lt;&gt;"",[1]Controles!$F387,""),"")</f>
        <v/>
      </c>
      <c r="H388" s="43" t="str">
        <f>+IFERROR(IF([1]Controles!$G387&lt;&gt;"",[1]Controles!$G387,""),"")</f>
        <v/>
      </c>
      <c r="I388" s="42" t="str">
        <f>+IFERROR(Tabla1[[#This Row],[POSITIVO]]/Tabla1[[#This Row],[ASIGNACION]],"")</f>
        <v/>
      </c>
      <c r="J388" s="32" t="str">
        <f>IFERROR(VLOOKUP(Tabla1[[#This Row],[ENTIDAD]],Tabla2[#All],2,0),"")</f>
        <v/>
      </c>
      <c r="K388" s="32" t="str">
        <f>IFERROR(VLOOKUP(Tabla1[[#This Row],[LLAVE]],GANNT!$A:$J,10,0),"")</f>
        <v/>
      </c>
      <c r="L388" s="32" t="str">
        <f>IFERROR(VLOOKUP(Tabla1[[#This Row],[LLAVE]],GANNT!$A:$BT,72,0),"")</f>
        <v>CUMPLIDO</v>
      </c>
      <c r="M38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88" s="33">
        <f>IFERROR(VLOOKUP(Tabla1[[#This Row],[TARIFA A CALCULAR]],Tabla6[#All],2,0)*Tabla1[[#This Row],[POSITIVO]],0)</f>
        <v>0</v>
      </c>
      <c r="O388" s="33">
        <f>IFERROR(VLOOKUP(Tabla1[[#This Row],[TARIFA A CALCULAR]],Tabla6[#All],3,0)*(Tabla1[[#This Row],[ASIGNACION]]-Tabla1[[#This Row],[POSITIVO]]),0)</f>
        <v>0</v>
      </c>
      <c r="P388" s="34">
        <f>+IFERROR(Tabla1[[#This Row],[FACTURA POSITIVO]]+Tabla1[[#This Row],[FACTURA NEGATIVO]],0)</f>
        <v>0</v>
      </c>
    </row>
    <row r="389" spans="1:16" x14ac:dyDescent="0.25">
      <c r="A389" s="62" t="str">
        <f>IFERROR(Tabla1[[#This Row],[ENTIDAD]]&amp;Tabla1[[#This Row],['# SOLICITUDES]],"")</f>
        <v/>
      </c>
      <c r="B389" s="66" t="str">
        <f>+IFERROR(IF([1]Controles!$A388&lt;&gt;"",[1]Controles!$A388,""),"")</f>
        <v/>
      </c>
      <c r="C389" s="64" t="str">
        <f>+IFERROR(IF([1]Controles!$B388&lt;&gt;"",[1]Controles!$B388,""),"")</f>
        <v/>
      </c>
      <c r="D389" s="50" t="str">
        <f>+IFERROR(IF([1]Controles!$C388&lt;&gt;"",[1]Controles!$C388,""),"")</f>
        <v/>
      </c>
      <c r="E389" s="50" t="str">
        <f>+IFERROR(IF([1]Controles!$D388&lt;&gt;"",[1]Controles!$D388,""),"")</f>
        <v/>
      </c>
      <c r="F389" s="50" t="str">
        <f>+IFERROR(IF([1]Controles!$E388&lt;&gt;"",[1]Controles!$E388,""),"")</f>
        <v/>
      </c>
      <c r="G389" s="59" t="str">
        <f>+IFERROR(IF([1]Controles!$F388&lt;&gt;"",[1]Controles!$F388,""),"")</f>
        <v/>
      </c>
      <c r="H389" s="43" t="str">
        <f>+IFERROR(IF([1]Controles!$G388&lt;&gt;"",[1]Controles!$G388,""),"")</f>
        <v/>
      </c>
      <c r="I389" s="42" t="str">
        <f>+IFERROR(Tabla1[[#This Row],[POSITIVO]]/Tabla1[[#This Row],[ASIGNACION]],"")</f>
        <v/>
      </c>
      <c r="J389" s="32" t="str">
        <f>IFERROR(VLOOKUP(Tabla1[[#This Row],[ENTIDAD]],Tabla2[#All],2,0),"")</f>
        <v/>
      </c>
      <c r="K389" s="32" t="str">
        <f>IFERROR(VLOOKUP(Tabla1[[#This Row],[LLAVE]],GANNT!$A:$J,10,0),"")</f>
        <v/>
      </c>
      <c r="L389" s="32" t="str">
        <f>IFERROR(VLOOKUP(Tabla1[[#This Row],[LLAVE]],GANNT!$A:$BT,72,0),"")</f>
        <v>CUMPLIDO</v>
      </c>
      <c r="M38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89" s="33">
        <f>IFERROR(VLOOKUP(Tabla1[[#This Row],[TARIFA A CALCULAR]],Tabla6[#All],2,0)*Tabla1[[#This Row],[POSITIVO]],0)</f>
        <v>0</v>
      </c>
      <c r="O389" s="33">
        <f>IFERROR(VLOOKUP(Tabla1[[#This Row],[TARIFA A CALCULAR]],Tabla6[#All],3,0)*(Tabla1[[#This Row],[ASIGNACION]]-Tabla1[[#This Row],[POSITIVO]]),0)</f>
        <v>0</v>
      </c>
      <c r="P389" s="34">
        <f>+IFERROR(Tabla1[[#This Row],[FACTURA POSITIVO]]+Tabla1[[#This Row],[FACTURA NEGATIVO]],0)</f>
        <v>0</v>
      </c>
    </row>
    <row r="390" spans="1:16" x14ac:dyDescent="0.25">
      <c r="A390" s="62" t="str">
        <f>IFERROR(Tabla1[[#This Row],[ENTIDAD]]&amp;Tabla1[[#This Row],['# SOLICITUDES]],"")</f>
        <v/>
      </c>
      <c r="B390" s="66" t="str">
        <f>+IFERROR(IF([1]Controles!$A389&lt;&gt;"",[1]Controles!$A389,""),"")</f>
        <v/>
      </c>
      <c r="C390" s="64" t="str">
        <f>+IFERROR(IF([1]Controles!$B389&lt;&gt;"",[1]Controles!$B389,""),"")</f>
        <v/>
      </c>
      <c r="D390" s="50" t="str">
        <f>+IFERROR(IF([1]Controles!$C389&lt;&gt;"",[1]Controles!$C389,""),"")</f>
        <v/>
      </c>
      <c r="E390" s="50" t="str">
        <f>+IFERROR(IF([1]Controles!$D389&lt;&gt;"",[1]Controles!$D389,""),"")</f>
        <v/>
      </c>
      <c r="F390" s="50" t="str">
        <f>+IFERROR(IF([1]Controles!$E389&lt;&gt;"",[1]Controles!$E389,""),"")</f>
        <v/>
      </c>
      <c r="G390" s="59" t="str">
        <f>+IFERROR(IF([1]Controles!$F389&lt;&gt;"",[1]Controles!$F389,""),"")</f>
        <v/>
      </c>
      <c r="H390" s="43" t="str">
        <f>+IFERROR(IF([1]Controles!$G389&lt;&gt;"",[1]Controles!$G389,""),"")</f>
        <v/>
      </c>
      <c r="I390" s="42" t="str">
        <f>+IFERROR(Tabla1[[#This Row],[POSITIVO]]/Tabla1[[#This Row],[ASIGNACION]],"")</f>
        <v/>
      </c>
      <c r="J390" s="32" t="str">
        <f>IFERROR(VLOOKUP(Tabla1[[#This Row],[ENTIDAD]],Tabla2[#All],2,0),"")</f>
        <v/>
      </c>
      <c r="K390" s="32" t="str">
        <f>IFERROR(VLOOKUP(Tabla1[[#This Row],[LLAVE]],GANNT!$A:$J,10,0),"")</f>
        <v/>
      </c>
      <c r="L390" s="32" t="str">
        <f>IFERROR(VLOOKUP(Tabla1[[#This Row],[LLAVE]],GANNT!$A:$BT,72,0),"")</f>
        <v>CUMPLIDO</v>
      </c>
      <c r="M39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90" s="33">
        <f>IFERROR(VLOOKUP(Tabla1[[#This Row],[TARIFA A CALCULAR]],Tabla6[#All],2,0)*Tabla1[[#This Row],[POSITIVO]],0)</f>
        <v>0</v>
      </c>
      <c r="O390" s="33">
        <f>IFERROR(VLOOKUP(Tabla1[[#This Row],[TARIFA A CALCULAR]],Tabla6[#All],3,0)*(Tabla1[[#This Row],[ASIGNACION]]-Tabla1[[#This Row],[POSITIVO]]),0)</f>
        <v>0</v>
      </c>
      <c r="P390" s="34">
        <f>+IFERROR(Tabla1[[#This Row],[FACTURA POSITIVO]]+Tabla1[[#This Row],[FACTURA NEGATIVO]],0)</f>
        <v>0</v>
      </c>
    </row>
    <row r="391" spans="1:16" x14ac:dyDescent="0.25">
      <c r="A391" s="62" t="str">
        <f>IFERROR(Tabla1[[#This Row],[ENTIDAD]]&amp;Tabla1[[#This Row],['# SOLICITUDES]],"")</f>
        <v/>
      </c>
      <c r="B391" s="66" t="str">
        <f>+IFERROR(IF([1]Controles!$A390&lt;&gt;"",[1]Controles!$A390,""),"")</f>
        <v/>
      </c>
      <c r="C391" s="64" t="str">
        <f>+IFERROR(IF([1]Controles!$B390&lt;&gt;"",[1]Controles!$B390,""),"")</f>
        <v/>
      </c>
      <c r="D391" s="50" t="str">
        <f>+IFERROR(IF([1]Controles!$C390&lt;&gt;"",[1]Controles!$C390,""),"")</f>
        <v/>
      </c>
      <c r="E391" s="50" t="str">
        <f>+IFERROR(IF([1]Controles!$D390&lt;&gt;"",[1]Controles!$D390,""),"")</f>
        <v/>
      </c>
      <c r="F391" s="50" t="str">
        <f>+IFERROR(IF([1]Controles!$E390&lt;&gt;"",[1]Controles!$E390,""),"")</f>
        <v/>
      </c>
      <c r="G391" s="59" t="str">
        <f>+IFERROR(IF([1]Controles!$F390&lt;&gt;"",[1]Controles!$F390,""),"")</f>
        <v/>
      </c>
      <c r="H391" s="43" t="str">
        <f>+IFERROR(IF([1]Controles!$G390&lt;&gt;"",[1]Controles!$G390,""),"")</f>
        <v/>
      </c>
      <c r="I391" s="42" t="str">
        <f>+IFERROR(Tabla1[[#This Row],[POSITIVO]]/Tabla1[[#This Row],[ASIGNACION]],"")</f>
        <v/>
      </c>
      <c r="J391" s="32" t="str">
        <f>IFERROR(VLOOKUP(Tabla1[[#This Row],[ENTIDAD]],Tabla2[#All],2,0),"")</f>
        <v/>
      </c>
      <c r="K391" s="32" t="str">
        <f>IFERROR(VLOOKUP(Tabla1[[#This Row],[LLAVE]],GANNT!$A:$J,10,0),"")</f>
        <v/>
      </c>
      <c r="L391" s="32" t="str">
        <f>IFERROR(VLOOKUP(Tabla1[[#This Row],[LLAVE]],GANNT!$A:$BT,72,0),"")</f>
        <v>CUMPLIDO</v>
      </c>
      <c r="M39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91" s="33">
        <f>IFERROR(VLOOKUP(Tabla1[[#This Row],[TARIFA A CALCULAR]],Tabla6[#All],2,0)*Tabla1[[#This Row],[POSITIVO]],0)</f>
        <v>0</v>
      </c>
      <c r="O391" s="33">
        <f>IFERROR(VLOOKUP(Tabla1[[#This Row],[TARIFA A CALCULAR]],Tabla6[#All],3,0)*(Tabla1[[#This Row],[ASIGNACION]]-Tabla1[[#This Row],[POSITIVO]]),0)</f>
        <v>0</v>
      </c>
      <c r="P391" s="34">
        <f>+IFERROR(Tabla1[[#This Row],[FACTURA POSITIVO]]+Tabla1[[#This Row],[FACTURA NEGATIVO]],0)</f>
        <v>0</v>
      </c>
    </row>
    <row r="392" spans="1:16" x14ac:dyDescent="0.25">
      <c r="A392" s="62" t="str">
        <f>IFERROR(Tabla1[[#This Row],[ENTIDAD]]&amp;Tabla1[[#This Row],['# SOLICITUDES]],"")</f>
        <v/>
      </c>
      <c r="B392" s="66" t="str">
        <f>+IFERROR(IF([1]Controles!$A391&lt;&gt;"",[1]Controles!$A391,""),"")</f>
        <v/>
      </c>
      <c r="C392" s="64" t="str">
        <f>+IFERROR(IF([1]Controles!$B391&lt;&gt;"",[1]Controles!$B391,""),"")</f>
        <v/>
      </c>
      <c r="D392" s="50" t="str">
        <f>+IFERROR(IF([1]Controles!$C391&lt;&gt;"",[1]Controles!$C391,""),"")</f>
        <v/>
      </c>
      <c r="E392" s="50" t="str">
        <f>+IFERROR(IF([1]Controles!$D391&lt;&gt;"",[1]Controles!$D391,""),"")</f>
        <v/>
      </c>
      <c r="F392" s="50" t="str">
        <f>+IFERROR(IF([1]Controles!$E391&lt;&gt;"",[1]Controles!$E391,""),"")</f>
        <v/>
      </c>
      <c r="G392" s="59" t="str">
        <f>+IFERROR(IF([1]Controles!$F391&lt;&gt;"",[1]Controles!$F391,""),"")</f>
        <v/>
      </c>
      <c r="H392" s="43" t="str">
        <f>+IFERROR(IF([1]Controles!$G391&lt;&gt;"",[1]Controles!$G391,""),"")</f>
        <v/>
      </c>
      <c r="I392" s="42" t="str">
        <f>+IFERROR(Tabla1[[#This Row],[POSITIVO]]/Tabla1[[#This Row],[ASIGNACION]],"")</f>
        <v/>
      </c>
      <c r="J392" s="32" t="str">
        <f>IFERROR(VLOOKUP(Tabla1[[#This Row],[ENTIDAD]],Tabla2[#All],2,0),"")</f>
        <v/>
      </c>
      <c r="K392" s="32" t="str">
        <f>IFERROR(VLOOKUP(Tabla1[[#This Row],[LLAVE]],GANNT!$A:$J,10,0),"")</f>
        <v/>
      </c>
      <c r="L392" s="32" t="str">
        <f>IFERROR(VLOOKUP(Tabla1[[#This Row],[LLAVE]],GANNT!$A:$BT,72,0),"")</f>
        <v>CUMPLIDO</v>
      </c>
      <c r="M39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92" s="33">
        <f>IFERROR(VLOOKUP(Tabla1[[#This Row],[TARIFA A CALCULAR]],Tabla6[#All],2,0)*Tabla1[[#This Row],[POSITIVO]],0)</f>
        <v>0</v>
      </c>
      <c r="O392" s="33">
        <f>IFERROR(VLOOKUP(Tabla1[[#This Row],[TARIFA A CALCULAR]],Tabla6[#All],3,0)*(Tabla1[[#This Row],[ASIGNACION]]-Tabla1[[#This Row],[POSITIVO]]),0)</f>
        <v>0</v>
      </c>
      <c r="P392" s="34">
        <f>+IFERROR(Tabla1[[#This Row],[FACTURA POSITIVO]]+Tabla1[[#This Row],[FACTURA NEGATIVO]],0)</f>
        <v>0</v>
      </c>
    </row>
    <row r="393" spans="1:16" x14ac:dyDescent="0.25">
      <c r="A393" s="62" t="str">
        <f>IFERROR(Tabla1[[#This Row],[ENTIDAD]]&amp;Tabla1[[#This Row],['# SOLICITUDES]],"")</f>
        <v/>
      </c>
      <c r="B393" s="66" t="str">
        <f>+IFERROR(IF([1]Controles!$A392&lt;&gt;"",[1]Controles!$A392,""),"")</f>
        <v/>
      </c>
      <c r="C393" s="64" t="str">
        <f>+IFERROR(IF([1]Controles!$B392&lt;&gt;"",[1]Controles!$B392,""),"")</f>
        <v/>
      </c>
      <c r="D393" s="50" t="str">
        <f>+IFERROR(IF([1]Controles!$C392&lt;&gt;"",[1]Controles!$C392,""),"")</f>
        <v/>
      </c>
      <c r="E393" s="50" t="str">
        <f>+IFERROR(IF([1]Controles!$D392&lt;&gt;"",[1]Controles!$D392,""),"")</f>
        <v/>
      </c>
      <c r="F393" s="50" t="str">
        <f>+IFERROR(IF([1]Controles!$E392&lt;&gt;"",[1]Controles!$E392,""),"")</f>
        <v/>
      </c>
      <c r="G393" s="59" t="str">
        <f>+IFERROR(IF([1]Controles!$F392&lt;&gt;"",[1]Controles!$F392,""),"")</f>
        <v/>
      </c>
      <c r="H393" s="43" t="str">
        <f>+IFERROR(IF([1]Controles!$G392&lt;&gt;"",[1]Controles!$G392,""),"")</f>
        <v/>
      </c>
      <c r="I393" s="42" t="str">
        <f>+IFERROR(Tabla1[[#This Row],[POSITIVO]]/Tabla1[[#This Row],[ASIGNACION]],"")</f>
        <v/>
      </c>
      <c r="J393" s="32" t="str">
        <f>IFERROR(VLOOKUP(Tabla1[[#This Row],[ENTIDAD]],Tabla2[#All],2,0),"")</f>
        <v/>
      </c>
      <c r="K393" s="32" t="str">
        <f>IFERROR(VLOOKUP(Tabla1[[#This Row],[LLAVE]],GANNT!$A:$J,10,0),"")</f>
        <v/>
      </c>
      <c r="L393" s="32" t="str">
        <f>IFERROR(VLOOKUP(Tabla1[[#This Row],[LLAVE]],GANNT!$A:$BT,72,0),"")</f>
        <v>CUMPLIDO</v>
      </c>
      <c r="M39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93" s="33">
        <f>IFERROR(VLOOKUP(Tabla1[[#This Row],[TARIFA A CALCULAR]],Tabla6[#All],2,0)*Tabla1[[#This Row],[POSITIVO]],0)</f>
        <v>0</v>
      </c>
      <c r="O393" s="33">
        <f>IFERROR(VLOOKUP(Tabla1[[#This Row],[TARIFA A CALCULAR]],Tabla6[#All],3,0)*(Tabla1[[#This Row],[ASIGNACION]]-Tabla1[[#This Row],[POSITIVO]]),0)</f>
        <v>0</v>
      </c>
      <c r="P393" s="34">
        <f>+IFERROR(Tabla1[[#This Row],[FACTURA POSITIVO]]+Tabla1[[#This Row],[FACTURA NEGATIVO]],0)</f>
        <v>0</v>
      </c>
    </row>
    <row r="394" spans="1:16" x14ac:dyDescent="0.25">
      <c r="A394" s="62" t="str">
        <f>IFERROR(Tabla1[[#This Row],[ENTIDAD]]&amp;Tabla1[[#This Row],['# SOLICITUDES]],"")</f>
        <v/>
      </c>
      <c r="B394" s="66" t="str">
        <f>+IFERROR(IF([1]Controles!$A393&lt;&gt;"",[1]Controles!$A393,""),"")</f>
        <v/>
      </c>
      <c r="C394" s="64" t="str">
        <f>+IFERROR(IF([1]Controles!$B393&lt;&gt;"",[1]Controles!$B393,""),"")</f>
        <v/>
      </c>
      <c r="D394" s="50" t="str">
        <f>+IFERROR(IF([1]Controles!$C393&lt;&gt;"",[1]Controles!$C393,""),"")</f>
        <v/>
      </c>
      <c r="E394" s="50" t="str">
        <f>+IFERROR(IF([1]Controles!$D393&lt;&gt;"",[1]Controles!$D393,""),"")</f>
        <v/>
      </c>
      <c r="F394" s="50" t="str">
        <f>+IFERROR(IF([1]Controles!$E393&lt;&gt;"",[1]Controles!$E393,""),"")</f>
        <v/>
      </c>
      <c r="G394" s="59" t="str">
        <f>+IFERROR(IF([1]Controles!$F393&lt;&gt;"",[1]Controles!$F393,""),"")</f>
        <v/>
      </c>
      <c r="H394" s="43" t="str">
        <f>+IFERROR(IF([1]Controles!$G393&lt;&gt;"",[1]Controles!$G393,""),"")</f>
        <v/>
      </c>
      <c r="I394" s="42" t="str">
        <f>+IFERROR(Tabla1[[#This Row],[POSITIVO]]/Tabla1[[#This Row],[ASIGNACION]],"")</f>
        <v/>
      </c>
      <c r="J394" s="32" t="str">
        <f>IFERROR(VLOOKUP(Tabla1[[#This Row],[ENTIDAD]],Tabla2[#All],2,0),"")</f>
        <v/>
      </c>
      <c r="K394" s="32" t="str">
        <f>IFERROR(VLOOKUP(Tabla1[[#This Row],[LLAVE]],GANNT!$A:$J,10,0),"")</f>
        <v/>
      </c>
      <c r="L394" s="32" t="str">
        <f>IFERROR(VLOOKUP(Tabla1[[#This Row],[LLAVE]],GANNT!$A:$BT,72,0),"")</f>
        <v>CUMPLIDO</v>
      </c>
      <c r="M39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94" s="33">
        <f>IFERROR(VLOOKUP(Tabla1[[#This Row],[TARIFA A CALCULAR]],Tabla6[#All],2,0)*Tabla1[[#This Row],[POSITIVO]],0)</f>
        <v>0</v>
      </c>
      <c r="O394" s="33">
        <f>IFERROR(VLOOKUP(Tabla1[[#This Row],[TARIFA A CALCULAR]],Tabla6[#All],3,0)*(Tabla1[[#This Row],[ASIGNACION]]-Tabla1[[#This Row],[POSITIVO]]),0)</f>
        <v>0</v>
      </c>
      <c r="P394" s="34">
        <f>+IFERROR(Tabla1[[#This Row],[FACTURA POSITIVO]]+Tabla1[[#This Row],[FACTURA NEGATIVO]],0)</f>
        <v>0</v>
      </c>
    </row>
    <row r="395" spans="1:16" x14ac:dyDescent="0.25">
      <c r="A395" s="62" t="str">
        <f>IFERROR(Tabla1[[#This Row],[ENTIDAD]]&amp;Tabla1[[#This Row],['# SOLICITUDES]],"")</f>
        <v/>
      </c>
      <c r="B395" s="66" t="str">
        <f>+IFERROR(IF([1]Controles!$A394&lt;&gt;"",[1]Controles!$A394,""),"")</f>
        <v/>
      </c>
      <c r="C395" s="64" t="str">
        <f>+IFERROR(IF([1]Controles!$B394&lt;&gt;"",[1]Controles!$B394,""),"")</f>
        <v/>
      </c>
      <c r="D395" s="50" t="str">
        <f>+IFERROR(IF([1]Controles!$C394&lt;&gt;"",[1]Controles!$C394,""),"")</f>
        <v/>
      </c>
      <c r="E395" s="50" t="str">
        <f>+IFERROR(IF([1]Controles!$D394&lt;&gt;"",[1]Controles!$D394,""),"")</f>
        <v/>
      </c>
      <c r="F395" s="50" t="str">
        <f>+IFERROR(IF([1]Controles!$E394&lt;&gt;"",[1]Controles!$E394,""),"")</f>
        <v/>
      </c>
      <c r="G395" s="59" t="str">
        <f>+IFERROR(IF([1]Controles!$F394&lt;&gt;"",[1]Controles!$F394,""),"")</f>
        <v/>
      </c>
      <c r="H395" s="43" t="str">
        <f>+IFERROR(IF([1]Controles!$G394&lt;&gt;"",[1]Controles!$G394,""),"")</f>
        <v/>
      </c>
      <c r="I395" s="42" t="str">
        <f>+IFERROR(Tabla1[[#This Row],[POSITIVO]]/Tabla1[[#This Row],[ASIGNACION]],"")</f>
        <v/>
      </c>
      <c r="J395" s="32" t="str">
        <f>IFERROR(VLOOKUP(Tabla1[[#This Row],[ENTIDAD]],Tabla2[#All],2,0),"")</f>
        <v/>
      </c>
      <c r="K395" s="32" t="str">
        <f>IFERROR(VLOOKUP(Tabla1[[#This Row],[LLAVE]],GANNT!$A:$J,10,0),"")</f>
        <v/>
      </c>
      <c r="L395" s="32" t="str">
        <f>IFERROR(VLOOKUP(Tabla1[[#This Row],[LLAVE]],GANNT!$A:$BT,72,0),"")</f>
        <v>CUMPLIDO</v>
      </c>
      <c r="M39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95" s="33">
        <f>IFERROR(VLOOKUP(Tabla1[[#This Row],[TARIFA A CALCULAR]],Tabla6[#All],2,0)*Tabla1[[#This Row],[POSITIVO]],0)</f>
        <v>0</v>
      </c>
      <c r="O395" s="33">
        <f>IFERROR(VLOOKUP(Tabla1[[#This Row],[TARIFA A CALCULAR]],Tabla6[#All],3,0)*(Tabla1[[#This Row],[ASIGNACION]]-Tabla1[[#This Row],[POSITIVO]]),0)</f>
        <v>0</v>
      </c>
      <c r="P395" s="34">
        <f>+IFERROR(Tabla1[[#This Row],[FACTURA POSITIVO]]+Tabla1[[#This Row],[FACTURA NEGATIVO]],0)</f>
        <v>0</v>
      </c>
    </row>
    <row r="396" spans="1:16" x14ac:dyDescent="0.25">
      <c r="A396" s="62" t="str">
        <f>IFERROR(Tabla1[[#This Row],[ENTIDAD]]&amp;Tabla1[[#This Row],['# SOLICITUDES]],"")</f>
        <v/>
      </c>
      <c r="B396" s="66" t="str">
        <f>+IFERROR(IF([1]Controles!$A395&lt;&gt;"",[1]Controles!$A395,""),"")</f>
        <v/>
      </c>
      <c r="C396" s="64" t="str">
        <f>+IFERROR(IF([1]Controles!$B395&lt;&gt;"",[1]Controles!$B395,""),"")</f>
        <v/>
      </c>
      <c r="D396" s="50" t="str">
        <f>+IFERROR(IF([1]Controles!$C395&lt;&gt;"",[1]Controles!$C395,""),"")</f>
        <v/>
      </c>
      <c r="E396" s="50" t="str">
        <f>+IFERROR(IF([1]Controles!$D395&lt;&gt;"",[1]Controles!$D395,""),"")</f>
        <v/>
      </c>
      <c r="F396" s="50" t="str">
        <f>+IFERROR(IF([1]Controles!$E395&lt;&gt;"",[1]Controles!$E395,""),"")</f>
        <v/>
      </c>
      <c r="G396" s="59" t="str">
        <f>+IFERROR(IF([1]Controles!$F395&lt;&gt;"",[1]Controles!$F395,""),"")</f>
        <v/>
      </c>
      <c r="H396" s="43" t="str">
        <f>+IFERROR(IF([1]Controles!$G395&lt;&gt;"",[1]Controles!$G395,""),"")</f>
        <v/>
      </c>
      <c r="I396" s="42" t="str">
        <f>+IFERROR(Tabla1[[#This Row],[POSITIVO]]/Tabla1[[#This Row],[ASIGNACION]],"")</f>
        <v/>
      </c>
      <c r="J396" s="32" t="str">
        <f>IFERROR(VLOOKUP(Tabla1[[#This Row],[ENTIDAD]],Tabla2[#All],2,0),"")</f>
        <v/>
      </c>
      <c r="K396" s="32" t="str">
        <f>IFERROR(VLOOKUP(Tabla1[[#This Row],[LLAVE]],GANNT!$A:$J,10,0),"")</f>
        <v/>
      </c>
      <c r="L396" s="32" t="str">
        <f>IFERROR(VLOOKUP(Tabla1[[#This Row],[LLAVE]],GANNT!$A:$BT,72,0),"")</f>
        <v>CUMPLIDO</v>
      </c>
      <c r="M39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96" s="33">
        <f>IFERROR(VLOOKUP(Tabla1[[#This Row],[TARIFA A CALCULAR]],Tabla6[#All],2,0)*Tabla1[[#This Row],[POSITIVO]],0)</f>
        <v>0</v>
      </c>
      <c r="O396" s="33">
        <f>IFERROR(VLOOKUP(Tabla1[[#This Row],[TARIFA A CALCULAR]],Tabla6[#All],3,0)*(Tabla1[[#This Row],[ASIGNACION]]-Tabla1[[#This Row],[POSITIVO]]),0)</f>
        <v>0</v>
      </c>
      <c r="P396" s="34">
        <f>+IFERROR(Tabla1[[#This Row],[FACTURA POSITIVO]]+Tabla1[[#This Row],[FACTURA NEGATIVO]],0)</f>
        <v>0</v>
      </c>
    </row>
    <row r="397" spans="1:16" x14ac:dyDescent="0.25">
      <c r="A397" s="62" t="str">
        <f>IFERROR(Tabla1[[#This Row],[ENTIDAD]]&amp;Tabla1[[#This Row],['# SOLICITUDES]],"")</f>
        <v/>
      </c>
      <c r="B397" s="66" t="str">
        <f>+IFERROR(IF([1]Controles!$A396&lt;&gt;"",[1]Controles!$A396,""),"")</f>
        <v/>
      </c>
      <c r="C397" s="64" t="str">
        <f>+IFERROR(IF([1]Controles!$B396&lt;&gt;"",[1]Controles!$B396,""),"")</f>
        <v/>
      </c>
      <c r="D397" s="50" t="str">
        <f>+IFERROR(IF([1]Controles!$C396&lt;&gt;"",[1]Controles!$C396,""),"")</f>
        <v/>
      </c>
      <c r="E397" s="50" t="str">
        <f>+IFERROR(IF([1]Controles!$D396&lt;&gt;"",[1]Controles!$D396,""),"")</f>
        <v/>
      </c>
      <c r="F397" s="50" t="str">
        <f>+IFERROR(IF([1]Controles!$E396&lt;&gt;"",[1]Controles!$E396,""),"")</f>
        <v/>
      </c>
      <c r="G397" s="59" t="str">
        <f>+IFERROR(IF([1]Controles!$F396&lt;&gt;"",[1]Controles!$F396,""),"")</f>
        <v/>
      </c>
      <c r="H397" s="43" t="str">
        <f>+IFERROR(IF([1]Controles!$G396&lt;&gt;"",[1]Controles!$G396,""),"")</f>
        <v/>
      </c>
      <c r="I397" s="42" t="str">
        <f>+IFERROR(Tabla1[[#This Row],[POSITIVO]]/Tabla1[[#This Row],[ASIGNACION]],"")</f>
        <v/>
      </c>
      <c r="J397" s="32" t="str">
        <f>IFERROR(VLOOKUP(Tabla1[[#This Row],[ENTIDAD]],Tabla2[#All],2,0),"")</f>
        <v/>
      </c>
      <c r="K397" s="32" t="str">
        <f>IFERROR(VLOOKUP(Tabla1[[#This Row],[LLAVE]],GANNT!$A:$J,10,0),"")</f>
        <v/>
      </c>
      <c r="L397" s="32" t="str">
        <f>IFERROR(VLOOKUP(Tabla1[[#This Row],[LLAVE]],GANNT!$A:$BT,72,0),"")</f>
        <v>CUMPLIDO</v>
      </c>
      <c r="M39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97" s="33">
        <f>IFERROR(VLOOKUP(Tabla1[[#This Row],[TARIFA A CALCULAR]],Tabla6[#All],2,0)*Tabla1[[#This Row],[POSITIVO]],0)</f>
        <v>0</v>
      </c>
      <c r="O397" s="33">
        <f>IFERROR(VLOOKUP(Tabla1[[#This Row],[TARIFA A CALCULAR]],Tabla6[#All],3,0)*(Tabla1[[#This Row],[ASIGNACION]]-Tabla1[[#This Row],[POSITIVO]]),0)</f>
        <v>0</v>
      </c>
      <c r="P397" s="34">
        <f>+IFERROR(Tabla1[[#This Row],[FACTURA POSITIVO]]+Tabla1[[#This Row],[FACTURA NEGATIVO]],0)</f>
        <v>0</v>
      </c>
    </row>
    <row r="398" spans="1:16" x14ac:dyDescent="0.25">
      <c r="A398" s="62" t="str">
        <f>IFERROR(Tabla1[[#This Row],[ENTIDAD]]&amp;Tabla1[[#This Row],['# SOLICITUDES]],"")</f>
        <v/>
      </c>
      <c r="B398" s="66" t="str">
        <f>+IFERROR(IF([1]Controles!$A397&lt;&gt;"",[1]Controles!$A397,""),"")</f>
        <v/>
      </c>
      <c r="C398" s="64" t="str">
        <f>+IFERROR(IF([1]Controles!$B397&lt;&gt;"",[1]Controles!$B397,""),"")</f>
        <v/>
      </c>
      <c r="D398" s="50" t="str">
        <f>+IFERROR(IF([1]Controles!$C397&lt;&gt;"",[1]Controles!$C397,""),"")</f>
        <v/>
      </c>
      <c r="E398" s="50" t="str">
        <f>+IFERROR(IF([1]Controles!$D397&lt;&gt;"",[1]Controles!$D397,""),"")</f>
        <v/>
      </c>
      <c r="F398" s="50" t="str">
        <f>+IFERROR(IF([1]Controles!$E397&lt;&gt;"",[1]Controles!$E397,""),"")</f>
        <v/>
      </c>
      <c r="G398" s="59" t="str">
        <f>+IFERROR(IF([1]Controles!$F397&lt;&gt;"",[1]Controles!$F397,""),"")</f>
        <v/>
      </c>
      <c r="H398" s="43" t="str">
        <f>+IFERROR(IF([1]Controles!$G397&lt;&gt;"",[1]Controles!$G397,""),"")</f>
        <v/>
      </c>
      <c r="I398" s="42" t="str">
        <f>+IFERROR(Tabla1[[#This Row],[POSITIVO]]/Tabla1[[#This Row],[ASIGNACION]],"")</f>
        <v/>
      </c>
      <c r="J398" s="32" t="str">
        <f>IFERROR(VLOOKUP(Tabla1[[#This Row],[ENTIDAD]],Tabla2[#All],2,0),"")</f>
        <v/>
      </c>
      <c r="K398" s="32" t="str">
        <f>IFERROR(VLOOKUP(Tabla1[[#This Row],[LLAVE]],GANNT!$A:$J,10,0),"")</f>
        <v/>
      </c>
      <c r="L398" s="32" t="str">
        <f>IFERROR(VLOOKUP(Tabla1[[#This Row],[LLAVE]],GANNT!$A:$BT,72,0),"")</f>
        <v>CUMPLIDO</v>
      </c>
      <c r="M39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98" s="33">
        <f>IFERROR(VLOOKUP(Tabla1[[#This Row],[TARIFA A CALCULAR]],Tabla6[#All],2,0)*Tabla1[[#This Row],[POSITIVO]],0)</f>
        <v>0</v>
      </c>
      <c r="O398" s="33">
        <f>IFERROR(VLOOKUP(Tabla1[[#This Row],[TARIFA A CALCULAR]],Tabla6[#All],3,0)*(Tabla1[[#This Row],[ASIGNACION]]-Tabla1[[#This Row],[POSITIVO]]),0)</f>
        <v>0</v>
      </c>
      <c r="P398" s="34">
        <f>+IFERROR(Tabla1[[#This Row],[FACTURA POSITIVO]]+Tabla1[[#This Row],[FACTURA NEGATIVO]],0)</f>
        <v>0</v>
      </c>
    </row>
    <row r="399" spans="1:16" x14ac:dyDescent="0.25">
      <c r="A399" s="62" t="str">
        <f>IFERROR(Tabla1[[#This Row],[ENTIDAD]]&amp;Tabla1[[#This Row],['# SOLICITUDES]],"")</f>
        <v/>
      </c>
      <c r="B399" s="66" t="str">
        <f>+IFERROR(IF([1]Controles!$A398&lt;&gt;"",[1]Controles!$A398,""),"")</f>
        <v/>
      </c>
      <c r="C399" s="64" t="str">
        <f>+IFERROR(IF([1]Controles!$B398&lt;&gt;"",[1]Controles!$B398,""),"")</f>
        <v/>
      </c>
      <c r="D399" s="50" t="str">
        <f>+IFERROR(IF([1]Controles!$C398&lt;&gt;"",[1]Controles!$C398,""),"")</f>
        <v/>
      </c>
      <c r="E399" s="50" t="str">
        <f>+IFERROR(IF([1]Controles!$D398&lt;&gt;"",[1]Controles!$D398,""),"")</f>
        <v/>
      </c>
      <c r="F399" s="50" t="str">
        <f>+IFERROR(IF([1]Controles!$E398&lt;&gt;"",[1]Controles!$E398,""),"")</f>
        <v/>
      </c>
      <c r="G399" s="59" t="str">
        <f>+IFERROR(IF([1]Controles!$F398&lt;&gt;"",[1]Controles!$F398,""),"")</f>
        <v/>
      </c>
      <c r="H399" s="43" t="str">
        <f>+IFERROR(IF([1]Controles!$G398&lt;&gt;"",[1]Controles!$G398,""),"")</f>
        <v/>
      </c>
      <c r="I399" s="42" t="str">
        <f>+IFERROR(Tabla1[[#This Row],[POSITIVO]]/Tabla1[[#This Row],[ASIGNACION]],"")</f>
        <v/>
      </c>
      <c r="J399" s="32" t="str">
        <f>IFERROR(VLOOKUP(Tabla1[[#This Row],[ENTIDAD]],Tabla2[#All],2,0),"")</f>
        <v/>
      </c>
      <c r="K399" s="32" t="str">
        <f>IFERROR(VLOOKUP(Tabla1[[#This Row],[LLAVE]],GANNT!$A:$J,10,0),"")</f>
        <v/>
      </c>
      <c r="L399" s="32" t="str">
        <f>IFERROR(VLOOKUP(Tabla1[[#This Row],[LLAVE]],GANNT!$A:$BT,72,0),"")</f>
        <v>CUMPLIDO</v>
      </c>
      <c r="M39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399" s="33">
        <f>IFERROR(VLOOKUP(Tabla1[[#This Row],[TARIFA A CALCULAR]],Tabla6[#All],2,0)*Tabla1[[#This Row],[POSITIVO]],0)</f>
        <v>0</v>
      </c>
      <c r="O399" s="33">
        <f>IFERROR(VLOOKUP(Tabla1[[#This Row],[TARIFA A CALCULAR]],Tabla6[#All],3,0)*(Tabla1[[#This Row],[ASIGNACION]]-Tabla1[[#This Row],[POSITIVO]]),0)</f>
        <v>0</v>
      </c>
      <c r="P399" s="34">
        <f>+IFERROR(Tabla1[[#This Row],[FACTURA POSITIVO]]+Tabla1[[#This Row],[FACTURA NEGATIVO]],0)</f>
        <v>0</v>
      </c>
    </row>
    <row r="400" spans="1:16" x14ac:dyDescent="0.25">
      <c r="A400" s="62" t="str">
        <f>IFERROR(Tabla1[[#This Row],[ENTIDAD]]&amp;Tabla1[[#This Row],['# SOLICITUDES]],"")</f>
        <v/>
      </c>
      <c r="B400" s="66" t="str">
        <f>+IFERROR(IF([1]Controles!$A399&lt;&gt;"",[1]Controles!$A399,""),"")</f>
        <v/>
      </c>
      <c r="C400" s="64" t="str">
        <f>+IFERROR(IF([1]Controles!$B399&lt;&gt;"",[1]Controles!$B399,""),"")</f>
        <v/>
      </c>
      <c r="D400" s="50" t="str">
        <f>+IFERROR(IF([1]Controles!$C399&lt;&gt;"",[1]Controles!$C399,""),"")</f>
        <v/>
      </c>
      <c r="E400" s="50" t="str">
        <f>+IFERROR(IF([1]Controles!$D399&lt;&gt;"",[1]Controles!$D399,""),"")</f>
        <v/>
      </c>
      <c r="F400" s="50" t="str">
        <f>+IFERROR(IF([1]Controles!$E399&lt;&gt;"",[1]Controles!$E399,""),"")</f>
        <v/>
      </c>
      <c r="G400" s="59" t="str">
        <f>+IFERROR(IF([1]Controles!$F399&lt;&gt;"",[1]Controles!$F399,""),"")</f>
        <v/>
      </c>
      <c r="H400" s="43" t="str">
        <f>+IFERROR(IF([1]Controles!$G399&lt;&gt;"",[1]Controles!$G399,""),"")</f>
        <v/>
      </c>
      <c r="I400" s="42" t="str">
        <f>+IFERROR(Tabla1[[#This Row],[POSITIVO]]/Tabla1[[#This Row],[ASIGNACION]],"")</f>
        <v/>
      </c>
      <c r="J400" s="32" t="str">
        <f>IFERROR(VLOOKUP(Tabla1[[#This Row],[ENTIDAD]],Tabla2[#All],2,0),"")</f>
        <v/>
      </c>
      <c r="K400" s="32" t="str">
        <f>IFERROR(VLOOKUP(Tabla1[[#This Row],[LLAVE]],GANNT!$A:$J,10,0),"")</f>
        <v/>
      </c>
      <c r="L400" s="32" t="str">
        <f>IFERROR(VLOOKUP(Tabla1[[#This Row],[LLAVE]],GANNT!$A:$BT,72,0),"")</f>
        <v>CUMPLIDO</v>
      </c>
      <c r="M40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00" s="33">
        <f>IFERROR(VLOOKUP(Tabla1[[#This Row],[TARIFA A CALCULAR]],Tabla6[#All],2,0)*Tabla1[[#This Row],[POSITIVO]],0)</f>
        <v>0</v>
      </c>
      <c r="O400" s="33">
        <f>IFERROR(VLOOKUP(Tabla1[[#This Row],[TARIFA A CALCULAR]],Tabla6[#All],3,0)*(Tabla1[[#This Row],[ASIGNACION]]-Tabla1[[#This Row],[POSITIVO]]),0)</f>
        <v>0</v>
      </c>
      <c r="P400" s="34">
        <f>+IFERROR(Tabla1[[#This Row],[FACTURA POSITIVO]]+Tabla1[[#This Row],[FACTURA NEGATIVO]],0)</f>
        <v>0</v>
      </c>
    </row>
    <row r="401" spans="1:16" x14ac:dyDescent="0.25">
      <c r="A401" s="62" t="str">
        <f>IFERROR(Tabla1[[#This Row],[ENTIDAD]]&amp;Tabla1[[#This Row],['# SOLICITUDES]],"")</f>
        <v/>
      </c>
      <c r="B401" s="66" t="str">
        <f>+IFERROR(IF([1]Controles!$A400&lt;&gt;"",[1]Controles!$A400,""),"")</f>
        <v/>
      </c>
      <c r="C401" s="64" t="str">
        <f>+IFERROR(IF([1]Controles!$B400&lt;&gt;"",[1]Controles!$B400,""),"")</f>
        <v/>
      </c>
      <c r="D401" s="50" t="str">
        <f>+IFERROR(IF([1]Controles!$C400&lt;&gt;"",[1]Controles!$C400,""),"")</f>
        <v/>
      </c>
      <c r="E401" s="50" t="str">
        <f>+IFERROR(IF([1]Controles!$D400&lt;&gt;"",[1]Controles!$D400,""),"")</f>
        <v/>
      </c>
      <c r="F401" s="50" t="str">
        <f>+IFERROR(IF([1]Controles!$E400&lt;&gt;"",[1]Controles!$E400,""),"")</f>
        <v/>
      </c>
      <c r="G401" s="59" t="str">
        <f>+IFERROR(IF([1]Controles!$F400&lt;&gt;"",[1]Controles!$F400,""),"")</f>
        <v/>
      </c>
      <c r="H401" s="43" t="str">
        <f>+IFERROR(IF([1]Controles!$G400&lt;&gt;"",[1]Controles!$G400,""),"")</f>
        <v/>
      </c>
      <c r="I401" s="42" t="str">
        <f>+IFERROR(Tabla1[[#This Row],[POSITIVO]]/Tabla1[[#This Row],[ASIGNACION]],"")</f>
        <v/>
      </c>
      <c r="J401" s="32" t="str">
        <f>IFERROR(VLOOKUP(Tabla1[[#This Row],[ENTIDAD]],Tabla2[#All],2,0),"")</f>
        <v/>
      </c>
      <c r="K401" s="32" t="str">
        <f>IFERROR(VLOOKUP(Tabla1[[#This Row],[LLAVE]],GANNT!$A:$J,10,0),"")</f>
        <v/>
      </c>
      <c r="L401" s="32" t="str">
        <f>IFERROR(VLOOKUP(Tabla1[[#This Row],[LLAVE]],GANNT!$A:$BT,72,0),"")</f>
        <v>CUMPLIDO</v>
      </c>
      <c r="M40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01" s="33">
        <f>IFERROR(VLOOKUP(Tabla1[[#This Row],[TARIFA A CALCULAR]],Tabla6[#All],2,0)*Tabla1[[#This Row],[POSITIVO]],0)</f>
        <v>0</v>
      </c>
      <c r="O401" s="33">
        <f>IFERROR(VLOOKUP(Tabla1[[#This Row],[TARIFA A CALCULAR]],Tabla6[#All],3,0)*(Tabla1[[#This Row],[ASIGNACION]]-Tabla1[[#This Row],[POSITIVO]]),0)</f>
        <v>0</v>
      </c>
      <c r="P401" s="34">
        <f>+IFERROR(Tabla1[[#This Row],[FACTURA POSITIVO]]+Tabla1[[#This Row],[FACTURA NEGATIVO]],0)</f>
        <v>0</v>
      </c>
    </row>
    <row r="402" spans="1:16" x14ac:dyDescent="0.25">
      <c r="A402" s="62" t="str">
        <f>IFERROR(Tabla1[[#This Row],[ENTIDAD]]&amp;Tabla1[[#This Row],['# SOLICITUDES]],"")</f>
        <v/>
      </c>
      <c r="B402" s="66" t="str">
        <f>+IFERROR(IF([1]Controles!$A401&lt;&gt;"",[1]Controles!$A401,""),"")</f>
        <v/>
      </c>
      <c r="C402" s="64" t="str">
        <f>+IFERROR(IF([1]Controles!$B401&lt;&gt;"",[1]Controles!$B401,""),"")</f>
        <v/>
      </c>
      <c r="D402" s="50" t="str">
        <f>+IFERROR(IF([1]Controles!$C401&lt;&gt;"",[1]Controles!$C401,""),"")</f>
        <v/>
      </c>
      <c r="E402" s="50" t="str">
        <f>+IFERROR(IF([1]Controles!$D401&lt;&gt;"",[1]Controles!$D401,""),"")</f>
        <v/>
      </c>
      <c r="F402" s="50" t="str">
        <f>+IFERROR(IF([1]Controles!$E401&lt;&gt;"",[1]Controles!$E401,""),"")</f>
        <v/>
      </c>
      <c r="G402" s="59" t="str">
        <f>+IFERROR(IF([1]Controles!$F401&lt;&gt;"",[1]Controles!$F401,""),"")</f>
        <v/>
      </c>
      <c r="H402" s="43" t="str">
        <f>+IFERROR(IF([1]Controles!$G401&lt;&gt;"",[1]Controles!$G401,""),"")</f>
        <v/>
      </c>
      <c r="I402" s="42" t="str">
        <f>+IFERROR(Tabla1[[#This Row],[POSITIVO]]/Tabla1[[#This Row],[ASIGNACION]],"")</f>
        <v/>
      </c>
      <c r="J402" s="32" t="str">
        <f>IFERROR(VLOOKUP(Tabla1[[#This Row],[ENTIDAD]],Tabla2[#All],2,0),"")</f>
        <v/>
      </c>
      <c r="K402" s="32" t="str">
        <f>IFERROR(VLOOKUP(Tabla1[[#This Row],[LLAVE]],GANNT!$A:$J,10,0),"")</f>
        <v/>
      </c>
      <c r="L402" s="32" t="str">
        <f>IFERROR(VLOOKUP(Tabla1[[#This Row],[LLAVE]],GANNT!$A:$BT,72,0),"")</f>
        <v>CUMPLIDO</v>
      </c>
      <c r="M40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02" s="33">
        <f>IFERROR(VLOOKUP(Tabla1[[#This Row],[TARIFA A CALCULAR]],Tabla6[#All],2,0)*Tabla1[[#This Row],[POSITIVO]],0)</f>
        <v>0</v>
      </c>
      <c r="O402" s="33">
        <f>IFERROR(VLOOKUP(Tabla1[[#This Row],[TARIFA A CALCULAR]],Tabla6[#All],3,0)*(Tabla1[[#This Row],[ASIGNACION]]-Tabla1[[#This Row],[POSITIVO]]),0)</f>
        <v>0</v>
      </c>
      <c r="P402" s="34">
        <f>+IFERROR(Tabla1[[#This Row],[FACTURA POSITIVO]]+Tabla1[[#This Row],[FACTURA NEGATIVO]],0)</f>
        <v>0</v>
      </c>
    </row>
    <row r="403" spans="1:16" x14ac:dyDescent="0.25">
      <c r="A403" s="62" t="str">
        <f>IFERROR(Tabla1[[#This Row],[ENTIDAD]]&amp;Tabla1[[#This Row],['# SOLICITUDES]],"")</f>
        <v/>
      </c>
      <c r="B403" s="66" t="str">
        <f>+IFERROR(IF([1]Controles!$A402&lt;&gt;"",[1]Controles!$A402,""),"")</f>
        <v/>
      </c>
      <c r="C403" s="64" t="str">
        <f>+IFERROR(IF([1]Controles!$B402&lt;&gt;"",[1]Controles!$B402,""),"")</f>
        <v/>
      </c>
      <c r="D403" s="50" t="str">
        <f>+IFERROR(IF([1]Controles!$C402&lt;&gt;"",[1]Controles!$C402,""),"")</f>
        <v/>
      </c>
      <c r="E403" s="50" t="str">
        <f>+IFERROR(IF([1]Controles!$D402&lt;&gt;"",[1]Controles!$D402,""),"")</f>
        <v/>
      </c>
      <c r="F403" s="50" t="str">
        <f>+IFERROR(IF([1]Controles!$E402&lt;&gt;"",[1]Controles!$E402,""),"")</f>
        <v/>
      </c>
      <c r="G403" s="59" t="str">
        <f>+IFERROR(IF([1]Controles!$F402&lt;&gt;"",[1]Controles!$F402,""),"")</f>
        <v/>
      </c>
      <c r="H403" s="43" t="str">
        <f>+IFERROR(IF([1]Controles!$G402&lt;&gt;"",[1]Controles!$G402,""),"")</f>
        <v/>
      </c>
      <c r="I403" s="42" t="str">
        <f>+IFERROR(Tabla1[[#This Row],[POSITIVO]]/Tabla1[[#This Row],[ASIGNACION]],"")</f>
        <v/>
      </c>
      <c r="J403" s="32" t="str">
        <f>IFERROR(VLOOKUP(Tabla1[[#This Row],[ENTIDAD]],Tabla2[#All],2,0),"")</f>
        <v/>
      </c>
      <c r="K403" s="32" t="str">
        <f>IFERROR(VLOOKUP(Tabla1[[#This Row],[LLAVE]],GANNT!$A:$J,10,0),"")</f>
        <v/>
      </c>
      <c r="L403" s="32" t="str">
        <f>IFERROR(VLOOKUP(Tabla1[[#This Row],[LLAVE]],GANNT!$A:$BT,72,0),"")</f>
        <v>CUMPLIDO</v>
      </c>
      <c r="M40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03" s="33">
        <f>IFERROR(VLOOKUP(Tabla1[[#This Row],[TARIFA A CALCULAR]],Tabla6[#All],2,0)*Tabla1[[#This Row],[POSITIVO]],0)</f>
        <v>0</v>
      </c>
      <c r="O403" s="33">
        <f>IFERROR(VLOOKUP(Tabla1[[#This Row],[TARIFA A CALCULAR]],Tabla6[#All],3,0)*(Tabla1[[#This Row],[ASIGNACION]]-Tabla1[[#This Row],[POSITIVO]]),0)</f>
        <v>0</v>
      </c>
      <c r="P403" s="34">
        <f>+IFERROR(Tabla1[[#This Row],[FACTURA POSITIVO]]+Tabla1[[#This Row],[FACTURA NEGATIVO]],0)</f>
        <v>0</v>
      </c>
    </row>
    <row r="404" spans="1:16" x14ac:dyDescent="0.25">
      <c r="A404" s="62" t="str">
        <f>IFERROR(Tabla1[[#This Row],[ENTIDAD]]&amp;Tabla1[[#This Row],['# SOLICITUDES]],"")</f>
        <v/>
      </c>
      <c r="B404" s="66" t="str">
        <f>+IFERROR(IF([1]Controles!$A403&lt;&gt;"",[1]Controles!$A403,""),"")</f>
        <v/>
      </c>
      <c r="C404" s="64" t="str">
        <f>+IFERROR(IF([1]Controles!$B403&lt;&gt;"",[1]Controles!$B403,""),"")</f>
        <v/>
      </c>
      <c r="D404" s="50" t="str">
        <f>+IFERROR(IF([1]Controles!$C403&lt;&gt;"",[1]Controles!$C403,""),"")</f>
        <v/>
      </c>
      <c r="E404" s="50" t="str">
        <f>+IFERROR(IF([1]Controles!$D403&lt;&gt;"",[1]Controles!$D403,""),"")</f>
        <v/>
      </c>
      <c r="F404" s="50" t="str">
        <f>+IFERROR(IF([1]Controles!$E403&lt;&gt;"",[1]Controles!$E403,""),"")</f>
        <v/>
      </c>
      <c r="G404" s="59" t="str">
        <f>+IFERROR(IF([1]Controles!$F403&lt;&gt;"",[1]Controles!$F403,""),"")</f>
        <v/>
      </c>
      <c r="H404" s="43" t="str">
        <f>+IFERROR(IF([1]Controles!$G403&lt;&gt;"",[1]Controles!$G403,""),"")</f>
        <v/>
      </c>
      <c r="I404" s="42" t="str">
        <f>+IFERROR(Tabla1[[#This Row],[POSITIVO]]/Tabla1[[#This Row],[ASIGNACION]],"")</f>
        <v/>
      </c>
      <c r="J404" s="32" t="str">
        <f>IFERROR(VLOOKUP(Tabla1[[#This Row],[ENTIDAD]],Tabla2[#All],2,0),"")</f>
        <v/>
      </c>
      <c r="K404" s="32" t="str">
        <f>IFERROR(VLOOKUP(Tabla1[[#This Row],[LLAVE]],GANNT!$A:$J,10,0),"")</f>
        <v/>
      </c>
      <c r="L404" s="32" t="str">
        <f>IFERROR(VLOOKUP(Tabla1[[#This Row],[LLAVE]],GANNT!$A:$BT,72,0),"")</f>
        <v>CUMPLIDO</v>
      </c>
      <c r="M40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04" s="33">
        <f>IFERROR(VLOOKUP(Tabla1[[#This Row],[TARIFA A CALCULAR]],Tabla6[#All],2,0)*Tabla1[[#This Row],[POSITIVO]],0)</f>
        <v>0</v>
      </c>
      <c r="O404" s="33">
        <f>IFERROR(VLOOKUP(Tabla1[[#This Row],[TARIFA A CALCULAR]],Tabla6[#All],3,0)*(Tabla1[[#This Row],[ASIGNACION]]-Tabla1[[#This Row],[POSITIVO]]),0)</f>
        <v>0</v>
      </c>
      <c r="P404" s="34">
        <f>+IFERROR(Tabla1[[#This Row],[FACTURA POSITIVO]]+Tabla1[[#This Row],[FACTURA NEGATIVO]],0)</f>
        <v>0</v>
      </c>
    </row>
    <row r="405" spans="1:16" x14ac:dyDescent="0.25">
      <c r="A405" s="62" t="str">
        <f>IFERROR(Tabla1[[#This Row],[ENTIDAD]]&amp;Tabla1[[#This Row],['# SOLICITUDES]],"")</f>
        <v/>
      </c>
      <c r="B405" s="66" t="str">
        <f>+IFERROR(IF([1]Controles!$A404&lt;&gt;"",[1]Controles!$A404,""),"")</f>
        <v/>
      </c>
      <c r="C405" s="64" t="str">
        <f>+IFERROR(IF([1]Controles!$B404&lt;&gt;"",[1]Controles!$B404,""),"")</f>
        <v/>
      </c>
      <c r="D405" s="50" t="str">
        <f>+IFERROR(IF([1]Controles!$C404&lt;&gt;"",[1]Controles!$C404,""),"")</f>
        <v/>
      </c>
      <c r="E405" s="50" t="str">
        <f>+IFERROR(IF([1]Controles!$D404&lt;&gt;"",[1]Controles!$D404,""),"")</f>
        <v/>
      </c>
      <c r="F405" s="50" t="str">
        <f>+IFERROR(IF([1]Controles!$E404&lt;&gt;"",[1]Controles!$E404,""),"")</f>
        <v/>
      </c>
      <c r="G405" s="59" t="str">
        <f>+IFERROR(IF([1]Controles!$F404&lt;&gt;"",[1]Controles!$F404,""),"")</f>
        <v/>
      </c>
      <c r="H405" s="43" t="str">
        <f>+IFERROR(IF([1]Controles!$G404&lt;&gt;"",[1]Controles!$G404,""),"")</f>
        <v/>
      </c>
      <c r="I405" s="42" t="str">
        <f>+IFERROR(Tabla1[[#This Row],[POSITIVO]]/Tabla1[[#This Row],[ASIGNACION]],"")</f>
        <v/>
      </c>
      <c r="J405" s="32" t="str">
        <f>IFERROR(VLOOKUP(Tabla1[[#This Row],[ENTIDAD]],Tabla2[#All],2,0),"")</f>
        <v/>
      </c>
      <c r="K405" s="32" t="str">
        <f>IFERROR(VLOOKUP(Tabla1[[#This Row],[LLAVE]],GANNT!$A:$J,10,0),"")</f>
        <v/>
      </c>
      <c r="L405" s="32" t="str">
        <f>IFERROR(VLOOKUP(Tabla1[[#This Row],[LLAVE]],GANNT!$A:$BT,72,0),"")</f>
        <v>CUMPLIDO</v>
      </c>
      <c r="M40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05" s="33">
        <f>IFERROR(VLOOKUP(Tabla1[[#This Row],[TARIFA A CALCULAR]],Tabla6[#All],2,0)*Tabla1[[#This Row],[POSITIVO]],0)</f>
        <v>0</v>
      </c>
      <c r="O405" s="33">
        <f>IFERROR(VLOOKUP(Tabla1[[#This Row],[TARIFA A CALCULAR]],Tabla6[#All],3,0)*(Tabla1[[#This Row],[ASIGNACION]]-Tabla1[[#This Row],[POSITIVO]]),0)</f>
        <v>0</v>
      </c>
      <c r="P405" s="34">
        <f>+IFERROR(Tabla1[[#This Row],[FACTURA POSITIVO]]+Tabla1[[#This Row],[FACTURA NEGATIVO]],0)</f>
        <v>0</v>
      </c>
    </row>
    <row r="406" spans="1:16" x14ac:dyDescent="0.25">
      <c r="A406" s="62" t="str">
        <f>IFERROR(Tabla1[[#This Row],[ENTIDAD]]&amp;Tabla1[[#This Row],['# SOLICITUDES]],"")</f>
        <v/>
      </c>
      <c r="B406" s="66" t="str">
        <f>+IFERROR(IF([1]Controles!$A405&lt;&gt;"",[1]Controles!$A405,""),"")</f>
        <v/>
      </c>
      <c r="C406" s="64" t="str">
        <f>+IFERROR(IF([1]Controles!$B405&lt;&gt;"",[1]Controles!$B405,""),"")</f>
        <v/>
      </c>
      <c r="D406" s="50" t="str">
        <f>+IFERROR(IF([1]Controles!$C405&lt;&gt;"",[1]Controles!$C405,""),"")</f>
        <v/>
      </c>
      <c r="E406" s="50" t="str">
        <f>+IFERROR(IF([1]Controles!$D405&lt;&gt;"",[1]Controles!$D405,""),"")</f>
        <v/>
      </c>
      <c r="F406" s="50" t="str">
        <f>+IFERROR(IF([1]Controles!$E405&lt;&gt;"",[1]Controles!$E405,""),"")</f>
        <v/>
      </c>
      <c r="G406" s="59" t="str">
        <f>+IFERROR(IF([1]Controles!$F405&lt;&gt;"",[1]Controles!$F405,""),"")</f>
        <v/>
      </c>
      <c r="H406" s="43" t="str">
        <f>+IFERROR(IF([1]Controles!$G405&lt;&gt;"",[1]Controles!$G405,""),"")</f>
        <v/>
      </c>
      <c r="I406" s="42" t="str">
        <f>+IFERROR(Tabla1[[#This Row],[POSITIVO]]/Tabla1[[#This Row],[ASIGNACION]],"")</f>
        <v/>
      </c>
      <c r="J406" s="32" t="str">
        <f>IFERROR(VLOOKUP(Tabla1[[#This Row],[ENTIDAD]],Tabla2[#All],2,0),"")</f>
        <v/>
      </c>
      <c r="K406" s="32" t="str">
        <f>IFERROR(VLOOKUP(Tabla1[[#This Row],[LLAVE]],GANNT!$A:$J,10,0),"")</f>
        <v/>
      </c>
      <c r="L406" s="32" t="str">
        <f>IFERROR(VLOOKUP(Tabla1[[#This Row],[LLAVE]],GANNT!$A:$BT,72,0),"")</f>
        <v>CUMPLIDO</v>
      </c>
      <c r="M40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06" s="33">
        <f>IFERROR(VLOOKUP(Tabla1[[#This Row],[TARIFA A CALCULAR]],Tabla6[#All],2,0)*Tabla1[[#This Row],[POSITIVO]],0)</f>
        <v>0</v>
      </c>
      <c r="O406" s="33">
        <f>IFERROR(VLOOKUP(Tabla1[[#This Row],[TARIFA A CALCULAR]],Tabla6[#All],3,0)*(Tabla1[[#This Row],[ASIGNACION]]-Tabla1[[#This Row],[POSITIVO]]),0)</f>
        <v>0</v>
      </c>
      <c r="P406" s="34">
        <f>+IFERROR(Tabla1[[#This Row],[FACTURA POSITIVO]]+Tabla1[[#This Row],[FACTURA NEGATIVO]],0)</f>
        <v>0</v>
      </c>
    </row>
    <row r="407" spans="1:16" x14ac:dyDescent="0.25">
      <c r="A407" s="62" t="str">
        <f>IFERROR(Tabla1[[#This Row],[ENTIDAD]]&amp;Tabla1[[#This Row],['# SOLICITUDES]],"")</f>
        <v/>
      </c>
      <c r="B407" s="66" t="str">
        <f>+IFERROR(IF([1]Controles!$A406&lt;&gt;"",[1]Controles!$A406,""),"")</f>
        <v/>
      </c>
      <c r="C407" s="64" t="str">
        <f>+IFERROR(IF([1]Controles!$B406&lt;&gt;"",[1]Controles!$B406,""),"")</f>
        <v/>
      </c>
      <c r="D407" s="50" t="str">
        <f>+IFERROR(IF([1]Controles!$C406&lt;&gt;"",[1]Controles!$C406,""),"")</f>
        <v/>
      </c>
      <c r="E407" s="50" t="str">
        <f>+IFERROR(IF([1]Controles!$D406&lt;&gt;"",[1]Controles!$D406,""),"")</f>
        <v/>
      </c>
      <c r="F407" s="50" t="str">
        <f>+IFERROR(IF([1]Controles!$E406&lt;&gt;"",[1]Controles!$E406,""),"")</f>
        <v/>
      </c>
      <c r="G407" s="59" t="str">
        <f>+IFERROR(IF([1]Controles!$F406&lt;&gt;"",[1]Controles!$F406,""),"")</f>
        <v/>
      </c>
      <c r="H407" s="43" t="str">
        <f>+IFERROR(IF([1]Controles!$G406&lt;&gt;"",[1]Controles!$G406,""),"")</f>
        <v/>
      </c>
      <c r="I407" s="42" t="str">
        <f>+IFERROR(Tabla1[[#This Row],[POSITIVO]]/Tabla1[[#This Row],[ASIGNACION]],"")</f>
        <v/>
      </c>
      <c r="J407" s="32" t="str">
        <f>IFERROR(VLOOKUP(Tabla1[[#This Row],[ENTIDAD]],Tabla2[#All],2,0),"")</f>
        <v/>
      </c>
      <c r="K407" s="32" t="str">
        <f>IFERROR(VLOOKUP(Tabla1[[#This Row],[LLAVE]],GANNT!$A:$J,10,0),"")</f>
        <v/>
      </c>
      <c r="L407" s="32" t="str">
        <f>IFERROR(VLOOKUP(Tabla1[[#This Row],[LLAVE]],GANNT!$A:$BT,72,0),"")</f>
        <v>CUMPLIDO</v>
      </c>
      <c r="M40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07" s="33">
        <f>IFERROR(VLOOKUP(Tabla1[[#This Row],[TARIFA A CALCULAR]],Tabla6[#All],2,0)*Tabla1[[#This Row],[POSITIVO]],0)</f>
        <v>0</v>
      </c>
      <c r="O407" s="33">
        <f>IFERROR(VLOOKUP(Tabla1[[#This Row],[TARIFA A CALCULAR]],Tabla6[#All],3,0)*(Tabla1[[#This Row],[ASIGNACION]]-Tabla1[[#This Row],[POSITIVO]]),0)</f>
        <v>0</v>
      </c>
      <c r="P407" s="34">
        <f>+IFERROR(Tabla1[[#This Row],[FACTURA POSITIVO]]+Tabla1[[#This Row],[FACTURA NEGATIVO]],0)</f>
        <v>0</v>
      </c>
    </row>
    <row r="408" spans="1:16" x14ac:dyDescent="0.25">
      <c r="A408" s="62" t="str">
        <f>IFERROR(Tabla1[[#This Row],[ENTIDAD]]&amp;Tabla1[[#This Row],['# SOLICITUDES]],"")</f>
        <v/>
      </c>
      <c r="B408" s="66" t="str">
        <f>+IFERROR(IF([1]Controles!$A407&lt;&gt;"",[1]Controles!$A407,""),"")</f>
        <v/>
      </c>
      <c r="C408" s="64" t="str">
        <f>+IFERROR(IF([1]Controles!$B407&lt;&gt;"",[1]Controles!$B407,""),"")</f>
        <v/>
      </c>
      <c r="D408" s="50" t="str">
        <f>+IFERROR(IF([1]Controles!$C407&lt;&gt;"",[1]Controles!$C407,""),"")</f>
        <v/>
      </c>
      <c r="E408" s="50" t="str">
        <f>+IFERROR(IF([1]Controles!$D407&lt;&gt;"",[1]Controles!$D407,""),"")</f>
        <v/>
      </c>
      <c r="F408" s="50" t="str">
        <f>+IFERROR(IF([1]Controles!$E407&lt;&gt;"",[1]Controles!$E407,""),"")</f>
        <v/>
      </c>
      <c r="G408" s="59" t="str">
        <f>+IFERROR(IF([1]Controles!$F407&lt;&gt;"",[1]Controles!$F407,""),"")</f>
        <v/>
      </c>
      <c r="H408" s="43" t="str">
        <f>+IFERROR(IF([1]Controles!$G407&lt;&gt;"",[1]Controles!$G407,""),"")</f>
        <v/>
      </c>
      <c r="I408" s="42" t="str">
        <f>+IFERROR(Tabla1[[#This Row],[POSITIVO]]/Tabla1[[#This Row],[ASIGNACION]],"")</f>
        <v/>
      </c>
      <c r="J408" s="32" t="str">
        <f>IFERROR(VLOOKUP(Tabla1[[#This Row],[ENTIDAD]],Tabla2[#All],2,0),"")</f>
        <v/>
      </c>
      <c r="K408" s="32" t="str">
        <f>IFERROR(VLOOKUP(Tabla1[[#This Row],[LLAVE]],GANNT!$A:$J,10,0),"")</f>
        <v/>
      </c>
      <c r="L408" s="32" t="str">
        <f>IFERROR(VLOOKUP(Tabla1[[#This Row],[LLAVE]],GANNT!$A:$BT,72,0),"")</f>
        <v>CUMPLIDO</v>
      </c>
      <c r="M40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08" s="33">
        <f>IFERROR(VLOOKUP(Tabla1[[#This Row],[TARIFA A CALCULAR]],Tabla6[#All],2,0)*Tabla1[[#This Row],[POSITIVO]],0)</f>
        <v>0</v>
      </c>
      <c r="O408" s="33">
        <f>IFERROR(VLOOKUP(Tabla1[[#This Row],[TARIFA A CALCULAR]],Tabla6[#All],3,0)*(Tabla1[[#This Row],[ASIGNACION]]-Tabla1[[#This Row],[POSITIVO]]),0)</f>
        <v>0</v>
      </c>
      <c r="P408" s="34">
        <f>+IFERROR(Tabla1[[#This Row],[FACTURA POSITIVO]]+Tabla1[[#This Row],[FACTURA NEGATIVO]],0)</f>
        <v>0</v>
      </c>
    </row>
    <row r="409" spans="1:16" x14ac:dyDescent="0.25">
      <c r="A409" s="62" t="str">
        <f>IFERROR(Tabla1[[#This Row],[ENTIDAD]]&amp;Tabla1[[#This Row],['# SOLICITUDES]],"")</f>
        <v/>
      </c>
      <c r="B409" s="66" t="str">
        <f>+IFERROR(IF([1]Controles!$A408&lt;&gt;"",[1]Controles!$A408,""),"")</f>
        <v/>
      </c>
      <c r="C409" s="64" t="str">
        <f>+IFERROR(IF([1]Controles!$B408&lt;&gt;"",[1]Controles!$B408,""),"")</f>
        <v/>
      </c>
      <c r="D409" s="50" t="str">
        <f>+IFERROR(IF([1]Controles!$C408&lt;&gt;"",[1]Controles!$C408,""),"")</f>
        <v/>
      </c>
      <c r="E409" s="50" t="str">
        <f>+IFERROR(IF([1]Controles!$D408&lt;&gt;"",[1]Controles!$D408,""),"")</f>
        <v/>
      </c>
      <c r="F409" s="50" t="str">
        <f>+IFERROR(IF([1]Controles!$E408&lt;&gt;"",[1]Controles!$E408,""),"")</f>
        <v/>
      </c>
      <c r="G409" s="59" t="str">
        <f>+IFERROR(IF([1]Controles!$F408&lt;&gt;"",[1]Controles!$F408,""),"")</f>
        <v/>
      </c>
      <c r="H409" s="43" t="str">
        <f>+IFERROR(IF([1]Controles!$G408&lt;&gt;"",[1]Controles!$G408,""),"")</f>
        <v/>
      </c>
      <c r="I409" s="42" t="str">
        <f>+IFERROR(Tabla1[[#This Row],[POSITIVO]]/Tabla1[[#This Row],[ASIGNACION]],"")</f>
        <v/>
      </c>
      <c r="J409" s="32" t="str">
        <f>IFERROR(VLOOKUP(Tabla1[[#This Row],[ENTIDAD]],Tabla2[#All],2,0),"")</f>
        <v/>
      </c>
      <c r="K409" s="32" t="str">
        <f>IFERROR(VLOOKUP(Tabla1[[#This Row],[LLAVE]],GANNT!$A:$J,10,0),"")</f>
        <v/>
      </c>
      <c r="L409" s="32" t="str">
        <f>IFERROR(VLOOKUP(Tabla1[[#This Row],[LLAVE]],GANNT!$A:$BT,72,0),"")</f>
        <v>CUMPLIDO</v>
      </c>
      <c r="M40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09" s="33">
        <f>IFERROR(VLOOKUP(Tabla1[[#This Row],[TARIFA A CALCULAR]],Tabla6[#All],2,0)*Tabla1[[#This Row],[POSITIVO]],0)</f>
        <v>0</v>
      </c>
      <c r="O409" s="33">
        <f>IFERROR(VLOOKUP(Tabla1[[#This Row],[TARIFA A CALCULAR]],Tabla6[#All],3,0)*(Tabla1[[#This Row],[ASIGNACION]]-Tabla1[[#This Row],[POSITIVO]]),0)</f>
        <v>0</v>
      </c>
      <c r="P409" s="34">
        <f>+IFERROR(Tabla1[[#This Row],[FACTURA POSITIVO]]+Tabla1[[#This Row],[FACTURA NEGATIVO]],0)</f>
        <v>0</v>
      </c>
    </row>
    <row r="410" spans="1:16" x14ac:dyDescent="0.25">
      <c r="A410" s="62" t="str">
        <f>IFERROR(Tabla1[[#This Row],[ENTIDAD]]&amp;Tabla1[[#This Row],['# SOLICITUDES]],"")</f>
        <v/>
      </c>
      <c r="B410" s="66" t="str">
        <f>+IFERROR(IF([1]Controles!$A409&lt;&gt;"",[1]Controles!$A409,""),"")</f>
        <v/>
      </c>
      <c r="C410" s="64" t="str">
        <f>+IFERROR(IF([1]Controles!$B409&lt;&gt;"",[1]Controles!$B409,""),"")</f>
        <v/>
      </c>
      <c r="D410" s="50" t="str">
        <f>+IFERROR(IF([1]Controles!$C409&lt;&gt;"",[1]Controles!$C409,""),"")</f>
        <v/>
      </c>
      <c r="E410" s="50" t="str">
        <f>+IFERROR(IF([1]Controles!$D409&lt;&gt;"",[1]Controles!$D409,""),"")</f>
        <v/>
      </c>
      <c r="F410" s="50" t="str">
        <f>+IFERROR(IF([1]Controles!$E409&lt;&gt;"",[1]Controles!$E409,""),"")</f>
        <v/>
      </c>
      <c r="G410" s="59" t="str">
        <f>+IFERROR(IF([1]Controles!$F409&lt;&gt;"",[1]Controles!$F409,""),"")</f>
        <v/>
      </c>
      <c r="H410" s="43" t="str">
        <f>+IFERROR(IF([1]Controles!$G409&lt;&gt;"",[1]Controles!$G409,""),"")</f>
        <v/>
      </c>
      <c r="I410" s="42" t="str">
        <f>+IFERROR(Tabla1[[#This Row],[POSITIVO]]/Tabla1[[#This Row],[ASIGNACION]],"")</f>
        <v/>
      </c>
      <c r="J410" s="32" t="str">
        <f>IFERROR(VLOOKUP(Tabla1[[#This Row],[ENTIDAD]],Tabla2[#All],2,0),"")</f>
        <v/>
      </c>
      <c r="K410" s="32" t="str">
        <f>IFERROR(VLOOKUP(Tabla1[[#This Row],[LLAVE]],GANNT!$A:$J,10,0),"")</f>
        <v/>
      </c>
      <c r="L410" s="32" t="str">
        <f>IFERROR(VLOOKUP(Tabla1[[#This Row],[LLAVE]],GANNT!$A:$BT,72,0),"")</f>
        <v>CUMPLIDO</v>
      </c>
      <c r="M41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10" s="33">
        <f>IFERROR(VLOOKUP(Tabla1[[#This Row],[TARIFA A CALCULAR]],Tabla6[#All],2,0)*Tabla1[[#This Row],[POSITIVO]],0)</f>
        <v>0</v>
      </c>
      <c r="O410" s="33">
        <f>IFERROR(VLOOKUP(Tabla1[[#This Row],[TARIFA A CALCULAR]],Tabla6[#All],3,0)*(Tabla1[[#This Row],[ASIGNACION]]-Tabla1[[#This Row],[POSITIVO]]),0)</f>
        <v>0</v>
      </c>
      <c r="P410" s="34">
        <f>+IFERROR(Tabla1[[#This Row],[FACTURA POSITIVO]]+Tabla1[[#This Row],[FACTURA NEGATIVO]],0)</f>
        <v>0</v>
      </c>
    </row>
    <row r="411" spans="1:16" x14ac:dyDescent="0.25">
      <c r="A411" s="62" t="str">
        <f>IFERROR(Tabla1[[#This Row],[ENTIDAD]]&amp;Tabla1[[#This Row],['# SOLICITUDES]],"")</f>
        <v/>
      </c>
      <c r="B411" s="66" t="str">
        <f>+IFERROR(IF([1]Controles!$A410&lt;&gt;"",[1]Controles!$A410,""),"")</f>
        <v/>
      </c>
      <c r="C411" s="64" t="str">
        <f>+IFERROR(IF([1]Controles!$B410&lt;&gt;"",[1]Controles!$B410,""),"")</f>
        <v/>
      </c>
      <c r="D411" s="50" t="str">
        <f>+IFERROR(IF([1]Controles!$C410&lt;&gt;"",[1]Controles!$C410,""),"")</f>
        <v/>
      </c>
      <c r="E411" s="50" t="str">
        <f>+IFERROR(IF([1]Controles!$D410&lt;&gt;"",[1]Controles!$D410,""),"")</f>
        <v/>
      </c>
      <c r="F411" s="50" t="str">
        <f>+IFERROR(IF([1]Controles!$E410&lt;&gt;"",[1]Controles!$E410,""),"")</f>
        <v/>
      </c>
      <c r="G411" s="59" t="str">
        <f>+IFERROR(IF([1]Controles!$F410&lt;&gt;"",[1]Controles!$F410,""),"")</f>
        <v/>
      </c>
      <c r="H411" s="43" t="str">
        <f>+IFERROR(IF([1]Controles!$G410&lt;&gt;"",[1]Controles!$G410,""),"")</f>
        <v/>
      </c>
      <c r="I411" s="42" t="str">
        <f>+IFERROR(Tabla1[[#This Row],[POSITIVO]]/Tabla1[[#This Row],[ASIGNACION]],"")</f>
        <v/>
      </c>
      <c r="J411" s="32" t="str">
        <f>IFERROR(VLOOKUP(Tabla1[[#This Row],[ENTIDAD]],Tabla2[#All],2,0),"")</f>
        <v/>
      </c>
      <c r="K411" s="32" t="str">
        <f>IFERROR(VLOOKUP(Tabla1[[#This Row],[LLAVE]],GANNT!$A:$J,10,0),"")</f>
        <v/>
      </c>
      <c r="L411" s="32" t="str">
        <f>IFERROR(VLOOKUP(Tabla1[[#This Row],[LLAVE]],GANNT!$A:$BT,72,0),"")</f>
        <v>CUMPLIDO</v>
      </c>
      <c r="M41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11" s="33">
        <f>IFERROR(VLOOKUP(Tabla1[[#This Row],[TARIFA A CALCULAR]],Tabla6[#All],2,0)*Tabla1[[#This Row],[POSITIVO]],0)</f>
        <v>0</v>
      </c>
      <c r="O411" s="33">
        <f>IFERROR(VLOOKUP(Tabla1[[#This Row],[TARIFA A CALCULAR]],Tabla6[#All],3,0)*(Tabla1[[#This Row],[ASIGNACION]]-Tabla1[[#This Row],[POSITIVO]]),0)</f>
        <v>0</v>
      </c>
      <c r="P411" s="34">
        <f>+IFERROR(Tabla1[[#This Row],[FACTURA POSITIVO]]+Tabla1[[#This Row],[FACTURA NEGATIVO]],0)</f>
        <v>0</v>
      </c>
    </row>
    <row r="412" spans="1:16" x14ac:dyDescent="0.25">
      <c r="A412" s="62" t="str">
        <f>IFERROR(Tabla1[[#This Row],[ENTIDAD]]&amp;Tabla1[[#This Row],['# SOLICITUDES]],"")</f>
        <v/>
      </c>
      <c r="B412" s="66" t="str">
        <f>+IFERROR(IF([1]Controles!$A411&lt;&gt;"",[1]Controles!$A411,""),"")</f>
        <v/>
      </c>
      <c r="C412" s="64" t="str">
        <f>+IFERROR(IF([1]Controles!$B411&lt;&gt;"",[1]Controles!$B411,""),"")</f>
        <v/>
      </c>
      <c r="D412" s="50" t="str">
        <f>+IFERROR(IF([1]Controles!$C411&lt;&gt;"",[1]Controles!$C411,""),"")</f>
        <v/>
      </c>
      <c r="E412" s="50" t="str">
        <f>+IFERROR(IF([1]Controles!$D411&lt;&gt;"",[1]Controles!$D411,""),"")</f>
        <v/>
      </c>
      <c r="F412" s="50" t="str">
        <f>+IFERROR(IF([1]Controles!$E411&lt;&gt;"",[1]Controles!$E411,""),"")</f>
        <v/>
      </c>
      <c r="G412" s="59" t="str">
        <f>+IFERROR(IF([1]Controles!$F411&lt;&gt;"",[1]Controles!$F411,""),"")</f>
        <v/>
      </c>
      <c r="H412" s="43" t="str">
        <f>+IFERROR(IF([1]Controles!$G411&lt;&gt;"",[1]Controles!$G411,""),"")</f>
        <v/>
      </c>
      <c r="I412" s="42" t="str">
        <f>+IFERROR(Tabla1[[#This Row],[POSITIVO]]/Tabla1[[#This Row],[ASIGNACION]],"")</f>
        <v/>
      </c>
      <c r="J412" s="32" t="str">
        <f>IFERROR(VLOOKUP(Tabla1[[#This Row],[ENTIDAD]],Tabla2[#All],2,0),"")</f>
        <v/>
      </c>
      <c r="K412" s="32" t="str">
        <f>IFERROR(VLOOKUP(Tabla1[[#This Row],[LLAVE]],GANNT!$A:$J,10,0),"")</f>
        <v/>
      </c>
      <c r="L412" s="32" t="str">
        <f>IFERROR(VLOOKUP(Tabla1[[#This Row],[LLAVE]],GANNT!$A:$BT,72,0),"")</f>
        <v>CUMPLIDO</v>
      </c>
      <c r="M41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12" s="33">
        <f>IFERROR(VLOOKUP(Tabla1[[#This Row],[TARIFA A CALCULAR]],Tabla6[#All],2,0)*Tabla1[[#This Row],[POSITIVO]],0)</f>
        <v>0</v>
      </c>
      <c r="O412" s="33">
        <f>IFERROR(VLOOKUP(Tabla1[[#This Row],[TARIFA A CALCULAR]],Tabla6[#All],3,0)*(Tabla1[[#This Row],[ASIGNACION]]-Tabla1[[#This Row],[POSITIVO]]),0)</f>
        <v>0</v>
      </c>
      <c r="P412" s="34">
        <f>+IFERROR(Tabla1[[#This Row],[FACTURA POSITIVO]]+Tabla1[[#This Row],[FACTURA NEGATIVO]],0)</f>
        <v>0</v>
      </c>
    </row>
    <row r="413" spans="1:16" x14ac:dyDescent="0.25">
      <c r="A413" s="62" t="str">
        <f>IFERROR(Tabla1[[#This Row],[ENTIDAD]]&amp;Tabla1[[#This Row],['# SOLICITUDES]],"")</f>
        <v/>
      </c>
      <c r="B413" s="66" t="str">
        <f>+IFERROR(IF([1]Controles!$A412&lt;&gt;"",[1]Controles!$A412,""),"")</f>
        <v/>
      </c>
      <c r="C413" s="64" t="str">
        <f>+IFERROR(IF([1]Controles!$B412&lt;&gt;"",[1]Controles!$B412,""),"")</f>
        <v/>
      </c>
      <c r="D413" s="50" t="str">
        <f>+IFERROR(IF([1]Controles!$C412&lt;&gt;"",[1]Controles!$C412,""),"")</f>
        <v/>
      </c>
      <c r="E413" s="50" t="str">
        <f>+IFERROR(IF([1]Controles!$D412&lt;&gt;"",[1]Controles!$D412,""),"")</f>
        <v/>
      </c>
      <c r="F413" s="50" t="str">
        <f>+IFERROR(IF([1]Controles!$E412&lt;&gt;"",[1]Controles!$E412,""),"")</f>
        <v/>
      </c>
      <c r="G413" s="59" t="str">
        <f>+IFERROR(IF([1]Controles!$F412&lt;&gt;"",[1]Controles!$F412,""),"")</f>
        <v/>
      </c>
      <c r="H413" s="43" t="str">
        <f>+IFERROR(IF([1]Controles!$G412&lt;&gt;"",[1]Controles!$G412,""),"")</f>
        <v/>
      </c>
      <c r="I413" s="42" t="str">
        <f>+IFERROR(Tabla1[[#This Row],[POSITIVO]]/Tabla1[[#This Row],[ASIGNACION]],"")</f>
        <v/>
      </c>
      <c r="J413" s="32" t="str">
        <f>IFERROR(VLOOKUP(Tabla1[[#This Row],[ENTIDAD]],Tabla2[#All],2,0),"")</f>
        <v/>
      </c>
      <c r="K413" s="32" t="str">
        <f>IFERROR(VLOOKUP(Tabla1[[#This Row],[LLAVE]],GANNT!$A:$J,10,0),"")</f>
        <v/>
      </c>
      <c r="L413" s="32" t="str">
        <f>IFERROR(VLOOKUP(Tabla1[[#This Row],[LLAVE]],GANNT!$A:$BT,72,0),"")</f>
        <v>CUMPLIDO</v>
      </c>
      <c r="M41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13" s="33">
        <f>IFERROR(VLOOKUP(Tabla1[[#This Row],[TARIFA A CALCULAR]],Tabla6[#All],2,0)*Tabla1[[#This Row],[POSITIVO]],0)</f>
        <v>0</v>
      </c>
      <c r="O413" s="33">
        <f>IFERROR(VLOOKUP(Tabla1[[#This Row],[TARIFA A CALCULAR]],Tabla6[#All],3,0)*(Tabla1[[#This Row],[ASIGNACION]]-Tabla1[[#This Row],[POSITIVO]]),0)</f>
        <v>0</v>
      </c>
      <c r="P413" s="34">
        <f>+IFERROR(Tabla1[[#This Row],[FACTURA POSITIVO]]+Tabla1[[#This Row],[FACTURA NEGATIVO]],0)</f>
        <v>0</v>
      </c>
    </row>
    <row r="414" spans="1:16" x14ac:dyDescent="0.25">
      <c r="A414" s="62" t="str">
        <f>IFERROR(Tabla1[[#This Row],[ENTIDAD]]&amp;Tabla1[[#This Row],['# SOLICITUDES]],"")</f>
        <v/>
      </c>
      <c r="B414" s="66" t="str">
        <f>+IFERROR(IF([1]Controles!$A413&lt;&gt;"",[1]Controles!$A413,""),"")</f>
        <v/>
      </c>
      <c r="C414" s="64" t="str">
        <f>+IFERROR(IF([1]Controles!$B413&lt;&gt;"",[1]Controles!$B413,""),"")</f>
        <v/>
      </c>
      <c r="D414" s="50" t="str">
        <f>+IFERROR(IF([1]Controles!$C413&lt;&gt;"",[1]Controles!$C413,""),"")</f>
        <v/>
      </c>
      <c r="E414" s="50" t="str">
        <f>+IFERROR(IF([1]Controles!$D413&lt;&gt;"",[1]Controles!$D413,""),"")</f>
        <v/>
      </c>
      <c r="F414" s="50" t="str">
        <f>+IFERROR(IF([1]Controles!$E413&lt;&gt;"",[1]Controles!$E413,""),"")</f>
        <v/>
      </c>
      <c r="G414" s="59" t="str">
        <f>+IFERROR(IF([1]Controles!$F413&lt;&gt;"",[1]Controles!$F413,""),"")</f>
        <v/>
      </c>
      <c r="H414" s="43" t="str">
        <f>+IFERROR(IF([1]Controles!$G413&lt;&gt;"",[1]Controles!$G413,""),"")</f>
        <v/>
      </c>
      <c r="I414" s="42" t="str">
        <f>+IFERROR(Tabla1[[#This Row],[POSITIVO]]/Tabla1[[#This Row],[ASIGNACION]],"")</f>
        <v/>
      </c>
      <c r="J414" s="32" t="str">
        <f>IFERROR(VLOOKUP(Tabla1[[#This Row],[ENTIDAD]],Tabla2[#All],2,0),"")</f>
        <v/>
      </c>
      <c r="K414" s="32" t="str">
        <f>IFERROR(VLOOKUP(Tabla1[[#This Row],[LLAVE]],GANNT!$A:$J,10,0),"")</f>
        <v/>
      </c>
      <c r="L414" s="32" t="str">
        <f>IFERROR(VLOOKUP(Tabla1[[#This Row],[LLAVE]],GANNT!$A:$BT,72,0),"")</f>
        <v>CUMPLIDO</v>
      </c>
      <c r="M41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14" s="33">
        <f>IFERROR(VLOOKUP(Tabla1[[#This Row],[TARIFA A CALCULAR]],Tabla6[#All],2,0)*Tabla1[[#This Row],[POSITIVO]],0)</f>
        <v>0</v>
      </c>
      <c r="O414" s="33">
        <f>IFERROR(VLOOKUP(Tabla1[[#This Row],[TARIFA A CALCULAR]],Tabla6[#All],3,0)*(Tabla1[[#This Row],[ASIGNACION]]-Tabla1[[#This Row],[POSITIVO]]),0)</f>
        <v>0</v>
      </c>
      <c r="P414" s="34">
        <f>+IFERROR(Tabla1[[#This Row],[FACTURA POSITIVO]]+Tabla1[[#This Row],[FACTURA NEGATIVO]],0)</f>
        <v>0</v>
      </c>
    </row>
    <row r="415" spans="1:16" x14ac:dyDescent="0.25">
      <c r="A415" s="62" t="str">
        <f>IFERROR(Tabla1[[#This Row],[ENTIDAD]]&amp;Tabla1[[#This Row],['# SOLICITUDES]],"")</f>
        <v/>
      </c>
      <c r="B415" s="66" t="str">
        <f>+IFERROR(IF([1]Controles!$A414&lt;&gt;"",[1]Controles!$A414,""),"")</f>
        <v/>
      </c>
      <c r="C415" s="64" t="str">
        <f>+IFERROR(IF([1]Controles!$B414&lt;&gt;"",[1]Controles!$B414,""),"")</f>
        <v/>
      </c>
      <c r="D415" s="50" t="str">
        <f>+IFERROR(IF([1]Controles!$C414&lt;&gt;"",[1]Controles!$C414,""),"")</f>
        <v/>
      </c>
      <c r="E415" s="50" t="str">
        <f>+IFERROR(IF([1]Controles!$D414&lt;&gt;"",[1]Controles!$D414,""),"")</f>
        <v/>
      </c>
      <c r="F415" s="50" t="str">
        <f>+IFERROR(IF([1]Controles!$E414&lt;&gt;"",[1]Controles!$E414,""),"")</f>
        <v/>
      </c>
      <c r="G415" s="59" t="str">
        <f>+IFERROR(IF([1]Controles!$F414&lt;&gt;"",[1]Controles!$F414,""),"")</f>
        <v/>
      </c>
      <c r="H415" s="43" t="str">
        <f>+IFERROR(IF([1]Controles!$G414&lt;&gt;"",[1]Controles!$G414,""),"")</f>
        <v/>
      </c>
      <c r="I415" s="42" t="str">
        <f>+IFERROR(Tabla1[[#This Row],[POSITIVO]]/Tabla1[[#This Row],[ASIGNACION]],"")</f>
        <v/>
      </c>
      <c r="J415" s="32" t="str">
        <f>IFERROR(VLOOKUP(Tabla1[[#This Row],[ENTIDAD]],Tabla2[#All],2,0),"")</f>
        <v/>
      </c>
      <c r="K415" s="32" t="str">
        <f>IFERROR(VLOOKUP(Tabla1[[#This Row],[LLAVE]],GANNT!$A:$J,10,0),"")</f>
        <v/>
      </c>
      <c r="L415" s="32" t="str">
        <f>IFERROR(VLOOKUP(Tabla1[[#This Row],[LLAVE]],GANNT!$A:$BT,72,0),"")</f>
        <v>CUMPLIDO</v>
      </c>
      <c r="M41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15" s="33">
        <f>IFERROR(VLOOKUP(Tabla1[[#This Row],[TARIFA A CALCULAR]],Tabla6[#All],2,0)*Tabla1[[#This Row],[POSITIVO]],0)</f>
        <v>0</v>
      </c>
      <c r="O415" s="33">
        <f>IFERROR(VLOOKUP(Tabla1[[#This Row],[TARIFA A CALCULAR]],Tabla6[#All],3,0)*(Tabla1[[#This Row],[ASIGNACION]]-Tabla1[[#This Row],[POSITIVO]]),0)</f>
        <v>0</v>
      </c>
      <c r="P415" s="34">
        <f>+IFERROR(Tabla1[[#This Row],[FACTURA POSITIVO]]+Tabla1[[#This Row],[FACTURA NEGATIVO]],0)</f>
        <v>0</v>
      </c>
    </row>
    <row r="416" spans="1:16" x14ac:dyDescent="0.25">
      <c r="A416" s="62" t="str">
        <f>IFERROR(Tabla1[[#This Row],[ENTIDAD]]&amp;Tabla1[[#This Row],['# SOLICITUDES]],"")</f>
        <v/>
      </c>
      <c r="B416" s="66" t="str">
        <f>+IFERROR(IF([1]Controles!$A415&lt;&gt;"",[1]Controles!$A415,""),"")</f>
        <v/>
      </c>
      <c r="C416" s="64" t="str">
        <f>+IFERROR(IF([1]Controles!$B415&lt;&gt;"",[1]Controles!$B415,""),"")</f>
        <v/>
      </c>
      <c r="D416" s="50" t="str">
        <f>+IFERROR(IF([1]Controles!$C415&lt;&gt;"",[1]Controles!$C415,""),"")</f>
        <v/>
      </c>
      <c r="E416" s="50" t="str">
        <f>+IFERROR(IF([1]Controles!$D415&lt;&gt;"",[1]Controles!$D415,""),"")</f>
        <v/>
      </c>
      <c r="F416" s="50" t="str">
        <f>+IFERROR(IF([1]Controles!$E415&lt;&gt;"",[1]Controles!$E415,""),"")</f>
        <v/>
      </c>
      <c r="G416" s="59" t="str">
        <f>+IFERROR(IF([1]Controles!$F415&lt;&gt;"",[1]Controles!$F415,""),"")</f>
        <v/>
      </c>
      <c r="H416" s="43" t="str">
        <f>+IFERROR(IF([1]Controles!$G415&lt;&gt;"",[1]Controles!$G415,""),"")</f>
        <v/>
      </c>
      <c r="I416" s="42" t="str">
        <f>+IFERROR(Tabla1[[#This Row],[POSITIVO]]/Tabla1[[#This Row],[ASIGNACION]],"")</f>
        <v/>
      </c>
      <c r="J416" s="32" t="str">
        <f>IFERROR(VLOOKUP(Tabla1[[#This Row],[ENTIDAD]],Tabla2[#All],2,0),"")</f>
        <v/>
      </c>
      <c r="K416" s="32" t="str">
        <f>IFERROR(VLOOKUP(Tabla1[[#This Row],[LLAVE]],GANNT!$A:$J,10,0),"")</f>
        <v/>
      </c>
      <c r="L416" s="32" t="str">
        <f>IFERROR(VLOOKUP(Tabla1[[#This Row],[LLAVE]],GANNT!$A:$BT,72,0),"")</f>
        <v>CUMPLIDO</v>
      </c>
      <c r="M41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16" s="33">
        <f>IFERROR(VLOOKUP(Tabla1[[#This Row],[TARIFA A CALCULAR]],Tabla6[#All],2,0)*Tabla1[[#This Row],[POSITIVO]],0)</f>
        <v>0</v>
      </c>
      <c r="O416" s="33">
        <f>IFERROR(VLOOKUP(Tabla1[[#This Row],[TARIFA A CALCULAR]],Tabla6[#All],3,0)*(Tabla1[[#This Row],[ASIGNACION]]-Tabla1[[#This Row],[POSITIVO]]),0)</f>
        <v>0</v>
      </c>
      <c r="P416" s="34">
        <f>+IFERROR(Tabla1[[#This Row],[FACTURA POSITIVO]]+Tabla1[[#This Row],[FACTURA NEGATIVO]],0)</f>
        <v>0</v>
      </c>
    </row>
    <row r="417" spans="1:16" x14ac:dyDescent="0.25">
      <c r="A417" s="62" t="str">
        <f>IFERROR(Tabla1[[#This Row],[ENTIDAD]]&amp;Tabla1[[#This Row],['# SOLICITUDES]],"")</f>
        <v/>
      </c>
      <c r="B417" s="66" t="str">
        <f>+IFERROR(IF([1]Controles!$A416&lt;&gt;"",[1]Controles!$A416,""),"")</f>
        <v/>
      </c>
      <c r="C417" s="64" t="str">
        <f>+IFERROR(IF([1]Controles!$B416&lt;&gt;"",[1]Controles!$B416,""),"")</f>
        <v/>
      </c>
      <c r="D417" s="50" t="str">
        <f>+IFERROR(IF([1]Controles!$C416&lt;&gt;"",[1]Controles!$C416,""),"")</f>
        <v/>
      </c>
      <c r="E417" s="50" t="str">
        <f>+IFERROR(IF([1]Controles!$D416&lt;&gt;"",[1]Controles!$D416,""),"")</f>
        <v/>
      </c>
      <c r="F417" s="50" t="str">
        <f>+IFERROR(IF([1]Controles!$E416&lt;&gt;"",[1]Controles!$E416,""),"")</f>
        <v/>
      </c>
      <c r="G417" s="59" t="str">
        <f>+IFERROR(IF([1]Controles!$F416&lt;&gt;"",[1]Controles!$F416,""),"")</f>
        <v/>
      </c>
      <c r="H417" s="43" t="str">
        <f>+IFERROR(IF([1]Controles!$G416&lt;&gt;"",[1]Controles!$G416,""),"")</f>
        <v/>
      </c>
      <c r="I417" s="42" t="str">
        <f>+IFERROR(Tabla1[[#This Row],[POSITIVO]]/Tabla1[[#This Row],[ASIGNACION]],"")</f>
        <v/>
      </c>
      <c r="J417" s="32" t="str">
        <f>IFERROR(VLOOKUP(Tabla1[[#This Row],[ENTIDAD]],Tabla2[#All],2,0),"")</f>
        <v/>
      </c>
      <c r="K417" s="32" t="str">
        <f>IFERROR(VLOOKUP(Tabla1[[#This Row],[LLAVE]],GANNT!$A:$J,10,0),"")</f>
        <v/>
      </c>
      <c r="L417" s="32" t="str">
        <f>IFERROR(VLOOKUP(Tabla1[[#This Row],[LLAVE]],GANNT!$A:$BT,72,0),"")</f>
        <v>CUMPLIDO</v>
      </c>
      <c r="M41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17" s="33">
        <f>IFERROR(VLOOKUP(Tabla1[[#This Row],[TARIFA A CALCULAR]],Tabla6[#All],2,0)*Tabla1[[#This Row],[POSITIVO]],0)</f>
        <v>0</v>
      </c>
      <c r="O417" s="33">
        <f>IFERROR(VLOOKUP(Tabla1[[#This Row],[TARIFA A CALCULAR]],Tabla6[#All],3,0)*(Tabla1[[#This Row],[ASIGNACION]]-Tabla1[[#This Row],[POSITIVO]]),0)</f>
        <v>0</v>
      </c>
      <c r="P417" s="34">
        <f>+IFERROR(Tabla1[[#This Row],[FACTURA POSITIVO]]+Tabla1[[#This Row],[FACTURA NEGATIVO]],0)</f>
        <v>0</v>
      </c>
    </row>
    <row r="418" spans="1:16" x14ac:dyDescent="0.25">
      <c r="A418" s="62" t="str">
        <f>IFERROR(Tabla1[[#This Row],[ENTIDAD]]&amp;Tabla1[[#This Row],['# SOLICITUDES]],"")</f>
        <v/>
      </c>
      <c r="B418" s="66" t="str">
        <f>+IFERROR(IF([1]Controles!$A417&lt;&gt;"",[1]Controles!$A417,""),"")</f>
        <v/>
      </c>
      <c r="C418" s="64" t="str">
        <f>+IFERROR(IF([1]Controles!$B417&lt;&gt;"",[1]Controles!$B417,""),"")</f>
        <v/>
      </c>
      <c r="D418" s="50" t="str">
        <f>+IFERROR(IF([1]Controles!$C417&lt;&gt;"",[1]Controles!$C417,""),"")</f>
        <v/>
      </c>
      <c r="E418" s="50" t="str">
        <f>+IFERROR(IF([1]Controles!$D417&lt;&gt;"",[1]Controles!$D417,""),"")</f>
        <v/>
      </c>
      <c r="F418" s="50" t="str">
        <f>+IFERROR(IF([1]Controles!$E417&lt;&gt;"",[1]Controles!$E417,""),"")</f>
        <v/>
      </c>
      <c r="G418" s="59" t="str">
        <f>+IFERROR(IF([1]Controles!$F417&lt;&gt;"",[1]Controles!$F417,""),"")</f>
        <v/>
      </c>
      <c r="H418" s="43" t="str">
        <f>+IFERROR(IF([1]Controles!$G417&lt;&gt;"",[1]Controles!$G417,""),"")</f>
        <v/>
      </c>
      <c r="I418" s="42" t="str">
        <f>+IFERROR(Tabla1[[#This Row],[POSITIVO]]/Tabla1[[#This Row],[ASIGNACION]],"")</f>
        <v/>
      </c>
      <c r="J418" s="32" t="str">
        <f>IFERROR(VLOOKUP(Tabla1[[#This Row],[ENTIDAD]],Tabla2[#All],2,0),"")</f>
        <v/>
      </c>
      <c r="K418" s="32" t="str">
        <f>IFERROR(VLOOKUP(Tabla1[[#This Row],[LLAVE]],GANNT!$A:$J,10,0),"")</f>
        <v/>
      </c>
      <c r="L418" s="32" t="str">
        <f>IFERROR(VLOOKUP(Tabla1[[#This Row],[LLAVE]],GANNT!$A:$BT,72,0),"")</f>
        <v>CUMPLIDO</v>
      </c>
      <c r="M41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18" s="33">
        <f>IFERROR(VLOOKUP(Tabla1[[#This Row],[TARIFA A CALCULAR]],Tabla6[#All],2,0)*Tabla1[[#This Row],[POSITIVO]],0)</f>
        <v>0</v>
      </c>
      <c r="O418" s="33">
        <f>IFERROR(VLOOKUP(Tabla1[[#This Row],[TARIFA A CALCULAR]],Tabla6[#All],3,0)*(Tabla1[[#This Row],[ASIGNACION]]-Tabla1[[#This Row],[POSITIVO]]),0)</f>
        <v>0</v>
      </c>
      <c r="P418" s="34">
        <f>+IFERROR(Tabla1[[#This Row],[FACTURA POSITIVO]]+Tabla1[[#This Row],[FACTURA NEGATIVO]],0)</f>
        <v>0</v>
      </c>
    </row>
    <row r="419" spans="1:16" x14ac:dyDescent="0.25">
      <c r="A419" s="62" t="str">
        <f>IFERROR(Tabla1[[#This Row],[ENTIDAD]]&amp;Tabla1[[#This Row],['# SOLICITUDES]],"")</f>
        <v/>
      </c>
      <c r="B419" s="66" t="str">
        <f>+IFERROR(IF([1]Controles!$A418&lt;&gt;"",[1]Controles!$A418,""),"")</f>
        <v/>
      </c>
      <c r="C419" s="64" t="str">
        <f>+IFERROR(IF([1]Controles!$B418&lt;&gt;"",[1]Controles!$B418,""),"")</f>
        <v/>
      </c>
      <c r="D419" s="50" t="str">
        <f>+IFERROR(IF([1]Controles!$C418&lt;&gt;"",[1]Controles!$C418,""),"")</f>
        <v/>
      </c>
      <c r="E419" s="50" t="str">
        <f>+IFERROR(IF([1]Controles!$D418&lt;&gt;"",[1]Controles!$D418,""),"")</f>
        <v/>
      </c>
      <c r="F419" s="50" t="str">
        <f>+IFERROR(IF([1]Controles!$E418&lt;&gt;"",[1]Controles!$E418,""),"")</f>
        <v/>
      </c>
      <c r="G419" s="59" t="str">
        <f>+IFERROR(IF([1]Controles!$F418&lt;&gt;"",[1]Controles!$F418,""),"")</f>
        <v/>
      </c>
      <c r="H419" s="43" t="str">
        <f>+IFERROR(IF([1]Controles!$G418&lt;&gt;"",[1]Controles!$G418,""),"")</f>
        <v/>
      </c>
      <c r="I419" s="42" t="str">
        <f>+IFERROR(Tabla1[[#This Row],[POSITIVO]]/Tabla1[[#This Row],[ASIGNACION]],"")</f>
        <v/>
      </c>
      <c r="J419" s="32" t="str">
        <f>IFERROR(VLOOKUP(Tabla1[[#This Row],[ENTIDAD]],Tabla2[#All],2,0),"")</f>
        <v/>
      </c>
      <c r="K419" s="32" t="str">
        <f>IFERROR(VLOOKUP(Tabla1[[#This Row],[LLAVE]],GANNT!$A:$J,10,0),"")</f>
        <v/>
      </c>
      <c r="L419" s="32" t="str">
        <f>IFERROR(VLOOKUP(Tabla1[[#This Row],[LLAVE]],GANNT!$A:$BT,72,0),"")</f>
        <v>CUMPLIDO</v>
      </c>
      <c r="M41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19" s="33">
        <f>IFERROR(VLOOKUP(Tabla1[[#This Row],[TARIFA A CALCULAR]],Tabla6[#All],2,0)*Tabla1[[#This Row],[POSITIVO]],0)</f>
        <v>0</v>
      </c>
      <c r="O419" s="33">
        <f>IFERROR(VLOOKUP(Tabla1[[#This Row],[TARIFA A CALCULAR]],Tabla6[#All],3,0)*(Tabla1[[#This Row],[ASIGNACION]]-Tabla1[[#This Row],[POSITIVO]]),0)</f>
        <v>0</v>
      </c>
      <c r="P419" s="34">
        <f>+IFERROR(Tabla1[[#This Row],[FACTURA POSITIVO]]+Tabla1[[#This Row],[FACTURA NEGATIVO]],0)</f>
        <v>0</v>
      </c>
    </row>
    <row r="420" spans="1:16" x14ac:dyDescent="0.25">
      <c r="A420" s="62" t="str">
        <f>IFERROR(Tabla1[[#This Row],[ENTIDAD]]&amp;Tabla1[[#This Row],['# SOLICITUDES]],"")</f>
        <v/>
      </c>
      <c r="B420" s="66" t="str">
        <f>+IFERROR(IF([1]Controles!$A419&lt;&gt;"",[1]Controles!$A419,""),"")</f>
        <v/>
      </c>
      <c r="C420" s="64" t="str">
        <f>+IFERROR(IF([1]Controles!$B419&lt;&gt;"",[1]Controles!$B419,""),"")</f>
        <v/>
      </c>
      <c r="D420" s="50" t="str">
        <f>+IFERROR(IF([1]Controles!$C419&lt;&gt;"",[1]Controles!$C419,""),"")</f>
        <v/>
      </c>
      <c r="E420" s="50" t="str">
        <f>+IFERROR(IF([1]Controles!$D419&lt;&gt;"",[1]Controles!$D419,""),"")</f>
        <v/>
      </c>
      <c r="F420" s="50" t="str">
        <f>+IFERROR(IF([1]Controles!$E419&lt;&gt;"",[1]Controles!$E419,""),"")</f>
        <v/>
      </c>
      <c r="G420" s="59" t="str">
        <f>+IFERROR(IF([1]Controles!$F419&lt;&gt;"",[1]Controles!$F419,""),"")</f>
        <v/>
      </c>
      <c r="H420" s="43" t="str">
        <f>+IFERROR(IF([1]Controles!$G419&lt;&gt;"",[1]Controles!$G419,""),"")</f>
        <v/>
      </c>
      <c r="I420" s="42" t="str">
        <f>+IFERROR(Tabla1[[#This Row],[POSITIVO]]/Tabla1[[#This Row],[ASIGNACION]],"")</f>
        <v/>
      </c>
      <c r="J420" s="32" t="str">
        <f>IFERROR(VLOOKUP(Tabla1[[#This Row],[ENTIDAD]],Tabla2[#All],2,0),"")</f>
        <v/>
      </c>
      <c r="K420" s="32" t="str">
        <f>IFERROR(VLOOKUP(Tabla1[[#This Row],[LLAVE]],GANNT!$A:$J,10,0),"")</f>
        <v/>
      </c>
      <c r="L420" s="32" t="str">
        <f>IFERROR(VLOOKUP(Tabla1[[#This Row],[LLAVE]],GANNT!$A:$BT,72,0),"")</f>
        <v>CUMPLIDO</v>
      </c>
      <c r="M42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20" s="33">
        <f>IFERROR(VLOOKUP(Tabla1[[#This Row],[TARIFA A CALCULAR]],Tabla6[#All],2,0)*Tabla1[[#This Row],[POSITIVO]],0)</f>
        <v>0</v>
      </c>
      <c r="O420" s="33">
        <f>IFERROR(VLOOKUP(Tabla1[[#This Row],[TARIFA A CALCULAR]],Tabla6[#All],3,0)*(Tabla1[[#This Row],[ASIGNACION]]-Tabla1[[#This Row],[POSITIVO]]),0)</f>
        <v>0</v>
      </c>
      <c r="P420" s="34">
        <f>+IFERROR(Tabla1[[#This Row],[FACTURA POSITIVO]]+Tabla1[[#This Row],[FACTURA NEGATIVO]],0)</f>
        <v>0</v>
      </c>
    </row>
    <row r="421" spans="1:16" x14ac:dyDescent="0.25">
      <c r="A421" s="62" t="str">
        <f>IFERROR(Tabla1[[#This Row],[ENTIDAD]]&amp;Tabla1[[#This Row],['# SOLICITUDES]],"")</f>
        <v/>
      </c>
      <c r="B421" s="66" t="str">
        <f>+IFERROR(IF([1]Controles!$A420&lt;&gt;"",[1]Controles!$A420,""),"")</f>
        <v/>
      </c>
      <c r="C421" s="64" t="str">
        <f>+IFERROR(IF([1]Controles!$B420&lt;&gt;"",[1]Controles!$B420,""),"")</f>
        <v/>
      </c>
      <c r="D421" s="50" t="str">
        <f>+IFERROR(IF([1]Controles!$C420&lt;&gt;"",[1]Controles!$C420,""),"")</f>
        <v/>
      </c>
      <c r="E421" s="50" t="str">
        <f>+IFERROR(IF([1]Controles!$D420&lt;&gt;"",[1]Controles!$D420,""),"")</f>
        <v/>
      </c>
      <c r="F421" s="50" t="str">
        <f>+IFERROR(IF([1]Controles!$E420&lt;&gt;"",[1]Controles!$E420,""),"")</f>
        <v/>
      </c>
      <c r="G421" s="59" t="str">
        <f>+IFERROR(IF([1]Controles!$F420&lt;&gt;"",[1]Controles!$F420,""),"")</f>
        <v/>
      </c>
      <c r="H421" s="43" t="str">
        <f>+IFERROR(IF([1]Controles!$G420&lt;&gt;"",[1]Controles!$G420,""),"")</f>
        <v/>
      </c>
      <c r="I421" s="42" t="str">
        <f>+IFERROR(Tabla1[[#This Row],[POSITIVO]]/Tabla1[[#This Row],[ASIGNACION]],"")</f>
        <v/>
      </c>
      <c r="J421" s="32" t="str">
        <f>IFERROR(VLOOKUP(Tabla1[[#This Row],[ENTIDAD]],Tabla2[#All],2,0),"")</f>
        <v/>
      </c>
      <c r="K421" s="32" t="str">
        <f>IFERROR(VLOOKUP(Tabla1[[#This Row],[LLAVE]],GANNT!$A:$J,10,0),"")</f>
        <v/>
      </c>
      <c r="L421" s="32" t="str">
        <f>IFERROR(VLOOKUP(Tabla1[[#This Row],[LLAVE]],GANNT!$A:$BT,72,0),"")</f>
        <v>CUMPLIDO</v>
      </c>
      <c r="M42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21" s="33">
        <f>IFERROR(VLOOKUP(Tabla1[[#This Row],[TARIFA A CALCULAR]],Tabla6[#All],2,0)*Tabla1[[#This Row],[POSITIVO]],0)</f>
        <v>0</v>
      </c>
      <c r="O421" s="33">
        <f>IFERROR(VLOOKUP(Tabla1[[#This Row],[TARIFA A CALCULAR]],Tabla6[#All],3,0)*(Tabla1[[#This Row],[ASIGNACION]]-Tabla1[[#This Row],[POSITIVO]]),0)</f>
        <v>0</v>
      </c>
      <c r="P421" s="34">
        <f>+IFERROR(Tabla1[[#This Row],[FACTURA POSITIVO]]+Tabla1[[#This Row],[FACTURA NEGATIVO]],0)</f>
        <v>0</v>
      </c>
    </row>
    <row r="422" spans="1:16" x14ac:dyDescent="0.25">
      <c r="A422" s="62" t="str">
        <f>IFERROR(Tabla1[[#This Row],[ENTIDAD]]&amp;Tabla1[[#This Row],['# SOLICITUDES]],"")</f>
        <v/>
      </c>
      <c r="B422" s="66" t="str">
        <f>+IFERROR(IF([1]Controles!$A421&lt;&gt;"",[1]Controles!$A421,""),"")</f>
        <v/>
      </c>
      <c r="C422" s="64" t="str">
        <f>+IFERROR(IF([1]Controles!$B421&lt;&gt;"",[1]Controles!$B421,""),"")</f>
        <v/>
      </c>
      <c r="D422" s="50" t="str">
        <f>+IFERROR(IF([1]Controles!$C421&lt;&gt;"",[1]Controles!$C421,""),"")</f>
        <v/>
      </c>
      <c r="E422" s="50" t="str">
        <f>+IFERROR(IF([1]Controles!$D421&lt;&gt;"",[1]Controles!$D421,""),"")</f>
        <v/>
      </c>
      <c r="F422" s="50" t="str">
        <f>+IFERROR(IF([1]Controles!$E421&lt;&gt;"",[1]Controles!$E421,""),"")</f>
        <v/>
      </c>
      <c r="G422" s="59" t="str">
        <f>+IFERROR(IF([1]Controles!$F421&lt;&gt;"",[1]Controles!$F421,""),"")</f>
        <v/>
      </c>
      <c r="H422" s="43" t="str">
        <f>+IFERROR(IF([1]Controles!$G421&lt;&gt;"",[1]Controles!$G421,""),"")</f>
        <v/>
      </c>
      <c r="I422" s="42" t="str">
        <f>+IFERROR(Tabla1[[#This Row],[POSITIVO]]/Tabla1[[#This Row],[ASIGNACION]],"")</f>
        <v/>
      </c>
      <c r="J422" s="32" t="str">
        <f>IFERROR(VLOOKUP(Tabla1[[#This Row],[ENTIDAD]],Tabla2[#All],2,0),"")</f>
        <v/>
      </c>
      <c r="K422" s="32" t="str">
        <f>IFERROR(VLOOKUP(Tabla1[[#This Row],[LLAVE]],GANNT!$A:$J,10,0),"")</f>
        <v/>
      </c>
      <c r="L422" s="32" t="str">
        <f>IFERROR(VLOOKUP(Tabla1[[#This Row],[LLAVE]],GANNT!$A:$BT,72,0),"")</f>
        <v>CUMPLIDO</v>
      </c>
      <c r="M42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22" s="33">
        <f>IFERROR(VLOOKUP(Tabla1[[#This Row],[TARIFA A CALCULAR]],Tabla6[#All],2,0)*Tabla1[[#This Row],[POSITIVO]],0)</f>
        <v>0</v>
      </c>
      <c r="O422" s="33">
        <f>IFERROR(VLOOKUP(Tabla1[[#This Row],[TARIFA A CALCULAR]],Tabla6[#All],3,0)*(Tabla1[[#This Row],[ASIGNACION]]-Tabla1[[#This Row],[POSITIVO]]),0)</f>
        <v>0</v>
      </c>
      <c r="P422" s="34">
        <f>+IFERROR(Tabla1[[#This Row],[FACTURA POSITIVO]]+Tabla1[[#This Row],[FACTURA NEGATIVO]],0)</f>
        <v>0</v>
      </c>
    </row>
    <row r="423" spans="1:16" x14ac:dyDescent="0.25">
      <c r="A423" s="62" t="str">
        <f>IFERROR(Tabla1[[#This Row],[ENTIDAD]]&amp;Tabla1[[#This Row],['# SOLICITUDES]],"")</f>
        <v/>
      </c>
      <c r="B423" s="66" t="str">
        <f>+IFERROR(IF([1]Controles!$A422&lt;&gt;"",[1]Controles!$A422,""),"")</f>
        <v/>
      </c>
      <c r="C423" s="64" t="str">
        <f>+IFERROR(IF([1]Controles!$B422&lt;&gt;"",[1]Controles!$B422,""),"")</f>
        <v/>
      </c>
      <c r="D423" s="50" t="str">
        <f>+IFERROR(IF([1]Controles!$C422&lt;&gt;"",[1]Controles!$C422,""),"")</f>
        <v/>
      </c>
      <c r="E423" s="50" t="str">
        <f>+IFERROR(IF([1]Controles!$D422&lt;&gt;"",[1]Controles!$D422,""),"")</f>
        <v/>
      </c>
      <c r="F423" s="50" t="str">
        <f>+IFERROR(IF([1]Controles!$E422&lt;&gt;"",[1]Controles!$E422,""),"")</f>
        <v/>
      </c>
      <c r="G423" s="59" t="str">
        <f>+IFERROR(IF([1]Controles!$F422&lt;&gt;"",[1]Controles!$F422,""),"")</f>
        <v/>
      </c>
      <c r="H423" s="43" t="str">
        <f>+IFERROR(IF([1]Controles!$G422&lt;&gt;"",[1]Controles!$G422,""),"")</f>
        <v/>
      </c>
      <c r="I423" s="42" t="str">
        <f>+IFERROR(Tabla1[[#This Row],[POSITIVO]]/Tabla1[[#This Row],[ASIGNACION]],"")</f>
        <v/>
      </c>
      <c r="J423" s="32" t="str">
        <f>IFERROR(VLOOKUP(Tabla1[[#This Row],[ENTIDAD]],Tabla2[#All],2,0),"")</f>
        <v/>
      </c>
      <c r="K423" s="32" t="str">
        <f>IFERROR(VLOOKUP(Tabla1[[#This Row],[LLAVE]],GANNT!$A:$J,10,0),"")</f>
        <v/>
      </c>
      <c r="L423" s="32" t="str">
        <f>IFERROR(VLOOKUP(Tabla1[[#This Row],[LLAVE]],GANNT!$A:$BT,72,0),"")</f>
        <v>CUMPLIDO</v>
      </c>
      <c r="M42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23" s="33">
        <f>IFERROR(VLOOKUP(Tabla1[[#This Row],[TARIFA A CALCULAR]],Tabla6[#All],2,0)*Tabla1[[#This Row],[POSITIVO]],0)</f>
        <v>0</v>
      </c>
      <c r="O423" s="33">
        <f>IFERROR(VLOOKUP(Tabla1[[#This Row],[TARIFA A CALCULAR]],Tabla6[#All],3,0)*(Tabla1[[#This Row],[ASIGNACION]]-Tabla1[[#This Row],[POSITIVO]]),0)</f>
        <v>0</v>
      </c>
      <c r="P423" s="34">
        <f>+IFERROR(Tabla1[[#This Row],[FACTURA POSITIVO]]+Tabla1[[#This Row],[FACTURA NEGATIVO]],0)</f>
        <v>0</v>
      </c>
    </row>
    <row r="424" spans="1:16" x14ac:dyDescent="0.25">
      <c r="A424" s="62" t="str">
        <f>IFERROR(Tabla1[[#This Row],[ENTIDAD]]&amp;Tabla1[[#This Row],['# SOLICITUDES]],"")</f>
        <v/>
      </c>
      <c r="B424" s="66" t="str">
        <f>+IFERROR(IF([1]Controles!$A423&lt;&gt;"",[1]Controles!$A423,""),"")</f>
        <v/>
      </c>
      <c r="C424" s="64" t="str">
        <f>+IFERROR(IF([1]Controles!$B423&lt;&gt;"",[1]Controles!$B423,""),"")</f>
        <v/>
      </c>
      <c r="D424" s="50" t="str">
        <f>+IFERROR(IF([1]Controles!$C423&lt;&gt;"",[1]Controles!$C423,""),"")</f>
        <v/>
      </c>
      <c r="E424" s="50" t="str">
        <f>+IFERROR(IF([1]Controles!$D423&lt;&gt;"",[1]Controles!$D423,""),"")</f>
        <v/>
      </c>
      <c r="F424" s="50" t="str">
        <f>+IFERROR(IF([1]Controles!$E423&lt;&gt;"",[1]Controles!$E423,""),"")</f>
        <v/>
      </c>
      <c r="G424" s="59" t="str">
        <f>+IFERROR(IF([1]Controles!$F423&lt;&gt;"",[1]Controles!$F423,""),"")</f>
        <v/>
      </c>
      <c r="H424" s="43" t="str">
        <f>+IFERROR(IF([1]Controles!$G423&lt;&gt;"",[1]Controles!$G423,""),"")</f>
        <v/>
      </c>
      <c r="I424" s="42" t="str">
        <f>+IFERROR(Tabla1[[#This Row],[POSITIVO]]/Tabla1[[#This Row],[ASIGNACION]],"")</f>
        <v/>
      </c>
      <c r="J424" s="32" t="str">
        <f>IFERROR(VLOOKUP(Tabla1[[#This Row],[ENTIDAD]],Tabla2[#All],2,0),"")</f>
        <v/>
      </c>
      <c r="K424" s="32" t="str">
        <f>IFERROR(VLOOKUP(Tabla1[[#This Row],[LLAVE]],GANNT!$A:$J,10,0),"")</f>
        <v/>
      </c>
      <c r="L424" s="32" t="str">
        <f>IFERROR(VLOOKUP(Tabla1[[#This Row],[LLAVE]],GANNT!$A:$BT,72,0),"")</f>
        <v>CUMPLIDO</v>
      </c>
      <c r="M42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24" s="33">
        <f>IFERROR(VLOOKUP(Tabla1[[#This Row],[TARIFA A CALCULAR]],Tabla6[#All],2,0)*Tabla1[[#This Row],[POSITIVO]],0)</f>
        <v>0</v>
      </c>
      <c r="O424" s="33">
        <f>IFERROR(VLOOKUP(Tabla1[[#This Row],[TARIFA A CALCULAR]],Tabla6[#All],3,0)*(Tabla1[[#This Row],[ASIGNACION]]-Tabla1[[#This Row],[POSITIVO]]),0)</f>
        <v>0</v>
      </c>
      <c r="P424" s="34">
        <f>+IFERROR(Tabla1[[#This Row],[FACTURA POSITIVO]]+Tabla1[[#This Row],[FACTURA NEGATIVO]],0)</f>
        <v>0</v>
      </c>
    </row>
    <row r="425" spans="1:16" x14ac:dyDescent="0.25">
      <c r="A425" s="62" t="str">
        <f>IFERROR(Tabla1[[#This Row],[ENTIDAD]]&amp;Tabla1[[#This Row],['# SOLICITUDES]],"")</f>
        <v/>
      </c>
      <c r="B425" s="66" t="str">
        <f>+IFERROR(IF([1]Controles!$A424&lt;&gt;"",[1]Controles!$A424,""),"")</f>
        <v/>
      </c>
      <c r="C425" s="64" t="str">
        <f>+IFERROR(IF([1]Controles!$B424&lt;&gt;"",[1]Controles!$B424,""),"")</f>
        <v/>
      </c>
      <c r="D425" s="50" t="str">
        <f>+IFERROR(IF([1]Controles!$C424&lt;&gt;"",[1]Controles!$C424,""),"")</f>
        <v/>
      </c>
      <c r="E425" s="50" t="str">
        <f>+IFERROR(IF([1]Controles!$D424&lt;&gt;"",[1]Controles!$D424,""),"")</f>
        <v/>
      </c>
      <c r="F425" s="50" t="str">
        <f>+IFERROR(IF([1]Controles!$E424&lt;&gt;"",[1]Controles!$E424,""),"")</f>
        <v/>
      </c>
      <c r="G425" s="59" t="str">
        <f>+IFERROR(IF([1]Controles!$F424&lt;&gt;"",[1]Controles!$F424,""),"")</f>
        <v/>
      </c>
      <c r="H425" s="43" t="str">
        <f>+IFERROR(IF([1]Controles!$G424&lt;&gt;"",[1]Controles!$G424,""),"")</f>
        <v/>
      </c>
      <c r="I425" s="42" t="str">
        <f>+IFERROR(Tabla1[[#This Row],[POSITIVO]]/Tabla1[[#This Row],[ASIGNACION]],"")</f>
        <v/>
      </c>
      <c r="J425" s="32" t="str">
        <f>IFERROR(VLOOKUP(Tabla1[[#This Row],[ENTIDAD]],Tabla2[#All],2,0),"")</f>
        <v/>
      </c>
      <c r="K425" s="32" t="str">
        <f>IFERROR(VLOOKUP(Tabla1[[#This Row],[LLAVE]],GANNT!$A:$J,10,0),"")</f>
        <v/>
      </c>
      <c r="L425" s="32" t="str">
        <f>IFERROR(VLOOKUP(Tabla1[[#This Row],[LLAVE]],GANNT!$A:$BT,72,0),"")</f>
        <v>CUMPLIDO</v>
      </c>
      <c r="M42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25" s="33">
        <f>IFERROR(VLOOKUP(Tabla1[[#This Row],[TARIFA A CALCULAR]],Tabla6[#All],2,0)*Tabla1[[#This Row],[POSITIVO]],0)</f>
        <v>0</v>
      </c>
      <c r="O425" s="33">
        <f>IFERROR(VLOOKUP(Tabla1[[#This Row],[TARIFA A CALCULAR]],Tabla6[#All],3,0)*(Tabla1[[#This Row],[ASIGNACION]]-Tabla1[[#This Row],[POSITIVO]]),0)</f>
        <v>0</v>
      </c>
      <c r="P425" s="34">
        <f>+IFERROR(Tabla1[[#This Row],[FACTURA POSITIVO]]+Tabla1[[#This Row],[FACTURA NEGATIVO]],0)</f>
        <v>0</v>
      </c>
    </row>
    <row r="426" spans="1:16" x14ac:dyDescent="0.25">
      <c r="A426" s="62" t="str">
        <f>IFERROR(Tabla1[[#This Row],[ENTIDAD]]&amp;Tabla1[[#This Row],['# SOLICITUDES]],"")</f>
        <v/>
      </c>
      <c r="B426" s="66" t="str">
        <f>+IFERROR(IF([1]Controles!$A425&lt;&gt;"",[1]Controles!$A425,""),"")</f>
        <v/>
      </c>
      <c r="C426" s="64" t="str">
        <f>+IFERROR(IF([1]Controles!$B425&lt;&gt;"",[1]Controles!$B425,""),"")</f>
        <v/>
      </c>
      <c r="D426" s="50" t="str">
        <f>+IFERROR(IF([1]Controles!$C425&lt;&gt;"",[1]Controles!$C425,""),"")</f>
        <v/>
      </c>
      <c r="E426" s="50" t="str">
        <f>+IFERROR(IF([1]Controles!$D425&lt;&gt;"",[1]Controles!$D425,""),"")</f>
        <v/>
      </c>
      <c r="F426" s="50" t="str">
        <f>+IFERROR(IF([1]Controles!$E425&lt;&gt;"",[1]Controles!$E425,""),"")</f>
        <v/>
      </c>
      <c r="G426" s="59" t="str">
        <f>+IFERROR(IF([1]Controles!$F425&lt;&gt;"",[1]Controles!$F425,""),"")</f>
        <v/>
      </c>
      <c r="H426" s="43" t="str">
        <f>+IFERROR(IF([1]Controles!$G425&lt;&gt;"",[1]Controles!$G425,""),"")</f>
        <v/>
      </c>
      <c r="I426" s="42" t="str">
        <f>+IFERROR(Tabla1[[#This Row],[POSITIVO]]/Tabla1[[#This Row],[ASIGNACION]],"")</f>
        <v/>
      </c>
      <c r="J426" s="32" t="str">
        <f>IFERROR(VLOOKUP(Tabla1[[#This Row],[ENTIDAD]],Tabla2[#All],2,0),"")</f>
        <v/>
      </c>
      <c r="K426" s="32" t="str">
        <f>IFERROR(VLOOKUP(Tabla1[[#This Row],[LLAVE]],GANNT!$A:$J,10,0),"")</f>
        <v/>
      </c>
      <c r="L426" s="32" t="str">
        <f>IFERROR(VLOOKUP(Tabla1[[#This Row],[LLAVE]],GANNT!$A:$BT,72,0),"")</f>
        <v>CUMPLIDO</v>
      </c>
      <c r="M42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26" s="33">
        <f>IFERROR(VLOOKUP(Tabla1[[#This Row],[TARIFA A CALCULAR]],Tabla6[#All],2,0)*Tabla1[[#This Row],[POSITIVO]],0)</f>
        <v>0</v>
      </c>
      <c r="O426" s="33">
        <f>IFERROR(VLOOKUP(Tabla1[[#This Row],[TARIFA A CALCULAR]],Tabla6[#All],3,0)*(Tabla1[[#This Row],[ASIGNACION]]-Tabla1[[#This Row],[POSITIVO]]),0)</f>
        <v>0</v>
      </c>
      <c r="P426" s="34">
        <f>+IFERROR(Tabla1[[#This Row],[FACTURA POSITIVO]]+Tabla1[[#This Row],[FACTURA NEGATIVO]],0)</f>
        <v>0</v>
      </c>
    </row>
    <row r="427" spans="1:16" x14ac:dyDescent="0.25">
      <c r="A427" s="62" t="str">
        <f>IFERROR(Tabla1[[#This Row],[ENTIDAD]]&amp;Tabla1[[#This Row],['# SOLICITUDES]],"")</f>
        <v/>
      </c>
      <c r="B427" s="66" t="str">
        <f>+IFERROR(IF([1]Controles!$A426&lt;&gt;"",[1]Controles!$A426,""),"")</f>
        <v/>
      </c>
      <c r="C427" s="64" t="str">
        <f>+IFERROR(IF([1]Controles!$B426&lt;&gt;"",[1]Controles!$B426,""),"")</f>
        <v/>
      </c>
      <c r="D427" s="50" t="str">
        <f>+IFERROR(IF([1]Controles!$C426&lt;&gt;"",[1]Controles!$C426,""),"")</f>
        <v/>
      </c>
      <c r="E427" s="50" t="str">
        <f>+IFERROR(IF([1]Controles!$D426&lt;&gt;"",[1]Controles!$D426,""),"")</f>
        <v/>
      </c>
      <c r="F427" s="50" t="str">
        <f>+IFERROR(IF([1]Controles!$E426&lt;&gt;"",[1]Controles!$E426,""),"")</f>
        <v/>
      </c>
      <c r="G427" s="59" t="str">
        <f>+IFERROR(IF([1]Controles!$F426&lt;&gt;"",[1]Controles!$F426,""),"")</f>
        <v/>
      </c>
      <c r="H427" s="43" t="str">
        <f>+IFERROR(IF([1]Controles!$G426&lt;&gt;"",[1]Controles!$G426,""),"")</f>
        <v/>
      </c>
      <c r="I427" s="42" t="str">
        <f>+IFERROR(Tabla1[[#This Row],[POSITIVO]]/Tabla1[[#This Row],[ASIGNACION]],"")</f>
        <v/>
      </c>
      <c r="J427" s="32" t="str">
        <f>IFERROR(VLOOKUP(Tabla1[[#This Row],[ENTIDAD]],Tabla2[#All],2,0),"")</f>
        <v/>
      </c>
      <c r="K427" s="32" t="str">
        <f>IFERROR(VLOOKUP(Tabla1[[#This Row],[LLAVE]],GANNT!$A:$J,10,0),"")</f>
        <v/>
      </c>
      <c r="L427" s="32" t="str">
        <f>IFERROR(VLOOKUP(Tabla1[[#This Row],[LLAVE]],GANNT!$A:$BT,72,0),"")</f>
        <v>CUMPLIDO</v>
      </c>
      <c r="M42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27" s="33">
        <f>IFERROR(VLOOKUP(Tabla1[[#This Row],[TARIFA A CALCULAR]],Tabla6[#All],2,0)*Tabla1[[#This Row],[POSITIVO]],0)</f>
        <v>0</v>
      </c>
      <c r="O427" s="33">
        <f>IFERROR(VLOOKUP(Tabla1[[#This Row],[TARIFA A CALCULAR]],Tabla6[#All],3,0)*(Tabla1[[#This Row],[ASIGNACION]]-Tabla1[[#This Row],[POSITIVO]]),0)</f>
        <v>0</v>
      </c>
      <c r="P427" s="34">
        <f>+IFERROR(Tabla1[[#This Row],[FACTURA POSITIVO]]+Tabla1[[#This Row],[FACTURA NEGATIVO]],0)</f>
        <v>0</v>
      </c>
    </row>
    <row r="428" spans="1:16" x14ac:dyDescent="0.25">
      <c r="A428" s="62" t="str">
        <f>IFERROR(Tabla1[[#This Row],[ENTIDAD]]&amp;Tabla1[[#This Row],['# SOLICITUDES]],"")</f>
        <v/>
      </c>
      <c r="B428" s="66" t="str">
        <f>+IFERROR(IF([1]Controles!$A427&lt;&gt;"",[1]Controles!$A427,""),"")</f>
        <v/>
      </c>
      <c r="C428" s="64" t="str">
        <f>+IFERROR(IF([1]Controles!$B427&lt;&gt;"",[1]Controles!$B427,""),"")</f>
        <v/>
      </c>
      <c r="D428" s="50" t="str">
        <f>+IFERROR(IF([1]Controles!$C427&lt;&gt;"",[1]Controles!$C427,""),"")</f>
        <v/>
      </c>
      <c r="E428" s="50" t="str">
        <f>+IFERROR(IF([1]Controles!$D427&lt;&gt;"",[1]Controles!$D427,""),"")</f>
        <v/>
      </c>
      <c r="F428" s="50" t="str">
        <f>+IFERROR(IF([1]Controles!$E427&lt;&gt;"",[1]Controles!$E427,""),"")</f>
        <v/>
      </c>
      <c r="G428" s="59" t="str">
        <f>+IFERROR(IF([1]Controles!$F427&lt;&gt;"",[1]Controles!$F427,""),"")</f>
        <v/>
      </c>
      <c r="H428" s="43" t="str">
        <f>+IFERROR(IF([1]Controles!$G427&lt;&gt;"",[1]Controles!$G427,""),"")</f>
        <v/>
      </c>
      <c r="I428" s="42" t="str">
        <f>+IFERROR(Tabla1[[#This Row],[POSITIVO]]/Tabla1[[#This Row],[ASIGNACION]],"")</f>
        <v/>
      </c>
      <c r="J428" s="32" t="str">
        <f>IFERROR(VLOOKUP(Tabla1[[#This Row],[ENTIDAD]],Tabla2[#All],2,0),"")</f>
        <v/>
      </c>
      <c r="K428" s="32" t="str">
        <f>IFERROR(VLOOKUP(Tabla1[[#This Row],[LLAVE]],GANNT!$A:$J,10,0),"")</f>
        <v/>
      </c>
      <c r="L428" s="32" t="str">
        <f>IFERROR(VLOOKUP(Tabla1[[#This Row],[LLAVE]],GANNT!$A:$BT,72,0),"")</f>
        <v>CUMPLIDO</v>
      </c>
      <c r="M42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28" s="33">
        <f>IFERROR(VLOOKUP(Tabla1[[#This Row],[TARIFA A CALCULAR]],Tabla6[#All],2,0)*Tabla1[[#This Row],[POSITIVO]],0)</f>
        <v>0</v>
      </c>
      <c r="O428" s="33">
        <f>IFERROR(VLOOKUP(Tabla1[[#This Row],[TARIFA A CALCULAR]],Tabla6[#All],3,0)*(Tabla1[[#This Row],[ASIGNACION]]-Tabla1[[#This Row],[POSITIVO]]),0)</f>
        <v>0</v>
      </c>
      <c r="P428" s="34">
        <f>+IFERROR(Tabla1[[#This Row],[FACTURA POSITIVO]]+Tabla1[[#This Row],[FACTURA NEGATIVO]],0)</f>
        <v>0</v>
      </c>
    </row>
    <row r="429" spans="1:16" x14ac:dyDescent="0.25">
      <c r="A429" s="62" t="str">
        <f>IFERROR(Tabla1[[#This Row],[ENTIDAD]]&amp;Tabla1[[#This Row],['# SOLICITUDES]],"")</f>
        <v/>
      </c>
      <c r="B429" s="66" t="str">
        <f>+IFERROR(IF([1]Controles!$A428&lt;&gt;"",[1]Controles!$A428,""),"")</f>
        <v/>
      </c>
      <c r="C429" s="64" t="str">
        <f>+IFERROR(IF([1]Controles!$B428&lt;&gt;"",[1]Controles!$B428,""),"")</f>
        <v/>
      </c>
      <c r="D429" s="50" t="str">
        <f>+IFERROR(IF([1]Controles!$C428&lt;&gt;"",[1]Controles!$C428,""),"")</f>
        <v/>
      </c>
      <c r="E429" s="50" t="str">
        <f>+IFERROR(IF([1]Controles!$D428&lt;&gt;"",[1]Controles!$D428,""),"")</f>
        <v/>
      </c>
      <c r="F429" s="50" t="str">
        <f>+IFERROR(IF([1]Controles!$E428&lt;&gt;"",[1]Controles!$E428,""),"")</f>
        <v/>
      </c>
      <c r="G429" s="59" t="str">
        <f>+IFERROR(IF([1]Controles!$F428&lt;&gt;"",[1]Controles!$F428,""),"")</f>
        <v/>
      </c>
      <c r="H429" s="43" t="str">
        <f>+IFERROR(IF([1]Controles!$G428&lt;&gt;"",[1]Controles!$G428,""),"")</f>
        <v/>
      </c>
      <c r="I429" s="42" t="str">
        <f>+IFERROR(Tabla1[[#This Row],[POSITIVO]]/Tabla1[[#This Row],[ASIGNACION]],"")</f>
        <v/>
      </c>
      <c r="J429" s="32" t="str">
        <f>IFERROR(VLOOKUP(Tabla1[[#This Row],[ENTIDAD]],Tabla2[#All],2,0),"")</f>
        <v/>
      </c>
      <c r="K429" s="32" t="str">
        <f>IFERROR(VLOOKUP(Tabla1[[#This Row],[LLAVE]],GANNT!$A:$J,10,0),"")</f>
        <v/>
      </c>
      <c r="L429" s="32" t="str">
        <f>IFERROR(VLOOKUP(Tabla1[[#This Row],[LLAVE]],GANNT!$A:$BT,72,0),"")</f>
        <v>CUMPLIDO</v>
      </c>
      <c r="M42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29" s="33">
        <f>IFERROR(VLOOKUP(Tabla1[[#This Row],[TARIFA A CALCULAR]],Tabla6[#All],2,0)*Tabla1[[#This Row],[POSITIVO]],0)</f>
        <v>0</v>
      </c>
      <c r="O429" s="33">
        <f>IFERROR(VLOOKUP(Tabla1[[#This Row],[TARIFA A CALCULAR]],Tabla6[#All],3,0)*(Tabla1[[#This Row],[ASIGNACION]]-Tabla1[[#This Row],[POSITIVO]]),0)</f>
        <v>0</v>
      </c>
      <c r="P429" s="34">
        <f>+IFERROR(Tabla1[[#This Row],[FACTURA POSITIVO]]+Tabla1[[#This Row],[FACTURA NEGATIVO]],0)</f>
        <v>0</v>
      </c>
    </row>
    <row r="430" spans="1:16" x14ac:dyDescent="0.25">
      <c r="A430" s="62" t="str">
        <f>IFERROR(Tabla1[[#This Row],[ENTIDAD]]&amp;Tabla1[[#This Row],['# SOLICITUDES]],"")</f>
        <v/>
      </c>
      <c r="B430" s="66" t="str">
        <f>+IFERROR(IF([1]Controles!$A429&lt;&gt;"",[1]Controles!$A429,""),"")</f>
        <v/>
      </c>
      <c r="C430" s="64" t="str">
        <f>+IFERROR(IF([1]Controles!$B429&lt;&gt;"",[1]Controles!$B429,""),"")</f>
        <v/>
      </c>
      <c r="D430" s="50" t="str">
        <f>+IFERROR(IF([1]Controles!$C429&lt;&gt;"",[1]Controles!$C429,""),"")</f>
        <v/>
      </c>
      <c r="E430" s="50" t="str">
        <f>+IFERROR(IF([1]Controles!$D429&lt;&gt;"",[1]Controles!$D429,""),"")</f>
        <v/>
      </c>
      <c r="F430" s="50" t="str">
        <f>+IFERROR(IF([1]Controles!$E429&lt;&gt;"",[1]Controles!$E429,""),"")</f>
        <v/>
      </c>
      <c r="G430" s="59" t="str">
        <f>+IFERROR(IF([1]Controles!$F429&lt;&gt;"",[1]Controles!$F429,""),"")</f>
        <v/>
      </c>
      <c r="H430" s="43" t="str">
        <f>+IFERROR(IF([1]Controles!$G429&lt;&gt;"",[1]Controles!$G429,""),"")</f>
        <v/>
      </c>
      <c r="I430" s="42" t="str">
        <f>+IFERROR(Tabla1[[#This Row],[POSITIVO]]/Tabla1[[#This Row],[ASIGNACION]],"")</f>
        <v/>
      </c>
      <c r="J430" s="32" t="str">
        <f>IFERROR(VLOOKUP(Tabla1[[#This Row],[ENTIDAD]],Tabla2[#All],2,0),"")</f>
        <v/>
      </c>
      <c r="K430" s="32" t="str">
        <f>IFERROR(VLOOKUP(Tabla1[[#This Row],[LLAVE]],GANNT!$A:$J,10,0),"")</f>
        <v/>
      </c>
      <c r="L430" s="32" t="str">
        <f>IFERROR(VLOOKUP(Tabla1[[#This Row],[LLAVE]],GANNT!$A:$BT,72,0),"")</f>
        <v>CUMPLIDO</v>
      </c>
      <c r="M43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30" s="33">
        <f>IFERROR(VLOOKUP(Tabla1[[#This Row],[TARIFA A CALCULAR]],Tabla6[#All],2,0)*Tabla1[[#This Row],[POSITIVO]],0)</f>
        <v>0</v>
      </c>
      <c r="O430" s="33">
        <f>IFERROR(VLOOKUP(Tabla1[[#This Row],[TARIFA A CALCULAR]],Tabla6[#All],3,0)*(Tabla1[[#This Row],[ASIGNACION]]-Tabla1[[#This Row],[POSITIVO]]),0)</f>
        <v>0</v>
      </c>
      <c r="P430" s="34">
        <f>+IFERROR(Tabla1[[#This Row],[FACTURA POSITIVO]]+Tabla1[[#This Row],[FACTURA NEGATIVO]],0)</f>
        <v>0</v>
      </c>
    </row>
    <row r="431" spans="1:16" x14ac:dyDescent="0.25">
      <c r="A431" s="62" t="str">
        <f>IFERROR(Tabla1[[#This Row],[ENTIDAD]]&amp;Tabla1[[#This Row],['# SOLICITUDES]],"")</f>
        <v/>
      </c>
      <c r="B431" s="66" t="str">
        <f>+IFERROR(IF([1]Controles!$A430&lt;&gt;"",[1]Controles!$A430,""),"")</f>
        <v/>
      </c>
      <c r="C431" s="64" t="str">
        <f>+IFERROR(IF([1]Controles!$B430&lt;&gt;"",[1]Controles!$B430,""),"")</f>
        <v/>
      </c>
      <c r="D431" s="50" t="str">
        <f>+IFERROR(IF([1]Controles!$C430&lt;&gt;"",[1]Controles!$C430,""),"")</f>
        <v/>
      </c>
      <c r="E431" s="50" t="str">
        <f>+IFERROR(IF([1]Controles!$D430&lt;&gt;"",[1]Controles!$D430,""),"")</f>
        <v/>
      </c>
      <c r="F431" s="50" t="str">
        <f>+IFERROR(IF([1]Controles!$E430&lt;&gt;"",[1]Controles!$E430,""),"")</f>
        <v/>
      </c>
      <c r="G431" s="59" t="str">
        <f>+IFERROR(IF([1]Controles!$F430&lt;&gt;"",[1]Controles!$F430,""),"")</f>
        <v/>
      </c>
      <c r="H431" s="43" t="str">
        <f>+IFERROR(IF([1]Controles!$G430&lt;&gt;"",[1]Controles!$G430,""),"")</f>
        <v/>
      </c>
      <c r="I431" s="42" t="str">
        <f>+IFERROR(Tabla1[[#This Row],[POSITIVO]]/Tabla1[[#This Row],[ASIGNACION]],"")</f>
        <v/>
      </c>
      <c r="J431" s="32" t="str">
        <f>IFERROR(VLOOKUP(Tabla1[[#This Row],[ENTIDAD]],Tabla2[#All],2,0),"")</f>
        <v/>
      </c>
      <c r="K431" s="32" t="str">
        <f>IFERROR(VLOOKUP(Tabla1[[#This Row],[LLAVE]],GANNT!$A:$J,10,0),"")</f>
        <v/>
      </c>
      <c r="L431" s="32" t="str">
        <f>IFERROR(VLOOKUP(Tabla1[[#This Row],[LLAVE]],GANNT!$A:$BT,72,0),"")</f>
        <v>CUMPLIDO</v>
      </c>
      <c r="M43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31" s="33">
        <f>IFERROR(VLOOKUP(Tabla1[[#This Row],[TARIFA A CALCULAR]],Tabla6[#All],2,0)*Tabla1[[#This Row],[POSITIVO]],0)</f>
        <v>0</v>
      </c>
      <c r="O431" s="33">
        <f>IFERROR(VLOOKUP(Tabla1[[#This Row],[TARIFA A CALCULAR]],Tabla6[#All],3,0)*(Tabla1[[#This Row],[ASIGNACION]]-Tabla1[[#This Row],[POSITIVO]]),0)</f>
        <v>0</v>
      </c>
      <c r="P431" s="34">
        <f>+IFERROR(Tabla1[[#This Row],[FACTURA POSITIVO]]+Tabla1[[#This Row],[FACTURA NEGATIVO]],0)</f>
        <v>0</v>
      </c>
    </row>
    <row r="432" spans="1:16" x14ac:dyDescent="0.25">
      <c r="A432" s="62" t="str">
        <f>IFERROR(Tabla1[[#This Row],[ENTIDAD]]&amp;Tabla1[[#This Row],['# SOLICITUDES]],"")</f>
        <v/>
      </c>
      <c r="B432" s="66" t="str">
        <f>+IFERROR(IF([1]Controles!$A431&lt;&gt;"",[1]Controles!$A431,""),"")</f>
        <v/>
      </c>
      <c r="C432" s="64" t="str">
        <f>+IFERROR(IF([1]Controles!$B431&lt;&gt;"",[1]Controles!$B431,""),"")</f>
        <v/>
      </c>
      <c r="D432" s="50" t="str">
        <f>+IFERROR(IF([1]Controles!$C431&lt;&gt;"",[1]Controles!$C431,""),"")</f>
        <v/>
      </c>
      <c r="E432" s="50" t="str">
        <f>+IFERROR(IF([1]Controles!$D431&lt;&gt;"",[1]Controles!$D431,""),"")</f>
        <v/>
      </c>
      <c r="F432" s="50" t="str">
        <f>+IFERROR(IF([1]Controles!$E431&lt;&gt;"",[1]Controles!$E431,""),"")</f>
        <v/>
      </c>
      <c r="G432" s="59" t="str">
        <f>+IFERROR(IF([1]Controles!$F431&lt;&gt;"",[1]Controles!$F431,""),"")</f>
        <v/>
      </c>
      <c r="H432" s="43" t="str">
        <f>+IFERROR(IF([1]Controles!$G431&lt;&gt;"",[1]Controles!$G431,""),"")</f>
        <v/>
      </c>
      <c r="I432" s="42" t="str">
        <f>+IFERROR(Tabla1[[#This Row],[POSITIVO]]/Tabla1[[#This Row],[ASIGNACION]],"")</f>
        <v/>
      </c>
      <c r="J432" s="32" t="str">
        <f>IFERROR(VLOOKUP(Tabla1[[#This Row],[ENTIDAD]],Tabla2[#All],2,0),"")</f>
        <v/>
      </c>
      <c r="K432" s="32" t="str">
        <f>IFERROR(VLOOKUP(Tabla1[[#This Row],[LLAVE]],GANNT!$A:$J,10,0),"")</f>
        <v/>
      </c>
      <c r="L432" s="32" t="str">
        <f>IFERROR(VLOOKUP(Tabla1[[#This Row],[LLAVE]],GANNT!$A:$BT,72,0),"")</f>
        <v>CUMPLIDO</v>
      </c>
      <c r="M43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32" s="33">
        <f>IFERROR(VLOOKUP(Tabla1[[#This Row],[TARIFA A CALCULAR]],Tabla6[#All],2,0)*Tabla1[[#This Row],[POSITIVO]],0)</f>
        <v>0</v>
      </c>
      <c r="O432" s="33">
        <f>IFERROR(VLOOKUP(Tabla1[[#This Row],[TARIFA A CALCULAR]],Tabla6[#All],3,0)*(Tabla1[[#This Row],[ASIGNACION]]-Tabla1[[#This Row],[POSITIVO]]),0)</f>
        <v>0</v>
      </c>
      <c r="P432" s="34">
        <f>+IFERROR(Tabla1[[#This Row],[FACTURA POSITIVO]]+Tabla1[[#This Row],[FACTURA NEGATIVO]],0)</f>
        <v>0</v>
      </c>
    </row>
    <row r="433" spans="1:16" x14ac:dyDescent="0.25">
      <c r="A433" s="62" t="str">
        <f>IFERROR(Tabla1[[#This Row],[ENTIDAD]]&amp;Tabla1[[#This Row],['# SOLICITUDES]],"")</f>
        <v/>
      </c>
      <c r="B433" s="66" t="str">
        <f>+IFERROR(IF([1]Controles!$A432&lt;&gt;"",[1]Controles!$A432,""),"")</f>
        <v/>
      </c>
      <c r="C433" s="64" t="str">
        <f>+IFERROR(IF([1]Controles!$B432&lt;&gt;"",[1]Controles!$B432,""),"")</f>
        <v/>
      </c>
      <c r="D433" s="50" t="str">
        <f>+IFERROR(IF([1]Controles!$C432&lt;&gt;"",[1]Controles!$C432,""),"")</f>
        <v/>
      </c>
      <c r="E433" s="50" t="str">
        <f>+IFERROR(IF([1]Controles!$D432&lt;&gt;"",[1]Controles!$D432,""),"")</f>
        <v/>
      </c>
      <c r="F433" s="50" t="str">
        <f>+IFERROR(IF([1]Controles!$E432&lt;&gt;"",[1]Controles!$E432,""),"")</f>
        <v/>
      </c>
      <c r="G433" s="59" t="str">
        <f>+IFERROR(IF([1]Controles!$F432&lt;&gt;"",[1]Controles!$F432,""),"")</f>
        <v/>
      </c>
      <c r="H433" s="43" t="str">
        <f>+IFERROR(IF([1]Controles!$G432&lt;&gt;"",[1]Controles!$G432,""),"")</f>
        <v/>
      </c>
      <c r="I433" s="42" t="str">
        <f>+IFERROR(Tabla1[[#This Row],[POSITIVO]]/Tabla1[[#This Row],[ASIGNACION]],"")</f>
        <v/>
      </c>
      <c r="J433" s="32" t="str">
        <f>IFERROR(VLOOKUP(Tabla1[[#This Row],[ENTIDAD]],Tabla2[#All],2,0),"")</f>
        <v/>
      </c>
      <c r="K433" s="32" t="str">
        <f>IFERROR(VLOOKUP(Tabla1[[#This Row],[LLAVE]],GANNT!$A:$J,10,0),"")</f>
        <v/>
      </c>
      <c r="L433" s="32" t="str">
        <f>IFERROR(VLOOKUP(Tabla1[[#This Row],[LLAVE]],GANNT!$A:$BT,72,0),"")</f>
        <v>CUMPLIDO</v>
      </c>
      <c r="M43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33" s="33">
        <f>IFERROR(VLOOKUP(Tabla1[[#This Row],[TARIFA A CALCULAR]],Tabla6[#All],2,0)*Tabla1[[#This Row],[POSITIVO]],0)</f>
        <v>0</v>
      </c>
      <c r="O433" s="33">
        <f>IFERROR(VLOOKUP(Tabla1[[#This Row],[TARIFA A CALCULAR]],Tabla6[#All],3,0)*(Tabla1[[#This Row],[ASIGNACION]]-Tabla1[[#This Row],[POSITIVO]]),0)</f>
        <v>0</v>
      </c>
      <c r="P433" s="34">
        <f>+IFERROR(Tabla1[[#This Row],[FACTURA POSITIVO]]+Tabla1[[#This Row],[FACTURA NEGATIVO]],0)</f>
        <v>0</v>
      </c>
    </row>
    <row r="434" spans="1:16" x14ac:dyDescent="0.25">
      <c r="A434" s="62" t="str">
        <f>IFERROR(Tabla1[[#This Row],[ENTIDAD]]&amp;Tabla1[[#This Row],['# SOLICITUDES]],"")</f>
        <v/>
      </c>
      <c r="B434" s="66" t="str">
        <f>+IFERROR(IF([1]Controles!$A433&lt;&gt;"",[1]Controles!$A433,""),"")</f>
        <v/>
      </c>
      <c r="C434" s="64" t="str">
        <f>+IFERROR(IF([1]Controles!$B433&lt;&gt;"",[1]Controles!$B433,""),"")</f>
        <v/>
      </c>
      <c r="D434" s="50" t="str">
        <f>+IFERROR(IF([1]Controles!$C433&lt;&gt;"",[1]Controles!$C433,""),"")</f>
        <v/>
      </c>
      <c r="E434" s="50" t="str">
        <f>+IFERROR(IF([1]Controles!$D433&lt;&gt;"",[1]Controles!$D433,""),"")</f>
        <v/>
      </c>
      <c r="F434" s="50" t="str">
        <f>+IFERROR(IF([1]Controles!$E433&lt;&gt;"",[1]Controles!$E433,""),"")</f>
        <v/>
      </c>
      <c r="G434" s="59" t="str">
        <f>+IFERROR(IF([1]Controles!$F433&lt;&gt;"",[1]Controles!$F433,""),"")</f>
        <v/>
      </c>
      <c r="H434" s="43" t="str">
        <f>+IFERROR(IF([1]Controles!$G433&lt;&gt;"",[1]Controles!$G433,""),"")</f>
        <v/>
      </c>
      <c r="I434" s="42" t="str">
        <f>+IFERROR(Tabla1[[#This Row],[POSITIVO]]/Tabla1[[#This Row],[ASIGNACION]],"")</f>
        <v/>
      </c>
      <c r="J434" s="32" t="str">
        <f>IFERROR(VLOOKUP(Tabla1[[#This Row],[ENTIDAD]],Tabla2[#All],2,0),"")</f>
        <v/>
      </c>
      <c r="K434" s="32" t="str">
        <f>IFERROR(VLOOKUP(Tabla1[[#This Row],[LLAVE]],GANNT!$A:$J,10,0),"")</f>
        <v/>
      </c>
      <c r="L434" s="32" t="str">
        <f>IFERROR(VLOOKUP(Tabla1[[#This Row],[LLAVE]],GANNT!$A:$BT,72,0),"")</f>
        <v>CUMPLIDO</v>
      </c>
      <c r="M43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34" s="33">
        <f>IFERROR(VLOOKUP(Tabla1[[#This Row],[TARIFA A CALCULAR]],Tabla6[#All],2,0)*Tabla1[[#This Row],[POSITIVO]],0)</f>
        <v>0</v>
      </c>
      <c r="O434" s="33">
        <f>IFERROR(VLOOKUP(Tabla1[[#This Row],[TARIFA A CALCULAR]],Tabla6[#All],3,0)*(Tabla1[[#This Row],[ASIGNACION]]-Tabla1[[#This Row],[POSITIVO]]),0)</f>
        <v>0</v>
      </c>
      <c r="P434" s="34">
        <f>+IFERROR(Tabla1[[#This Row],[FACTURA POSITIVO]]+Tabla1[[#This Row],[FACTURA NEGATIVO]],0)</f>
        <v>0</v>
      </c>
    </row>
    <row r="435" spans="1:16" x14ac:dyDescent="0.25">
      <c r="A435" s="62" t="str">
        <f>IFERROR(Tabla1[[#This Row],[ENTIDAD]]&amp;Tabla1[[#This Row],['# SOLICITUDES]],"")</f>
        <v/>
      </c>
      <c r="B435" s="66" t="str">
        <f>+IFERROR(IF([1]Controles!$A434&lt;&gt;"",[1]Controles!$A434,""),"")</f>
        <v/>
      </c>
      <c r="C435" s="64" t="str">
        <f>+IFERROR(IF([1]Controles!$B434&lt;&gt;"",[1]Controles!$B434,""),"")</f>
        <v/>
      </c>
      <c r="D435" s="50" t="str">
        <f>+IFERROR(IF([1]Controles!$C434&lt;&gt;"",[1]Controles!$C434,""),"")</f>
        <v/>
      </c>
      <c r="E435" s="50" t="str">
        <f>+IFERROR(IF([1]Controles!$D434&lt;&gt;"",[1]Controles!$D434,""),"")</f>
        <v/>
      </c>
      <c r="F435" s="50" t="str">
        <f>+IFERROR(IF([1]Controles!$E434&lt;&gt;"",[1]Controles!$E434,""),"")</f>
        <v/>
      </c>
      <c r="G435" s="59" t="str">
        <f>+IFERROR(IF([1]Controles!$F434&lt;&gt;"",[1]Controles!$F434,""),"")</f>
        <v/>
      </c>
      <c r="H435" s="43" t="str">
        <f>+IFERROR(IF([1]Controles!$G434&lt;&gt;"",[1]Controles!$G434,""),"")</f>
        <v/>
      </c>
      <c r="I435" s="42" t="str">
        <f>+IFERROR(Tabla1[[#This Row],[POSITIVO]]/Tabla1[[#This Row],[ASIGNACION]],"")</f>
        <v/>
      </c>
      <c r="J435" s="32" t="str">
        <f>IFERROR(VLOOKUP(Tabla1[[#This Row],[ENTIDAD]],Tabla2[#All],2,0),"")</f>
        <v/>
      </c>
      <c r="K435" s="32" t="str">
        <f>IFERROR(VLOOKUP(Tabla1[[#This Row],[LLAVE]],GANNT!$A:$J,10,0),"")</f>
        <v/>
      </c>
      <c r="L435" s="32" t="str">
        <f>IFERROR(VLOOKUP(Tabla1[[#This Row],[LLAVE]],GANNT!$A:$BT,72,0),"")</f>
        <v>CUMPLIDO</v>
      </c>
      <c r="M43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35" s="33">
        <f>IFERROR(VLOOKUP(Tabla1[[#This Row],[TARIFA A CALCULAR]],Tabla6[#All],2,0)*Tabla1[[#This Row],[POSITIVO]],0)</f>
        <v>0</v>
      </c>
      <c r="O435" s="33">
        <f>IFERROR(VLOOKUP(Tabla1[[#This Row],[TARIFA A CALCULAR]],Tabla6[#All],3,0)*(Tabla1[[#This Row],[ASIGNACION]]-Tabla1[[#This Row],[POSITIVO]]),0)</f>
        <v>0</v>
      </c>
      <c r="P435" s="34">
        <f>+IFERROR(Tabla1[[#This Row],[FACTURA POSITIVO]]+Tabla1[[#This Row],[FACTURA NEGATIVO]],0)</f>
        <v>0</v>
      </c>
    </row>
    <row r="436" spans="1:16" x14ac:dyDescent="0.25">
      <c r="A436" s="62" t="str">
        <f>IFERROR(Tabla1[[#This Row],[ENTIDAD]]&amp;Tabla1[[#This Row],['# SOLICITUDES]],"")</f>
        <v/>
      </c>
      <c r="B436" s="66" t="str">
        <f>+IFERROR(IF([1]Controles!$A435&lt;&gt;"",[1]Controles!$A435,""),"")</f>
        <v/>
      </c>
      <c r="C436" s="64" t="str">
        <f>+IFERROR(IF([1]Controles!$B435&lt;&gt;"",[1]Controles!$B435,""),"")</f>
        <v/>
      </c>
      <c r="D436" s="50" t="str">
        <f>+IFERROR(IF([1]Controles!$C435&lt;&gt;"",[1]Controles!$C435,""),"")</f>
        <v/>
      </c>
      <c r="E436" s="50" t="str">
        <f>+IFERROR(IF([1]Controles!$D435&lt;&gt;"",[1]Controles!$D435,""),"")</f>
        <v/>
      </c>
      <c r="F436" s="50" t="str">
        <f>+IFERROR(IF([1]Controles!$E435&lt;&gt;"",[1]Controles!$E435,""),"")</f>
        <v/>
      </c>
      <c r="G436" s="59" t="str">
        <f>+IFERROR(IF([1]Controles!$F435&lt;&gt;"",[1]Controles!$F435,""),"")</f>
        <v/>
      </c>
      <c r="H436" s="43" t="str">
        <f>+IFERROR(IF([1]Controles!$G435&lt;&gt;"",[1]Controles!$G435,""),"")</f>
        <v/>
      </c>
      <c r="I436" s="42" t="str">
        <f>+IFERROR(Tabla1[[#This Row],[POSITIVO]]/Tabla1[[#This Row],[ASIGNACION]],"")</f>
        <v/>
      </c>
      <c r="J436" s="32" t="str">
        <f>IFERROR(VLOOKUP(Tabla1[[#This Row],[ENTIDAD]],Tabla2[#All],2,0),"")</f>
        <v/>
      </c>
      <c r="K436" s="32" t="str">
        <f>IFERROR(VLOOKUP(Tabla1[[#This Row],[LLAVE]],GANNT!$A:$J,10,0),"")</f>
        <v/>
      </c>
      <c r="L436" s="32" t="str">
        <f>IFERROR(VLOOKUP(Tabla1[[#This Row],[LLAVE]],GANNT!$A:$BT,72,0),"")</f>
        <v>CUMPLIDO</v>
      </c>
      <c r="M43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36" s="33">
        <f>IFERROR(VLOOKUP(Tabla1[[#This Row],[TARIFA A CALCULAR]],Tabla6[#All],2,0)*Tabla1[[#This Row],[POSITIVO]],0)</f>
        <v>0</v>
      </c>
      <c r="O436" s="33">
        <f>IFERROR(VLOOKUP(Tabla1[[#This Row],[TARIFA A CALCULAR]],Tabla6[#All],3,0)*(Tabla1[[#This Row],[ASIGNACION]]-Tabla1[[#This Row],[POSITIVO]]),0)</f>
        <v>0</v>
      </c>
      <c r="P436" s="34">
        <f>+IFERROR(Tabla1[[#This Row],[FACTURA POSITIVO]]+Tabla1[[#This Row],[FACTURA NEGATIVO]],0)</f>
        <v>0</v>
      </c>
    </row>
    <row r="437" spans="1:16" x14ac:dyDescent="0.25">
      <c r="A437" s="62" t="str">
        <f>IFERROR(Tabla1[[#This Row],[ENTIDAD]]&amp;Tabla1[[#This Row],['# SOLICITUDES]],"")</f>
        <v/>
      </c>
      <c r="B437" s="66" t="str">
        <f>+IFERROR(IF([1]Controles!$A436&lt;&gt;"",[1]Controles!$A436,""),"")</f>
        <v/>
      </c>
      <c r="C437" s="64" t="str">
        <f>+IFERROR(IF([1]Controles!$B436&lt;&gt;"",[1]Controles!$B436,""),"")</f>
        <v/>
      </c>
      <c r="D437" s="50" t="str">
        <f>+IFERROR(IF([1]Controles!$C436&lt;&gt;"",[1]Controles!$C436,""),"")</f>
        <v/>
      </c>
      <c r="E437" s="50" t="str">
        <f>+IFERROR(IF([1]Controles!$D436&lt;&gt;"",[1]Controles!$D436,""),"")</f>
        <v/>
      </c>
      <c r="F437" s="50" t="str">
        <f>+IFERROR(IF([1]Controles!$E436&lt;&gt;"",[1]Controles!$E436,""),"")</f>
        <v/>
      </c>
      <c r="G437" s="59" t="str">
        <f>+IFERROR(IF([1]Controles!$F436&lt;&gt;"",[1]Controles!$F436,""),"")</f>
        <v/>
      </c>
      <c r="H437" s="43" t="str">
        <f>+IFERROR(IF([1]Controles!$G436&lt;&gt;"",[1]Controles!$G436,""),"")</f>
        <v/>
      </c>
      <c r="I437" s="42" t="str">
        <f>+IFERROR(Tabla1[[#This Row],[POSITIVO]]/Tabla1[[#This Row],[ASIGNACION]],"")</f>
        <v/>
      </c>
      <c r="J437" s="32" t="str">
        <f>IFERROR(VLOOKUP(Tabla1[[#This Row],[ENTIDAD]],Tabla2[#All],2,0),"")</f>
        <v/>
      </c>
      <c r="K437" s="32" t="str">
        <f>IFERROR(VLOOKUP(Tabla1[[#This Row],[LLAVE]],GANNT!$A:$J,10,0),"")</f>
        <v/>
      </c>
      <c r="L437" s="32" t="str">
        <f>IFERROR(VLOOKUP(Tabla1[[#This Row],[LLAVE]],GANNT!$A:$BT,72,0),"")</f>
        <v>CUMPLIDO</v>
      </c>
      <c r="M43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37" s="33">
        <f>IFERROR(VLOOKUP(Tabla1[[#This Row],[TARIFA A CALCULAR]],Tabla6[#All],2,0)*Tabla1[[#This Row],[POSITIVO]],0)</f>
        <v>0</v>
      </c>
      <c r="O437" s="33">
        <f>IFERROR(VLOOKUP(Tabla1[[#This Row],[TARIFA A CALCULAR]],Tabla6[#All],3,0)*(Tabla1[[#This Row],[ASIGNACION]]-Tabla1[[#This Row],[POSITIVO]]),0)</f>
        <v>0</v>
      </c>
      <c r="P437" s="34">
        <f>+IFERROR(Tabla1[[#This Row],[FACTURA POSITIVO]]+Tabla1[[#This Row],[FACTURA NEGATIVO]],0)</f>
        <v>0</v>
      </c>
    </row>
    <row r="438" spans="1:16" x14ac:dyDescent="0.25">
      <c r="A438" s="62" t="str">
        <f>IFERROR(Tabla1[[#This Row],[ENTIDAD]]&amp;Tabla1[[#This Row],['# SOLICITUDES]],"")</f>
        <v/>
      </c>
      <c r="B438" s="66" t="str">
        <f>+IFERROR(IF([1]Controles!$A437&lt;&gt;"",[1]Controles!$A437,""),"")</f>
        <v/>
      </c>
      <c r="C438" s="64" t="str">
        <f>+IFERROR(IF([1]Controles!$B437&lt;&gt;"",[1]Controles!$B437,""),"")</f>
        <v/>
      </c>
      <c r="D438" s="50" t="str">
        <f>+IFERROR(IF([1]Controles!$C437&lt;&gt;"",[1]Controles!$C437,""),"")</f>
        <v/>
      </c>
      <c r="E438" s="50" t="str">
        <f>+IFERROR(IF([1]Controles!$D437&lt;&gt;"",[1]Controles!$D437,""),"")</f>
        <v/>
      </c>
      <c r="F438" s="50" t="str">
        <f>+IFERROR(IF([1]Controles!$E437&lt;&gt;"",[1]Controles!$E437,""),"")</f>
        <v/>
      </c>
      <c r="G438" s="59" t="str">
        <f>+IFERROR(IF([1]Controles!$F437&lt;&gt;"",[1]Controles!$F437,""),"")</f>
        <v/>
      </c>
      <c r="H438" s="43" t="str">
        <f>+IFERROR(IF([1]Controles!$G437&lt;&gt;"",[1]Controles!$G437,""),"")</f>
        <v/>
      </c>
      <c r="I438" s="42" t="str">
        <f>+IFERROR(Tabla1[[#This Row],[POSITIVO]]/Tabla1[[#This Row],[ASIGNACION]],"")</f>
        <v/>
      </c>
      <c r="J438" s="32" t="str">
        <f>IFERROR(VLOOKUP(Tabla1[[#This Row],[ENTIDAD]],Tabla2[#All],2,0),"")</f>
        <v/>
      </c>
      <c r="K438" s="32" t="str">
        <f>IFERROR(VLOOKUP(Tabla1[[#This Row],[LLAVE]],GANNT!$A:$J,10,0),"")</f>
        <v/>
      </c>
      <c r="L438" s="32" t="str">
        <f>IFERROR(VLOOKUP(Tabla1[[#This Row],[LLAVE]],GANNT!$A:$BT,72,0),"")</f>
        <v>CUMPLIDO</v>
      </c>
      <c r="M43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38" s="33">
        <f>IFERROR(VLOOKUP(Tabla1[[#This Row],[TARIFA A CALCULAR]],Tabla6[#All],2,0)*Tabla1[[#This Row],[POSITIVO]],0)</f>
        <v>0</v>
      </c>
      <c r="O438" s="33">
        <f>IFERROR(VLOOKUP(Tabla1[[#This Row],[TARIFA A CALCULAR]],Tabla6[#All],3,0)*(Tabla1[[#This Row],[ASIGNACION]]-Tabla1[[#This Row],[POSITIVO]]),0)</f>
        <v>0</v>
      </c>
      <c r="P438" s="34">
        <f>+IFERROR(Tabla1[[#This Row],[FACTURA POSITIVO]]+Tabla1[[#This Row],[FACTURA NEGATIVO]],0)</f>
        <v>0</v>
      </c>
    </row>
    <row r="439" spans="1:16" x14ac:dyDescent="0.25">
      <c r="A439" s="62" t="str">
        <f>IFERROR(Tabla1[[#This Row],[ENTIDAD]]&amp;Tabla1[[#This Row],['# SOLICITUDES]],"")</f>
        <v/>
      </c>
      <c r="B439" s="66" t="str">
        <f>+IFERROR(IF([1]Controles!$A438&lt;&gt;"",[1]Controles!$A438,""),"")</f>
        <v/>
      </c>
      <c r="C439" s="64" t="str">
        <f>+IFERROR(IF([1]Controles!$B438&lt;&gt;"",[1]Controles!$B438,""),"")</f>
        <v/>
      </c>
      <c r="D439" s="50" t="str">
        <f>+IFERROR(IF([1]Controles!$C438&lt;&gt;"",[1]Controles!$C438,""),"")</f>
        <v/>
      </c>
      <c r="E439" s="50" t="str">
        <f>+IFERROR(IF([1]Controles!$D438&lt;&gt;"",[1]Controles!$D438,""),"")</f>
        <v/>
      </c>
      <c r="F439" s="50" t="str">
        <f>+IFERROR(IF([1]Controles!$E438&lt;&gt;"",[1]Controles!$E438,""),"")</f>
        <v/>
      </c>
      <c r="G439" s="59" t="str">
        <f>+IFERROR(IF([1]Controles!$F438&lt;&gt;"",[1]Controles!$F438,""),"")</f>
        <v/>
      </c>
      <c r="H439" s="43" t="str">
        <f>+IFERROR(IF([1]Controles!$G438&lt;&gt;"",[1]Controles!$G438,""),"")</f>
        <v/>
      </c>
      <c r="I439" s="42" t="str">
        <f>+IFERROR(Tabla1[[#This Row],[POSITIVO]]/Tabla1[[#This Row],[ASIGNACION]],"")</f>
        <v/>
      </c>
      <c r="J439" s="32" t="str">
        <f>IFERROR(VLOOKUP(Tabla1[[#This Row],[ENTIDAD]],Tabla2[#All],2,0),"")</f>
        <v/>
      </c>
      <c r="K439" s="32" t="str">
        <f>IFERROR(VLOOKUP(Tabla1[[#This Row],[LLAVE]],GANNT!$A:$J,10,0),"")</f>
        <v/>
      </c>
      <c r="L439" s="32" t="str">
        <f>IFERROR(VLOOKUP(Tabla1[[#This Row],[LLAVE]],GANNT!$A:$BT,72,0),"")</f>
        <v>CUMPLIDO</v>
      </c>
      <c r="M43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39" s="33">
        <f>IFERROR(VLOOKUP(Tabla1[[#This Row],[TARIFA A CALCULAR]],Tabla6[#All],2,0)*Tabla1[[#This Row],[POSITIVO]],0)</f>
        <v>0</v>
      </c>
      <c r="O439" s="33">
        <f>IFERROR(VLOOKUP(Tabla1[[#This Row],[TARIFA A CALCULAR]],Tabla6[#All],3,0)*(Tabla1[[#This Row],[ASIGNACION]]-Tabla1[[#This Row],[POSITIVO]]),0)</f>
        <v>0</v>
      </c>
      <c r="P439" s="34">
        <f>+IFERROR(Tabla1[[#This Row],[FACTURA POSITIVO]]+Tabla1[[#This Row],[FACTURA NEGATIVO]],0)</f>
        <v>0</v>
      </c>
    </row>
    <row r="440" spans="1:16" x14ac:dyDescent="0.25">
      <c r="A440" s="62" t="str">
        <f>IFERROR(Tabla1[[#This Row],[ENTIDAD]]&amp;Tabla1[[#This Row],['# SOLICITUDES]],"")</f>
        <v/>
      </c>
      <c r="B440" s="66" t="str">
        <f>+IFERROR(IF([1]Controles!$A439&lt;&gt;"",[1]Controles!$A439,""),"")</f>
        <v/>
      </c>
      <c r="C440" s="64" t="str">
        <f>+IFERROR(IF([1]Controles!$B439&lt;&gt;"",[1]Controles!$B439,""),"")</f>
        <v/>
      </c>
      <c r="D440" s="50" t="str">
        <f>+IFERROR(IF([1]Controles!$C439&lt;&gt;"",[1]Controles!$C439,""),"")</f>
        <v/>
      </c>
      <c r="E440" s="50" t="str">
        <f>+IFERROR(IF([1]Controles!$D439&lt;&gt;"",[1]Controles!$D439,""),"")</f>
        <v/>
      </c>
      <c r="F440" s="50" t="str">
        <f>+IFERROR(IF([1]Controles!$E439&lt;&gt;"",[1]Controles!$E439,""),"")</f>
        <v/>
      </c>
      <c r="G440" s="59" t="str">
        <f>+IFERROR(IF([1]Controles!$F439&lt;&gt;"",[1]Controles!$F439,""),"")</f>
        <v/>
      </c>
      <c r="H440" s="43" t="str">
        <f>+IFERROR(IF([1]Controles!$G439&lt;&gt;"",[1]Controles!$G439,""),"")</f>
        <v/>
      </c>
      <c r="I440" s="42" t="str">
        <f>+IFERROR(Tabla1[[#This Row],[POSITIVO]]/Tabla1[[#This Row],[ASIGNACION]],"")</f>
        <v/>
      </c>
      <c r="J440" s="32" t="str">
        <f>IFERROR(VLOOKUP(Tabla1[[#This Row],[ENTIDAD]],Tabla2[#All],2,0),"")</f>
        <v/>
      </c>
      <c r="K440" s="32" t="str">
        <f>IFERROR(VLOOKUP(Tabla1[[#This Row],[LLAVE]],GANNT!$A:$J,10,0),"")</f>
        <v/>
      </c>
      <c r="L440" s="32" t="str">
        <f>IFERROR(VLOOKUP(Tabla1[[#This Row],[LLAVE]],GANNT!$A:$BT,72,0),"")</f>
        <v>CUMPLIDO</v>
      </c>
      <c r="M44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40" s="33">
        <f>IFERROR(VLOOKUP(Tabla1[[#This Row],[TARIFA A CALCULAR]],Tabla6[#All],2,0)*Tabla1[[#This Row],[POSITIVO]],0)</f>
        <v>0</v>
      </c>
      <c r="O440" s="33">
        <f>IFERROR(VLOOKUP(Tabla1[[#This Row],[TARIFA A CALCULAR]],Tabla6[#All],3,0)*(Tabla1[[#This Row],[ASIGNACION]]-Tabla1[[#This Row],[POSITIVO]]),0)</f>
        <v>0</v>
      </c>
      <c r="P440" s="34">
        <f>+IFERROR(Tabla1[[#This Row],[FACTURA POSITIVO]]+Tabla1[[#This Row],[FACTURA NEGATIVO]],0)</f>
        <v>0</v>
      </c>
    </row>
    <row r="441" spans="1:16" x14ac:dyDescent="0.25">
      <c r="A441" s="62" t="str">
        <f>IFERROR(Tabla1[[#This Row],[ENTIDAD]]&amp;Tabla1[[#This Row],['# SOLICITUDES]],"")</f>
        <v/>
      </c>
      <c r="B441" s="66" t="str">
        <f>+IFERROR(IF([1]Controles!$A440&lt;&gt;"",[1]Controles!$A440,""),"")</f>
        <v/>
      </c>
      <c r="C441" s="64" t="str">
        <f>+IFERROR(IF([1]Controles!$B440&lt;&gt;"",[1]Controles!$B440,""),"")</f>
        <v/>
      </c>
      <c r="D441" s="50" t="str">
        <f>+IFERROR(IF([1]Controles!$C440&lt;&gt;"",[1]Controles!$C440,""),"")</f>
        <v/>
      </c>
      <c r="E441" s="50" t="str">
        <f>+IFERROR(IF([1]Controles!$D440&lt;&gt;"",[1]Controles!$D440,""),"")</f>
        <v/>
      </c>
      <c r="F441" s="50" t="str">
        <f>+IFERROR(IF([1]Controles!$E440&lt;&gt;"",[1]Controles!$E440,""),"")</f>
        <v/>
      </c>
      <c r="G441" s="59" t="str">
        <f>+IFERROR(IF([1]Controles!$F440&lt;&gt;"",[1]Controles!$F440,""),"")</f>
        <v/>
      </c>
      <c r="H441" s="43" t="str">
        <f>+IFERROR(IF([1]Controles!$G440&lt;&gt;"",[1]Controles!$G440,""),"")</f>
        <v/>
      </c>
      <c r="I441" s="42" t="str">
        <f>+IFERROR(Tabla1[[#This Row],[POSITIVO]]/Tabla1[[#This Row],[ASIGNACION]],"")</f>
        <v/>
      </c>
      <c r="J441" s="32" t="str">
        <f>IFERROR(VLOOKUP(Tabla1[[#This Row],[ENTIDAD]],Tabla2[#All],2,0),"")</f>
        <v/>
      </c>
      <c r="K441" s="32" t="str">
        <f>IFERROR(VLOOKUP(Tabla1[[#This Row],[LLAVE]],GANNT!$A:$J,10,0),"")</f>
        <v/>
      </c>
      <c r="L441" s="32" t="str">
        <f>IFERROR(VLOOKUP(Tabla1[[#This Row],[LLAVE]],GANNT!$A:$BT,72,0),"")</f>
        <v>CUMPLIDO</v>
      </c>
      <c r="M44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41" s="33">
        <f>IFERROR(VLOOKUP(Tabla1[[#This Row],[TARIFA A CALCULAR]],Tabla6[#All],2,0)*Tabla1[[#This Row],[POSITIVO]],0)</f>
        <v>0</v>
      </c>
      <c r="O441" s="33">
        <f>IFERROR(VLOOKUP(Tabla1[[#This Row],[TARIFA A CALCULAR]],Tabla6[#All],3,0)*(Tabla1[[#This Row],[ASIGNACION]]-Tabla1[[#This Row],[POSITIVO]]),0)</f>
        <v>0</v>
      </c>
      <c r="P441" s="34">
        <f>+IFERROR(Tabla1[[#This Row],[FACTURA POSITIVO]]+Tabla1[[#This Row],[FACTURA NEGATIVO]],0)</f>
        <v>0</v>
      </c>
    </row>
    <row r="442" spans="1:16" x14ac:dyDescent="0.25">
      <c r="A442" s="62" t="str">
        <f>IFERROR(Tabla1[[#This Row],[ENTIDAD]]&amp;Tabla1[[#This Row],['# SOLICITUDES]],"")</f>
        <v/>
      </c>
      <c r="B442" s="66" t="str">
        <f>+IFERROR(IF([1]Controles!$A441&lt;&gt;"",[1]Controles!$A441,""),"")</f>
        <v/>
      </c>
      <c r="C442" s="64" t="str">
        <f>+IFERROR(IF([1]Controles!$B441&lt;&gt;"",[1]Controles!$B441,""),"")</f>
        <v/>
      </c>
      <c r="D442" s="50" t="str">
        <f>+IFERROR(IF([1]Controles!$C441&lt;&gt;"",[1]Controles!$C441,""),"")</f>
        <v/>
      </c>
      <c r="E442" s="50" t="str">
        <f>+IFERROR(IF([1]Controles!$D441&lt;&gt;"",[1]Controles!$D441,""),"")</f>
        <v/>
      </c>
      <c r="F442" s="50" t="str">
        <f>+IFERROR(IF([1]Controles!$E441&lt;&gt;"",[1]Controles!$E441,""),"")</f>
        <v/>
      </c>
      <c r="G442" s="59" t="str">
        <f>+IFERROR(IF([1]Controles!$F441&lt;&gt;"",[1]Controles!$F441,""),"")</f>
        <v/>
      </c>
      <c r="H442" s="43" t="str">
        <f>+IFERROR(IF([1]Controles!$G441&lt;&gt;"",[1]Controles!$G441,""),"")</f>
        <v/>
      </c>
      <c r="I442" s="42" t="str">
        <f>+IFERROR(Tabla1[[#This Row],[POSITIVO]]/Tabla1[[#This Row],[ASIGNACION]],"")</f>
        <v/>
      </c>
      <c r="J442" s="32" t="str">
        <f>IFERROR(VLOOKUP(Tabla1[[#This Row],[ENTIDAD]],Tabla2[#All],2,0),"")</f>
        <v/>
      </c>
      <c r="K442" s="32" t="str">
        <f>IFERROR(VLOOKUP(Tabla1[[#This Row],[LLAVE]],GANNT!$A:$J,10,0),"")</f>
        <v/>
      </c>
      <c r="L442" s="32" t="str">
        <f>IFERROR(VLOOKUP(Tabla1[[#This Row],[LLAVE]],GANNT!$A:$BT,72,0),"")</f>
        <v>CUMPLIDO</v>
      </c>
      <c r="M44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42" s="33">
        <f>IFERROR(VLOOKUP(Tabla1[[#This Row],[TARIFA A CALCULAR]],Tabla6[#All],2,0)*Tabla1[[#This Row],[POSITIVO]],0)</f>
        <v>0</v>
      </c>
      <c r="O442" s="33">
        <f>IFERROR(VLOOKUP(Tabla1[[#This Row],[TARIFA A CALCULAR]],Tabla6[#All],3,0)*(Tabla1[[#This Row],[ASIGNACION]]-Tabla1[[#This Row],[POSITIVO]]),0)</f>
        <v>0</v>
      </c>
      <c r="P442" s="34">
        <f>+IFERROR(Tabla1[[#This Row],[FACTURA POSITIVO]]+Tabla1[[#This Row],[FACTURA NEGATIVO]],0)</f>
        <v>0</v>
      </c>
    </row>
    <row r="443" spans="1:16" x14ac:dyDescent="0.25">
      <c r="A443" s="62" t="str">
        <f>IFERROR(Tabla1[[#This Row],[ENTIDAD]]&amp;Tabla1[[#This Row],['# SOLICITUDES]],"")</f>
        <v/>
      </c>
      <c r="B443" s="66" t="str">
        <f>+IFERROR(IF([1]Controles!$A442&lt;&gt;"",[1]Controles!$A442,""),"")</f>
        <v/>
      </c>
      <c r="C443" s="64" t="str">
        <f>+IFERROR(IF([1]Controles!$B442&lt;&gt;"",[1]Controles!$B442,""),"")</f>
        <v/>
      </c>
      <c r="D443" s="50" t="str">
        <f>+IFERROR(IF([1]Controles!$C442&lt;&gt;"",[1]Controles!$C442,""),"")</f>
        <v/>
      </c>
      <c r="E443" s="50" t="str">
        <f>+IFERROR(IF([1]Controles!$D442&lt;&gt;"",[1]Controles!$D442,""),"")</f>
        <v/>
      </c>
      <c r="F443" s="50" t="str">
        <f>+IFERROR(IF([1]Controles!$E442&lt;&gt;"",[1]Controles!$E442,""),"")</f>
        <v/>
      </c>
      <c r="G443" s="59" t="str">
        <f>+IFERROR(IF([1]Controles!$F442&lt;&gt;"",[1]Controles!$F442,""),"")</f>
        <v/>
      </c>
      <c r="H443" s="43" t="str">
        <f>+IFERROR(IF([1]Controles!$G442&lt;&gt;"",[1]Controles!$G442,""),"")</f>
        <v/>
      </c>
      <c r="I443" s="42" t="str">
        <f>+IFERROR(Tabla1[[#This Row],[POSITIVO]]/Tabla1[[#This Row],[ASIGNACION]],"")</f>
        <v/>
      </c>
      <c r="J443" s="32" t="str">
        <f>IFERROR(VLOOKUP(Tabla1[[#This Row],[ENTIDAD]],Tabla2[#All],2,0),"")</f>
        <v/>
      </c>
      <c r="K443" s="32" t="str">
        <f>IFERROR(VLOOKUP(Tabla1[[#This Row],[LLAVE]],GANNT!$A:$J,10,0),"")</f>
        <v/>
      </c>
      <c r="L443" s="32" t="str">
        <f>IFERROR(VLOOKUP(Tabla1[[#This Row],[LLAVE]],GANNT!$A:$BT,72,0),"")</f>
        <v>CUMPLIDO</v>
      </c>
      <c r="M44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43" s="33">
        <f>IFERROR(VLOOKUP(Tabla1[[#This Row],[TARIFA A CALCULAR]],Tabla6[#All],2,0)*Tabla1[[#This Row],[POSITIVO]],0)</f>
        <v>0</v>
      </c>
      <c r="O443" s="33">
        <f>IFERROR(VLOOKUP(Tabla1[[#This Row],[TARIFA A CALCULAR]],Tabla6[#All],3,0)*(Tabla1[[#This Row],[ASIGNACION]]-Tabla1[[#This Row],[POSITIVO]]),0)</f>
        <v>0</v>
      </c>
      <c r="P443" s="34">
        <f>+IFERROR(Tabla1[[#This Row],[FACTURA POSITIVO]]+Tabla1[[#This Row],[FACTURA NEGATIVO]],0)</f>
        <v>0</v>
      </c>
    </row>
    <row r="444" spans="1:16" x14ac:dyDescent="0.25">
      <c r="A444" s="62" t="str">
        <f>IFERROR(Tabla1[[#This Row],[ENTIDAD]]&amp;Tabla1[[#This Row],['# SOLICITUDES]],"")</f>
        <v/>
      </c>
      <c r="B444" s="66" t="str">
        <f>+IFERROR(IF([1]Controles!$A443&lt;&gt;"",[1]Controles!$A443,""),"")</f>
        <v/>
      </c>
      <c r="C444" s="64" t="str">
        <f>+IFERROR(IF([1]Controles!$B443&lt;&gt;"",[1]Controles!$B443,""),"")</f>
        <v/>
      </c>
      <c r="D444" s="50" t="str">
        <f>+IFERROR(IF([1]Controles!$C443&lt;&gt;"",[1]Controles!$C443,""),"")</f>
        <v/>
      </c>
      <c r="E444" s="50" t="str">
        <f>+IFERROR(IF([1]Controles!$D443&lt;&gt;"",[1]Controles!$D443,""),"")</f>
        <v/>
      </c>
      <c r="F444" s="50" t="str">
        <f>+IFERROR(IF([1]Controles!$E443&lt;&gt;"",[1]Controles!$E443,""),"")</f>
        <v/>
      </c>
      <c r="G444" s="59" t="str">
        <f>+IFERROR(IF([1]Controles!$F443&lt;&gt;"",[1]Controles!$F443,""),"")</f>
        <v/>
      </c>
      <c r="H444" s="43" t="str">
        <f>+IFERROR(IF([1]Controles!$G443&lt;&gt;"",[1]Controles!$G443,""),"")</f>
        <v/>
      </c>
      <c r="I444" s="42" t="str">
        <f>+IFERROR(Tabla1[[#This Row],[POSITIVO]]/Tabla1[[#This Row],[ASIGNACION]],"")</f>
        <v/>
      </c>
      <c r="J444" s="32" t="str">
        <f>IFERROR(VLOOKUP(Tabla1[[#This Row],[ENTIDAD]],Tabla2[#All],2,0),"")</f>
        <v/>
      </c>
      <c r="K444" s="32" t="str">
        <f>IFERROR(VLOOKUP(Tabla1[[#This Row],[LLAVE]],GANNT!$A:$J,10,0),"")</f>
        <v/>
      </c>
      <c r="L444" s="32" t="str">
        <f>IFERROR(VLOOKUP(Tabla1[[#This Row],[LLAVE]],GANNT!$A:$BT,72,0),"")</f>
        <v>CUMPLIDO</v>
      </c>
      <c r="M44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44" s="33">
        <f>IFERROR(VLOOKUP(Tabla1[[#This Row],[TARIFA A CALCULAR]],Tabla6[#All],2,0)*Tabla1[[#This Row],[POSITIVO]],0)</f>
        <v>0</v>
      </c>
      <c r="O444" s="33">
        <f>IFERROR(VLOOKUP(Tabla1[[#This Row],[TARIFA A CALCULAR]],Tabla6[#All],3,0)*(Tabla1[[#This Row],[ASIGNACION]]-Tabla1[[#This Row],[POSITIVO]]),0)</f>
        <v>0</v>
      </c>
      <c r="P444" s="34">
        <f>+IFERROR(Tabla1[[#This Row],[FACTURA POSITIVO]]+Tabla1[[#This Row],[FACTURA NEGATIVO]],0)</f>
        <v>0</v>
      </c>
    </row>
    <row r="445" spans="1:16" x14ac:dyDescent="0.25">
      <c r="A445" s="62" t="str">
        <f>IFERROR(Tabla1[[#This Row],[ENTIDAD]]&amp;Tabla1[[#This Row],['# SOLICITUDES]],"")</f>
        <v/>
      </c>
      <c r="B445" s="66" t="str">
        <f>+IFERROR(IF([1]Controles!$A444&lt;&gt;"",[1]Controles!$A444,""),"")</f>
        <v/>
      </c>
      <c r="C445" s="64" t="str">
        <f>+IFERROR(IF([1]Controles!$B444&lt;&gt;"",[1]Controles!$B444,""),"")</f>
        <v/>
      </c>
      <c r="D445" s="50" t="str">
        <f>+IFERROR(IF([1]Controles!$C444&lt;&gt;"",[1]Controles!$C444,""),"")</f>
        <v/>
      </c>
      <c r="E445" s="50" t="str">
        <f>+IFERROR(IF([1]Controles!$D444&lt;&gt;"",[1]Controles!$D444,""),"")</f>
        <v/>
      </c>
      <c r="F445" s="50" t="str">
        <f>+IFERROR(IF([1]Controles!$E444&lt;&gt;"",[1]Controles!$E444,""),"")</f>
        <v/>
      </c>
      <c r="G445" s="59" t="str">
        <f>+IFERROR(IF([1]Controles!$F444&lt;&gt;"",[1]Controles!$F444,""),"")</f>
        <v/>
      </c>
      <c r="H445" s="43" t="str">
        <f>+IFERROR(IF([1]Controles!$G444&lt;&gt;"",[1]Controles!$G444,""),"")</f>
        <v/>
      </c>
      <c r="I445" s="42" t="str">
        <f>+IFERROR(Tabla1[[#This Row],[POSITIVO]]/Tabla1[[#This Row],[ASIGNACION]],"")</f>
        <v/>
      </c>
      <c r="J445" s="32" t="str">
        <f>IFERROR(VLOOKUP(Tabla1[[#This Row],[ENTIDAD]],Tabla2[#All],2,0),"")</f>
        <v/>
      </c>
      <c r="K445" s="32" t="str">
        <f>IFERROR(VLOOKUP(Tabla1[[#This Row],[LLAVE]],GANNT!$A:$J,10,0),"")</f>
        <v/>
      </c>
      <c r="L445" s="32" t="str">
        <f>IFERROR(VLOOKUP(Tabla1[[#This Row],[LLAVE]],GANNT!$A:$BT,72,0),"")</f>
        <v>CUMPLIDO</v>
      </c>
      <c r="M44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45" s="33">
        <f>IFERROR(VLOOKUP(Tabla1[[#This Row],[TARIFA A CALCULAR]],Tabla6[#All],2,0)*Tabla1[[#This Row],[POSITIVO]],0)</f>
        <v>0</v>
      </c>
      <c r="O445" s="33">
        <f>IFERROR(VLOOKUP(Tabla1[[#This Row],[TARIFA A CALCULAR]],Tabla6[#All],3,0)*(Tabla1[[#This Row],[ASIGNACION]]-Tabla1[[#This Row],[POSITIVO]]),0)</f>
        <v>0</v>
      </c>
      <c r="P445" s="34">
        <f>+IFERROR(Tabla1[[#This Row],[FACTURA POSITIVO]]+Tabla1[[#This Row],[FACTURA NEGATIVO]],0)</f>
        <v>0</v>
      </c>
    </row>
    <row r="446" spans="1:16" x14ac:dyDescent="0.25">
      <c r="A446" s="62" t="str">
        <f>IFERROR(Tabla1[[#This Row],[ENTIDAD]]&amp;Tabla1[[#This Row],['# SOLICITUDES]],"")</f>
        <v/>
      </c>
      <c r="B446" s="66" t="str">
        <f>+IFERROR(IF([1]Controles!$A445&lt;&gt;"",[1]Controles!$A445,""),"")</f>
        <v/>
      </c>
      <c r="C446" s="64" t="str">
        <f>+IFERROR(IF([1]Controles!$B445&lt;&gt;"",[1]Controles!$B445,""),"")</f>
        <v/>
      </c>
      <c r="D446" s="50" t="str">
        <f>+IFERROR(IF([1]Controles!$C445&lt;&gt;"",[1]Controles!$C445,""),"")</f>
        <v/>
      </c>
      <c r="E446" s="50" t="str">
        <f>+IFERROR(IF([1]Controles!$D445&lt;&gt;"",[1]Controles!$D445,""),"")</f>
        <v/>
      </c>
      <c r="F446" s="50" t="str">
        <f>+IFERROR(IF([1]Controles!$E445&lt;&gt;"",[1]Controles!$E445,""),"")</f>
        <v/>
      </c>
      <c r="G446" s="59" t="str">
        <f>+IFERROR(IF([1]Controles!$F445&lt;&gt;"",[1]Controles!$F445,""),"")</f>
        <v/>
      </c>
      <c r="H446" s="43" t="str">
        <f>+IFERROR(IF([1]Controles!$G445&lt;&gt;"",[1]Controles!$G445,""),"")</f>
        <v/>
      </c>
      <c r="I446" s="42" t="str">
        <f>+IFERROR(Tabla1[[#This Row],[POSITIVO]]/Tabla1[[#This Row],[ASIGNACION]],"")</f>
        <v/>
      </c>
      <c r="J446" s="32" t="str">
        <f>IFERROR(VLOOKUP(Tabla1[[#This Row],[ENTIDAD]],Tabla2[#All],2,0),"")</f>
        <v/>
      </c>
      <c r="K446" s="32" t="str">
        <f>IFERROR(VLOOKUP(Tabla1[[#This Row],[LLAVE]],GANNT!$A:$J,10,0),"")</f>
        <v/>
      </c>
      <c r="L446" s="32" t="str">
        <f>IFERROR(VLOOKUP(Tabla1[[#This Row],[LLAVE]],GANNT!$A:$BT,72,0),"")</f>
        <v>CUMPLIDO</v>
      </c>
      <c r="M44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46" s="33">
        <f>IFERROR(VLOOKUP(Tabla1[[#This Row],[TARIFA A CALCULAR]],Tabla6[#All],2,0)*Tabla1[[#This Row],[POSITIVO]],0)</f>
        <v>0</v>
      </c>
      <c r="O446" s="33">
        <f>IFERROR(VLOOKUP(Tabla1[[#This Row],[TARIFA A CALCULAR]],Tabla6[#All],3,0)*(Tabla1[[#This Row],[ASIGNACION]]-Tabla1[[#This Row],[POSITIVO]]),0)</f>
        <v>0</v>
      </c>
      <c r="P446" s="34">
        <f>+IFERROR(Tabla1[[#This Row],[FACTURA POSITIVO]]+Tabla1[[#This Row],[FACTURA NEGATIVO]],0)</f>
        <v>0</v>
      </c>
    </row>
    <row r="447" spans="1:16" x14ac:dyDescent="0.25">
      <c r="A447" s="62" t="str">
        <f>IFERROR(Tabla1[[#This Row],[ENTIDAD]]&amp;Tabla1[[#This Row],['# SOLICITUDES]],"")</f>
        <v/>
      </c>
      <c r="B447" s="66" t="str">
        <f>+IFERROR(IF([1]Controles!$A446&lt;&gt;"",[1]Controles!$A446,""),"")</f>
        <v/>
      </c>
      <c r="C447" s="64" t="str">
        <f>+IFERROR(IF([1]Controles!$B446&lt;&gt;"",[1]Controles!$B446,""),"")</f>
        <v/>
      </c>
      <c r="D447" s="50" t="str">
        <f>+IFERROR(IF([1]Controles!$C446&lt;&gt;"",[1]Controles!$C446,""),"")</f>
        <v/>
      </c>
      <c r="E447" s="50" t="str">
        <f>+IFERROR(IF([1]Controles!$D446&lt;&gt;"",[1]Controles!$D446,""),"")</f>
        <v/>
      </c>
      <c r="F447" s="50" t="str">
        <f>+IFERROR(IF([1]Controles!$E446&lt;&gt;"",[1]Controles!$E446,""),"")</f>
        <v/>
      </c>
      <c r="G447" s="59" t="str">
        <f>+IFERROR(IF([1]Controles!$F446&lt;&gt;"",[1]Controles!$F446,""),"")</f>
        <v/>
      </c>
      <c r="H447" s="43" t="str">
        <f>+IFERROR(IF([1]Controles!$G446&lt;&gt;"",[1]Controles!$G446,""),"")</f>
        <v/>
      </c>
      <c r="I447" s="42" t="str">
        <f>+IFERROR(Tabla1[[#This Row],[POSITIVO]]/Tabla1[[#This Row],[ASIGNACION]],"")</f>
        <v/>
      </c>
      <c r="J447" s="32" t="str">
        <f>IFERROR(VLOOKUP(Tabla1[[#This Row],[ENTIDAD]],Tabla2[#All],2,0),"")</f>
        <v/>
      </c>
      <c r="K447" s="32" t="str">
        <f>IFERROR(VLOOKUP(Tabla1[[#This Row],[LLAVE]],GANNT!$A:$J,10,0),"")</f>
        <v/>
      </c>
      <c r="L447" s="32" t="str">
        <f>IFERROR(VLOOKUP(Tabla1[[#This Row],[LLAVE]],GANNT!$A:$BT,72,0),"")</f>
        <v>CUMPLIDO</v>
      </c>
      <c r="M44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47" s="33">
        <f>IFERROR(VLOOKUP(Tabla1[[#This Row],[TARIFA A CALCULAR]],Tabla6[#All],2,0)*Tabla1[[#This Row],[POSITIVO]],0)</f>
        <v>0</v>
      </c>
      <c r="O447" s="33">
        <f>IFERROR(VLOOKUP(Tabla1[[#This Row],[TARIFA A CALCULAR]],Tabla6[#All],3,0)*(Tabla1[[#This Row],[ASIGNACION]]-Tabla1[[#This Row],[POSITIVO]]),0)</f>
        <v>0</v>
      </c>
      <c r="P447" s="34">
        <f>+IFERROR(Tabla1[[#This Row],[FACTURA POSITIVO]]+Tabla1[[#This Row],[FACTURA NEGATIVO]],0)</f>
        <v>0</v>
      </c>
    </row>
    <row r="448" spans="1:16" x14ac:dyDescent="0.25">
      <c r="A448" s="62" t="str">
        <f>IFERROR(Tabla1[[#This Row],[ENTIDAD]]&amp;Tabla1[[#This Row],['# SOLICITUDES]],"")</f>
        <v/>
      </c>
      <c r="B448" s="66" t="str">
        <f>+IFERROR(IF([1]Controles!$A447&lt;&gt;"",[1]Controles!$A447,""),"")</f>
        <v/>
      </c>
      <c r="C448" s="64" t="str">
        <f>+IFERROR(IF([1]Controles!$B447&lt;&gt;"",[1]Controles!$B447,""),"")</f>
        <v/>
      </c>
      <c r="D448" s="50" t="str">
        <f>+IFERROR(IF([1]Controles!$C447&lt;&gt;"",[1]Controles!$C447,""),"")</f>
        <v/>
      </c>
      <c r="E448" s="50" t="str">
        <f>+IFERROR(IF([1]Controles!$D447&lt;&gt;"",[1]Controles!$D447,""),"")</f>
        <v/>
      </c>
      <c r="F448" s="50" t="str">
        <f>+IFERROR(IF([1]Controles!$E447&lt;&gt;"",[1]Controles!$E447,""),"")</f>
        <v/>
      </c>
      <c r="G448" s="59" t="str">
        <f>+IFERROR(IF([1]Controles!$F447&lt;&gt;"",[1]Controles!$F447,""),"")</f>
        <v/>
      </c>
      <c r="H448" s="43" t="str">
        <f>+IFERROR(IF([1]Controles!$G447&lt;&gt;"",[1]Controles!$G447,""),"")</f>
        <v/>
      </c>
      <c r="I448" s="42" t="str">
        <f>+IFERROR(Tabla1[[#This Row],[POSITIVO]]/Tabla1[[#This Row],[ASIGNACION]],"")</f>
        <v/>
      </c>
      <c r="J448" s="32" t="str">
        <f>IFERROR(VLOOKUP(Tabla1[[#This Row],[ENTIDAD]],Tabla2[#All],2,0),"")</f>
        <v/>
      </c>
      <c r="K448" s="32" t="str">
        <f>IFERROR(VLOOKUP(Tabla1[[#This Row],[LLAVE]],GANNT!$A:$J,10,0),"")</f>
        <v/>
      </c>
      <c r="L448" s="32" t="str">
        <f>IFERROR(VLOOKUP(Tabla1[[#This Row],[LLAVE]],GANNT!$A:$BT,72,0),"")</f>
        <v>CUMPLIDO</v>
      </c>
      <c r="M44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48" s="33">
        <f>IFERROR(VLOOKUP(Tabla1[[#This Row],[TARIFA A CALCULAR]],Tabla6[#All],2,0)*Tabla1[[#This Row],[POSITIVO]],0)</f>
        <v>0</v>
      </c>
      <c r="O448" s="33">
        <f>IFERROR(VLOOKUP(Tabla1[[#This Row],[TARIFA A CALCULAR]],Tabla6[#All],3,0)*(Tabla1[[#This Row],[ASIGNACION]]-Tabla1[[#This Row],[POSITIVO]]),0)</f>
        <v>0</v>
      </c>
      <c r="P448" s="34">
        <f>+IFERROR(Tabla1[[#This Row],[FACTURA POSITIVO]]+Tabla1[[#This Row],[FACTURA NEGATIVO]],0)</f>
        <v>0</v>
      </c>
    </row>
    <row r="449" spans="1:16" x14ac:dyDescent="0.25">
      <c r="A449" s="62" t="str">
        <f>IFERROR(Tabla1[[#This Row],[ENTIDAD]]&amp;Tabla1[[#This Row],['# SOLICITUDES]],"")</f>
        <v/>
      </c>
      <c r="B449" s="66" t="str">
        <f>+IFERROR(IF([1]Controles!$A448&lt;&gt;"",[1]Controles!$A448,""),"")</f>
        <v/>
      </c>
      <c r="C449" s="64" t="str">
        <f>+IFERROR(IF([1]Controles!$B448&lt;&gt;"",[1]Controles!$B448,""),"")</f>
        <v/>
      </c>
      <c r="D449" s="50" t="str">
        <f>+IFERROR(IF([1]Controles!$C448&lt;&gt;"",[1]Controles!$C448,""),"")</f>
        <v/>
      </c>
      <c r="E449" s="50" t="str">
        <f>+IFERROR(IF([1]Controles!$D448&lt;&gt;"",[1]Controles!$D448,""),"")</f>
        <v/>
      </c>
      <c r="F449" s="50" t="str">
        <f>+IFERROR(IF([1]Controles!$E448&lt;&gt;"",[1]Controles!$E448,""),"")</f>
        <v/>
      </c>
      <c r="G449" s="59" t="str">
        <f>+IFERROR(IF([1]Controles!$F448&lt;&gt;"",[1]Controles!$F448,""),"")</f>
        <v/>
      </c>
      <c r="H449" s="43" t="str">
        <f>+IFERROR(IF([1]Controles!$G448&lt;&gt;"",[1]Controles!$G448,""),"")</f>
        <v/>
      </c>
      <c r="I449" s="42" t="str">
        <f>+IFERROR(Tabla1[[#This Row],[POSITIVO]]/Tabla1[[#This Row],[ASIGNACION]],"")</f>
        <v/>
      </c>
      <c r="J449" s="32" t="str">
        <f>IFERROR(VLOOKUP(Tabla1[[#This Row],[ENTIDAD]],Tabla2[#All],2,0),"")</f>
        <v/>
      </c>
      <c r="K449" s="32" t="str">
        <f>IFERROR(VLOOKUP(Tabla1[[#This Row],[LLAVE]],GANNT!$A:$J,10,0),"")</f>
        <v/>
      </c>
      <c r="L449" s="32" t="str">
        <f>IFERROR(VLOOKUP(Tabla1[[#This Row],[LLAVE]],GANNT!$A:$BT,72,0),"")</f>
        <v>CUMPLIDO</v>
      </c>
      <c r="M44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49" s="33">
        <f>IFERROR(VLOOKUP(Tabla1[[#This Row],[TARIFA A CALCULAR]],Tabla6[#All],2,0)*Tabla1[[#This Row],[POSITIVO]],0)</f>
        <v>0</v>
      </c>
      <c r="O449" s="33">
        <f>IFERROR(VLOOKUP(Tabla1[[#This Row],[TARIFA A CALCULAR]],Tabla6[#All],3,0)*(Tabla1[[#This Row],[ASIGNACION]]-Tabla1[[#This Row],[POSITIVO]]),0)</f>
        <v>0</v>
      </c>
      <c r="P449" s="34">
        <f>+IFERROR(Tabla1[[#This Row],[FACTURA POSITIVO]]+Tabla1[[#This Row],[FACTURA NEGATIVO]],0)</f>
        <v>0</v>
      </c>
    </row>
    <row r="450" spans="1:16" x14ac:dyDescent="0.25">
      <c r="A450" s="62" t="str">
        <f>IFERROR(Tabla1[[#This Row],[ENTIDAD]]&amp;Tabla1[[#This Row],['# SOLICITUDES]],"")</f>
        <v/>
      </c>
      <c r="B450" s="66" t="str">
        <f>+IFERROR(IF([1]Controles!$A449&lt;&gt;"",[1]Controles!$A449,""),"")</f>
        <v/>
      </c>
      <c r="C450" s="64" t="str">
        <f>+IFERROR(IF([1]Controles!$B449&lt;&gt;"",[1]Controles!$B449,""),"")</f>
        <v/>
      </c>
      <c r="D450" s="50" t="str">
        <f>+IFERROR(IF([1]Controles!$C449&lt;&gt;"",[1]Controles!$C449,""),"")</f>
        <v/>
      </c>
      <c r="E450" s="50" t="str">
        <f>+IFERROR(IF([1]Controles!$D449&lt;&gt;"",[1]Controles!$D449,""),"")</f>
        <v/>
      </c>
      <c r="F450" s="50" t="str">
        <f>+IFERROR(IF([1]Controles!$E449&lt;&gt;"",[1]Controles!$E449,""),"")</f>
        <v/>
      </c>
      <c r="G450" s="59" t="str">
        <f>+IFERROR(IF([1]Controles!$F449&lt;&gt;"",[1]Controles!$F449,""),"")</f>
        <v/>
      </c>
      <c r="H450" s="43" t="str">
        <f>+IFERROR(IF([1]Controles!$G449&lt;&gt;"",[1]Controles!$G449,""),"")</f>
        <v/>
      </c>
      <c r="I450" s="42" t="str">
        <f>+IFERROR(Tabla1[[#This Row],[POSITIVO]]/Tabla1[[#This Row],[ASIGNACION]],"")</f>
        <v/>
      </c>
      <c r="J450" s="32" t="str">
        <f>IFERROR(VLOOKUP(Tabla1[[#This Row],[ENTIDAD]],Tabla2[#All],2,0),"")</f>
        <v/>
      </c>
      <c r="K450" s="32" t="str">
        <f>IFERROR(VLOOKUP(Tabla1[[#This Row],[LLAVE]],GANNT!$A:$J,10,0),"")</f>
        <v/>
      </c>
      <c r="L450" s="32" t="str">
        <f>IFERROR(VLOOKUP(Tabla1[[#This Row],[LLAVE]],GANNT!$A:$BT,72,0),"")</f>
        <v>CUMPLIDO</v>
      </c>
      <c r="M45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50" s="33">
        <f>IFERROR(VLOOKUP(Tabla1[[#This Row],[TARIFA A CALCULAR]],Tabla6[#All],2,0)*Tabla1[[#This Row],[POSITIVO]],0)</f>
        <v>0</v>
      </c>
      <c r="O450" s="33">
        <f>IFERROR(VLOOKUP(Tabla1[[#This Row],[TARIFA A CALCULAR]],Tabla6[#All],3,0)*(Tabla1[[#This Row],[ASIGNACION]]-Tabla1[[#This Row],[POSITIVO]]),0)</f>
        <v>0</v>
      </c>
      <c r="P450" s="34">
        <f>+IFERROR(Tabla1[[#This Row],[FACTURA POSITIVO]]+Tabla1[[#This Row],[FACTURA NEGATIVO]],0)</f>
        <v>0</v>
      </c>
    </row>
    <row r="451" spans="1:16" x14ac:dyDescent="0.25">
      <c r="A451" s="62" t="str">
        <f>IFERROR(Tabla1[[#This Row],[ENTIDAD]]&amp;Tabla1[[#This Row],['# SOLICITUDES]],"")</f>
        <v/>
      </c>
      <c r="B451" s="66" t="str">
        <f>+IFERROR(IF([1]Controles!$A450&lt;&gt;"",[1]Controles!$A450,""),"")</f>
        <v/>
      </c>
      <c r="C451" s="64" t="str">
        <f>+IFERROR(IF([1]Controles!$B450&lt;&gt;"",[1]Controles!$B450,""),"")</f>
        <v/>
      </c>
      <c r="D451" s="50" t="str">
        <f>+IFERROR(IF([1]Controles!$C450&lt;&gt;"",[1]Controles!$C450,""),"")</f>
        <v/>
      </c>
      <c r="E451" s="50" t="str">
        <f>+IFERROR(IF([1]Controles!$D450&lt;&gt;"",[1]Controles!$D450,""),"")</f>
        <v/>
      </c>
      <c r="F451" s="50" t="str">
        <f>+IFERROR(IF([1]Controles!$E450&lt;&gt;"",[1]Controles!$E450,""),"")</f>
        <v/>
      </c>
      <c r="G451" s="59" t="str">
        <f>+IFERROR(IF([1]Controles!$F450&lt;&gt;"",[1]Controles!$F450,""),"")</f>
        <v/>
      </c>
      <c r="H451" s="43" t="str">
        <f>+IFERROR(IF([1]Controles!$G450&lt;&gt;"",[1]Controles!$G450,""),"")</f>
        <v/>
      </c>
      <c r="I451" s="42" t="str">
        <f>+IFERROR(Tabla1[[#This Row],[POSITIVO]]/Tabla1[[#This Row],[ASIGNACION]],"")</f>
        <v/>
      </c>
      <c r="J451" s="32" t="str">
        <f>IFERROR(VLOOKUP(Tabla1[[#This Row],[ENTIDAD]],Tabla2[#All],2,0),"")</f>
        <v/>
      </c>
      <c r="K451" s="32" t="str">
        <f>IFERROR(VLOOKUP(Tabla1[[#This Row],[LLAVE]],GANNT!$A:$J,10,0),"")</f>
        <v/>
      </c>
      <c r="L451" s="32" t="str">
        <f>IFERROR(VLOOKUP(Tabla1[[#This Row],[LLAVE]],GANNT!$A:$BT,72,0),"")</f>
        <v>CUMPLIDO</v>
      </c>
      <c r="M45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51" s="33">
        <f>IFERROR(VLOOKUP(Tabla1[[#This Row],[TARIFA A CALCULAR]],Tabla6[#All],2,0)*Tabla1[[#This Row],[POSITIVO]],0)</f>
        <v>0</v>
      </c>
      <c r="O451" s="33">
        <f>IFERROR(VLOOKUP(Tabla1[[#This Row],[TARIFA A CALCULAR]],Tabla6[#All],3,0)*(Tabla1[[#This Row],[ASIGNACION]]-Tabla1[[#This Row],[POSITIVO]]),0)</f>
        <v>0</v>
      </c>
      <c r="P451" s="34">
        <f>+IFERROR(Tabla1[[#This Row],[FACTURA POSITIVO]]+Tabla1[[#This Row],[FACTURA NEGATIVO]],0)</f>
        <v>0</v>
      </c>
    </row>
    <row r="452" spans="1:16" x14ac:dyDescent="0.25">
      <c r="A452" s="62" t="str">
        <f>IFERROR(Tabla1[[#This Row],[ENTIDAD]]&amp;Tabla1[[#This Row],['# SOLICITUDES]],"")</f>
        <v/>
      </c>
      <c r="B452" s="66" t="str">
        <f>+IFERROR(IF([1]Controles!$A451&lt;&gt;"",[1]Controles!$A451,""),"")</f>
        <v/>
      </c>
      <c r="C452" s="64" t="str">
        <f>+IFERROR(IF([1]Controles!$B451&lt;&gt;"",[1]Controles!$B451,""),"")</f>
        <v/>
      </c>
      <c r="D452" s="50" t="str">
        <f>+IFERROR(IF([1]Controles!$C451&lt;&gt;"",[1]Controles!$C451,""),"")</f>
        <v/>
      </c>
      <c r="E452" s="50" t="str">
        <f>+IFERROR(IF([1]Controles!$D451&lt;&gt;"",[1]Controles!$D451,""),"")</f>
        <v/>
      </c>
      <c r="F452" s="50" t="str">
        <f>+IFERROR(IF([1]Controles!$E451&lt;&gt;"",[1]Controles!$E451,""),"")</f>
        <v/>
      </c>
      <c r="G452" s="59" t="str">
        <f>+IFERROR(IF([1]Controles!$F451&lt;&gt;"",[1]Controles!$F451,""),"")</f>
        <v/>
      </c>
      <c r="H452" s="43" t="str">
        <f>+IFERROR(IF([1]Controles!$G451&lt;&gt;"",[1]Controles!$G451,""),"")</f>
        <v/>
      </c>
      <c r="I452" s="42" t="str">
        <f>+IFERROR(Tabla1[[#This Row],[POSITIVO]]/Tabla1[[#This Row],[ASIGNACION]],"")</f>
        <v/>
      </c>
      <c r="J452" s="32" t="str">
        <f>IFERROR(VLOOKUP(Tabla1[[#This Row],[ENTIDAD]],Tabla2[#All],2,0),"")</f>
        <v/>
      </c>
      <c r="K452" s="32" t="str">
        <f>IFERROR(VLOOKUP(Tabla1[[#This Row],[LLAVE]],GANNT!$A:$J,10,0),"")</f>
        <v/>
      </c>
      <c r="L452" s="32" t="str">
        <f>IFERROR(VLOOKUP(Tabla1[[#This Row],[LLAVE]],GANNT!$A:$BT,72,0),"")</f>
        <v>CUMPLIDO</v>
      </c>
      <c r="M45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52" s="33">
        <f>IFERROR(VLOOKUP(Tabla1[[#This Row],[TARIFA A CALCULAR]],Tabla6[#All],2,0)*Tabla1[[#This Row],[POSITIVO]],0)</f>
        <v>0</v>
      </c>
      <c r="O452" s="33">
        <f>IFERROR(VLOOKUP(Tabla1[[#This Row],[TARIFA A CALCULAR]],Tabla6[#All],3,0)*(Tabla1[[#This Row],[ASIGNACION]]-Tabla1[[#This Row],[POSITIVO]]),0)</f>
        <v>0</v>
      </c>
      <c r="P452" s="34">
        <f>+IFERROR(Tabla1[[#This Row],[FACTURA POSITIVO]]+Tabla1[[#This Row],[FACTURA NEGATIVO]],0)</f>
        <v>0</v>
      </c>
    </row>
    <row r="453" spans="1:16" x14ac:dyDescent="0.25">
      <c r="A453" s="62" t="str">
        <f>IFERROR(Tabla1[[#This Row],[ENTIDAD]]&amp;Tabla1[[#This Row],['# SOLICITUDES]],"")</f>
        <v/>
      </c>
      <c r="B453" s="66" t="str">
        <f>+IFERROR(IF([1]Controles!$A452&lt;&gt;"",[1]Controles!$A452,""),"")</f>
        <v/>
      </c>
      <c r="C453" s="64" t="str">
        <f>+IFERROR(IF([1]Controles!$B452&lt;&gt;"",[1]Controles!$B452,""),"")</f>
        <v/>
      </c>
      <c r="D453" s="50" t="str">
        <f>+IFERROR(IF([1]Controles!$C452&lt;&gt;"",[1]Controles!$C452,""),"")</f>
        <v/>
      </c>
      <c r="E453" s="50" t="str">
        <f>+IFERROR(IF([1]Controles!$D452&lt;&gt;"",[1]Controles!$D452,""),"")</f>
        <v/>
      </c>
      <c r="F453" s="50" t="str">
        <f>+IFERROR(IF([1]Controles!$E452&lt;&gt;"",[1]Controles!$E452,""),"")</f>
        <v/>
      </c>
      <c r="G453" s="59" t="str">
        <f>+IFERROR(IF([1]Controles!$F452&lt;&gt;"",[1]Controles!$F452,""),"")</f>
        <v/>
      </c>
      <c r="H453" s="43" t="str">
        <f>+IFERROR(IF([1]Controles!$G452&lt;&gt;"",[1]Controles!$G452,""),"")</f>
        <v/>
      </c>
      <c r="I453" s="42" t="str">
        <f>+IFERROR(Tabla1[[#This Row],[POSITIVO]]/Tabla1[[#This Row],[ASIGNACION]],"")</f>
        <v/>
      </c>
      <c r="J453" s="32" t="str">
        <f>IFERROR(VLOOKUP(Tabla1[[#This Row],[ENTIDAD]],Tabla2[#All],2,0),"")</f>
        <v/>
      </c>
      <c r="K453" s="32" t="str">
        <f>IFERROR(VLOOKUP(Tabla1[[#This Row],[LLAVE]],GANNT!$A:$J,10,0),"")</f>
        <v/>
      </c>
      <c r="L453" s="32" t="str">
        <f>IFERROR(VLOOKUP(Tabla1[[#This Row],[LLAVE]],GANNT!$A:$BT,72,0),"")</f>
        <v>CUMPLIDO</v>
      </c>
      <c r="M45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53" s="33">
        <f>IFERROR(VLOOKUP(Tabla1[[#This Row],[TARIFA A CALCULAR]],Tabla6[#All],2,0)*Tabla1[[#This Row],[POSITIVO]],0)</f>
        <v>0</v>
      </c>
      <c r="O453" s="33">
        <f>IFERROR(VLOOKUP(Tabla1[[#This Row],[TARIFA A CALCULAR]],Tabla6[#All],3,0)*(Tabla1[[#This Row],[ASIGNACION]]-Tabla1[[#This Row],[POSITIVO]]),0)</f>
        <v>0</v>
      </c>
      <c r="P453" s="34">
        <f>+IFERROR(Tabla1[[#This Row],[FACTURA POSITIVO]]+Tabla1[[#This Row],[FACTURA NEGATIVO]],0)</f>
        <v>0</v>
      </c>
    </row>
    <row r="454" spans="1:16" x14ac:dyDescent="0.25">
      <c r="A454" s="62" t="str">
        <f>IFERROR(Tabla1[[#This Row],[ENTIDAD]]&amp;Tabla1[[#This Row],['# SOLICITUDES]],"")</f>
        <v/>
      </c>
      <c r="B454" s="66" t="str">
        <f>+IFERROR(IF([1]Controles!$A453&lt;&gt;"",[1]Controles!$A453,""),"")</f>
        <v/>
      </c>
      <c r="C454" s="64" t="str">
        <f>+IFERROR(IF([1]Controles!$B453&lt;&gt;"",[1]Controles!$B453,""),"")</f>
        <v/>
      </c>
      <c r="D454" s="50" t="str">
        <f>+IFERROR(IF([1]Controles!$C453&lt;&gt;"",[1]Controles!$C453,""),"")</f>
        <v/>
      </c>
      <c r="E454" s="50" t="str">
        <f>+IFERROR(IF([1]Controles!$D453&lt;&gt;"",[1]Controles!$D453,""),"")</f>
        <v/>
      </c>
      <c r="F454" s="50" t="str">
        <f>+IFERROR(IF([1]Controles!$E453&lt;&gt;"",[1]Controles!$E453,""),"")</f>
        <v/>
      </c>
      <c r="G454" s="59" t="str">
        <f>+IFERROR(IF([1]Controles!$F453&lt;&gt;"",[1]Controles!$F453,""),"")</f>
        <v/>
      </c>
      <c r="H454" s="43" t="str">
        <f>+IFERROR(IF([1]Controles!$G453&lt;&gt;"",[1]Controles!$G453,""),"")</f>
        <v/>
      </c>
      <c r="I454" s="42" t="str">
        <f>+IFERROR(Tabla1[[#This Row],[POSITIVO]]/Tabla1[[#This Row],[ASIGNACION]],"")</f>
        <v/>
      </c>
      <c r="J454" s="32" t="str">
        <f>IFERROR(VLOOKUP(Tabla1[[#This Row],[ENTIDAD]],Tabla2[#All],2,0),"")</f>
        <v/>
      </c>
      <c r="K454" s="32" t="str">
        <f>IFERROR(VLOOKUP(Tabla1[[#This Row],[LLAVE]],GANNT!$A:$J,10,0),"")</f>
        <v/>
      </c>
      <c r="L454" s="32" t="str">
        <f>IFERROR(VLOOKUP(Tabla1[[#This Row],[LLAVE]],GANNT!$A:$BT,72,0),"")</f>
        <v>CUMPLIDO</v>
      </c>
      <c r="M45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54" s="33">
        <f>IFERROR(VLOOKUP(Tabla1[[#This Row],[TARIFA A CALCULAR]],Tabla6[#All],2,0)*Tabla1[[#This Row],[POSITIVO]],0)</f>
        <v>0</v>
      </c>
      <c r="O454" s="33">
        <f>IFERROR(VLOOKUP(Tabla1[[#This Row],[TARIFA A CALCULAR]],Tabla6[#All],3,0)*(Tabla1[[#This Row],[ASIGNACION]]-Tabla1[[#This Row],[POSITIVO]]),0)</f>
        <v>0</v>
      </c>
      <c r="P454" s="34">
        <f>+IFERROR(Tabla1[[#This Row],[FACTURA POSITIVO]]+Tabla1[[#This Row],[FACTURA NEGATIVO]],0)</f>
        <v>0</v>
      </c>
    </row>
    <row r="455" spans="1:16" x14ac:dyDescent="0.25">
      <c r="A455" s="62" t="str">
        <f>IFERROR(Tabla1[[#This Row],[ENTIDAD]]&amp;Tabla1[[#This Row],['# SOLICITUDES]],"")</f>
        <v/>
      </c>
      <c r="B455" s="66" t="str">
        <f>+IFERROR(IF([1]Controles!$A454&lt;&gt;"",[1]Controles!$A454,""),"")</f>
        <v/>
      </c>
      <c r="C455" s="64" t="str">
        <f>+IFERROR(IF([1]Controles!$B454&lt;&gt;"",[1]Controles!$B454,""),"")</f>
        <v/>
      </c>
      <c r="D455" s="50" t="str">
        <f>+IFERROR(IF([1]Controles!$C454&lt;&gt;"",[1]Controles!$C454,""),"")</f>
        <v/>
      </c>
      <c r="E455" s="50" t="str">
        <f>+IFERROR(IF([1]Controles!$D454&lt;&gt;"",[1]Controles!$D454,""),"")</f>
        <v/>
      </c>
      <c r="F455" s="50" t="str">
        <f>+IFERROR(IF([1]Controles!$E454&lt;&gt;"",[1]Controles!$E454,""),"")</f>
        <v/>
      </c>
      <c r="G455" s="59" t="str">
        <f>+IFERROR(IF([1]Controles!$F454&lt;&gt;"",[1]Controles!$F454,""),"")</f>
        <v/>
      </c>
      <c r="H455" s="43" t="str">
        <f>+IFERROR(IF([1]Controles!$G454&lt;&gt;"",[1]Controles!$G454,""),"")</f>
        <v/>
      </c>
      <c r="I455" s="42" t="str">
        <f>+IFERROR(Tabla1[[#This Row],[POSITIVO]]/Tabla1[[#This Row],[ASIGNACION]],"")</f>
        <v/>
      </c>
      <c r="J455" s="32" t="str">
        <f>IFERROR(VLOOKUP(Tabla1[[#This Row],[ENTIDAD]],Tabla2[#All],2,0),"")</f>
        <v/>
      </c>
      <c r="K455" s="32" t="str">
        <f>IFERROR(VLOOKUP(Tabla1[[#This Row],[LLAVE]],GANNT!$A:$J,10,0),"")</f>
        <v/>
      </c>
      <c r="L455" s="32" t="str">
        <f>IFERROR(VLOOKUP(Tabla1[[#This Row],[LLAVE]],GANNT!$A:$BT,72,0),"")</f>
        <v>CUMPLIDO</v>
      </c>
      <c r="M45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55" s="33">
        <f>IFERROR(VLOOKUP(Tabla1[[#This Row],[TARIFA A CALCULAR]],Tabla6[#All],2,0)*Tabla1[[#This Row],[POSITIVO]],0)</f>
        <v>0</v>
      </c>
      <c r="O455" s="33">
        <f>IFERROR(VLOOKUP(Tabla1[[#This Row],[TARIFA A CALCULAR]],Tabla6[#All],3,0)*(Tabla1[[#This Row],[ASIGNACION]]-Tabla1[[#This Row],[POSITIVO]]),0)</f>
        <v>0</v>
      </c>
      <c r="P455" s="34">
        <f>+IFERROR(Tabla1[[#This Row],[FACTURA POSITIVO]]+Tabla1[[#This Row],[FACTURA NEGATIVO]],0)</f>
        <v>0</v>
      </c>
    </row>
    <row r="456" spans="1:16" x14ac:dyDescent="0.25">
      <c r="A456" s="62" t="str">
        <f>IFERROR(Tabla1[[#This Row],[ENTIDAD]]&amp;Tabla1[[#This Row],['# SOLICITUDES]],"")</f>
        <v/>
      </c>
      <c r="B456" s="66" t="str">
        <f>+IFERROR(IF([1]Controles!$A455&lt;&gt;"",[1]Controles!$A455,""),"")</f>
        <v/>
      </c>
      <c r="C456" s="64" t="str">
        <f>+IFERROR(IF([1]Controles!$B455&lt;&gt;"",[1]Controles!$B455,""),"")</f>
        <v/>
      </c>
      <c r="D456" s="50" t="str">
        <f>+IFERROR(IF([1]Controles!$C455&lt;&gt;"",[1]Controles!$C455,""),"")</f>
        <v/>
      </c>
      <c r="E456" s="50" t="str">
        <f>+IFERROR(IF([1]Controles!$D455&lt;&gt;"",[1]Controles!$D455,""),"")</f>
        <v/>
      </c>
      <c r="F456" s="50" t="str">
        <f>+IFERROR(IF([1]Controles!$E455&lt;&gt;"",[1]Controles!$E455,""),"")</f>
        <v/>
      </c>
      <c r="G456" s="59" t="str">
        <f>+IFERROR(IF([1]Controles!$F455&lt;&gt;"",[1]Controles!$F455,""),"")</f>
        <v/>
      </c>
      <c r="H456" s="43" t="str">
        <f>+IFERROR(IF([1]Controles!$G455&lt;&gt;"",[1]Controles!$G455,""),"")</f>
        <v/>
      </c>
      <c r="I456" s="42" t="str">
        <f>+IFERROR(Tabla1[[#This Row],[POSITIVO]]/Tabla1[[#This Row],[ASIGNACION]],"")</f>
        <v/>
      </c>
      <c r="J456" s="32" t="str">
        <f>IFERROR(VLOOKUP(Tabla1[[#This Row],[ENTIDAD]],Tabla2[#All],2,0),"")</f>
        <v/>
      </c>
      <c r="K456" s="32" t="str">
        <f>IFERROR(VLOOKUP(Tabla1[[#This Row],[LLAVE]],GANNT!$A:$J,10,0),"")</f>
        <v/>
      </c>
      <c r="L456" s="32" t="str">
        <f>IFERROR(VLOOKUP(Tabla1[[#This Row],[LLAVE]],GANNT!$A:$BT,72,0),"")</f>
        <v>CUMPLIDO</v>
      </c>
      <c r="M45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56" s="33">
        <f>IFERROR(VLOOKUP(Tabla1[[#This Row],[TARIFA A CALCULAR]],Tabla6[#All],2,0)*Tabla1[[#This Row],[POSITIVO]],0)</f>
        <v>0</v>
      </c>
      <c r="O456" s="33">
        <f>IFERROR(VLOOKUP(Tabla1[[#This Row],[TARIFA A CALCULAR]],Tabla6[#All],3,0)*(Tabla1[[#This Row],[ASIGNACION]]-Tabla1[[#This Row],[POSITIVO]]),0)</f>
        <v>0</v>
      </c>
      <c r="P456" s="34">
        <f>+IFERROR(Tabla1[[#This Row],[FACTURA POSITIVO]]+Tabla1[[#This Row],[FACTURA NEGATIVO]],0)</f>
        <v>0</v>
      </c>
    </row>
    <row r="457" spans="1:16" x14ac:dyDescent="0.25">
      <c r="A457" s="62" t="str">
        <f>IFERROR(Tabla1[[#This Row],[ENTIDAD]]&amp;Tabla1[[#This Row],['# SOLICITUDES]],"")</f>
        <v/>
      </c>
      <c r="B457" s="66" t="str">
        <f>+IFERROR(IF([1]Controles!$A456&lt;&gt;"",[1]Controles!$A456,""),"")</f>
        <v/>
      </c>
      <c r="C457" s="64" t="str">
        <f>+IFERROR(IF([1]Controles!$B456&lt;&gt;"",[1]Controles!$B456,""),"")</f>
        <v/>
      </c>
      <c r="D457" s="50" t="str">
        <f>+IFERROR(IF([1]Controles!$C456&lt;&gt;"",[1]Controles!$C456,""),"")</f>
        <v/>
      </c>
      <c r="E457" s="50" t="str">
        <f>+IFERROR(IF([1]Controles!$D456&lt;&gt;"",[1]Controles!$D456,""),"")</f>
        <v/>
      </c>
      <c r="F457" s="50" t="str">
        <f>+IFERROR(IF([1]Controles!$E456&lt;&gt;"",[1]Controles!$E456,""),"")</f>
        <v/>
      </c>
      <c r="G457" s="59" t="str">
        <f>+IFERROR(IF([1]Controles!$F456&lt;&gt;"",[1]Controles!$F456,""),"")</f>
        <v/>
      </c>
      <c r="H457" s="43" t="str">
        <f>+IFERROR(IF([1]Controles!$G456&lt;&gt;"",[1]Controles!$G456,""),"")</f>
        <v/>
      </c>
      <c r="I457" s="42" t="str">
        <f>+IFERROR(Tabla1[[#This Row],[POSITIVO]]/Tabla1[[#This Row],[ASIGNACION]],"")</f>
        <v/>
      </c>
      <c r="J457" s="32" t="str">
        <f>IFERROR(VLOOKUP(Tabla1[[#This Row],[ENTIDAD]],Tabla2[#All],2,0),"")</f>
        <v/>
      </c>
      <c r="K457" s="32" t="str">
        <f>IFERROR(VLOOKUP(Tabla1[[#This Row],[LLAVE]],GANNT!$A:$J,10,0),"")</f>
        <v/>
      </c>
      <c r="L457" s="32" t="str">
        <f>IFERROR(VLOOKUP(Tabla1[[#This Row],[LLAVE]],GANNT!$A:$BT,72,0),"")</f>
        <v>CUMPLIDO</v>
      </c>
      <c r="M45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57" s="33">
        <f>IFERROR(VLOOKUP(Tabla1[[#This Row],[TARIFA A CALCULAR]],Tabla6[#All],2,0)*Tabla1[[#This Row],[POSITIVO]],0)</f>
        <v>0</v>
      </c>
      <c r="O457" s="33">
        <f>IFERROR(VLOOKUP(Tabla1[[#This Row],[TARIFA A CALCULAR]],Tabla6[#All],3,0)*(Tabla1[[#This Row],[ASIGNACION]]-Tabla1[[#This Row],[POSITIVO]]),0)</f>
        <v>0</v>
      </c>
      <c r="P457" s="34">
        <f>+IFERROR(Tabla1[[#This Row],[FACTURA POSITIVO]]+Tabla1[[#This Row],[FACTURA NEGATIVO]],0)</f>
        <v>0</v>
      </c>
    </row>
    <row r="458" spans="1:16" x14ac:dyDescent="0.25">
      <c r="A458" s="62" t="str">
        <f>IFERROR(Tabla1[[#This Row],[ENTIDAD]]&amp;Tabla1[[#This Row],['# SOLICITUDES]],"")</f>
        <v/>
      </c>
      <c r="B458" s="66" t="str">
        <f>+IFERROR(IF([1]Controles!$A457&lt;&gt;"",[1]Controles!$A457,""),"")</f>
        <v/>
      </c>
      <c r="C458" s="64" t="str">
        <f>+IFERROR(IF([1]Controles!$B457&lt;&gt;"",[1]Controles!$B457,""),"")</f>
        <v/>
      </c>
      <c r="D458" s="50" t="str">
        <f>+IFERROR(IF([1]Controles!$C457&lt;&gt;"",[1]Controles!$C457,""),"")</f>
        <v/>
      </c>
      <c r="E458" s="50" t="str">
        <f>+IFERROR(IF([1]Controles!$D457&lt;&gt;"",[1]Controles!$D457,""),"")</f>
        <v/>
      </c>
      <c r="F458" s="50" t="str">
        <f>+IFERROR(IF([1]Controles!$E457&lt;&gt;"",[1]Controles!$E457,""),"")</f>
        <v/>
      </c>
      <c r="G458" s="59" t="str">
        <f>+IFERROR(IF([1]Controles!$F457&lt;&gt;"",[1]Controles!$F457,""),"")</f>
        <v/>
      </c>
      <c r="H458" s="43" t="str">
        <f>+IFERROR(IF([1]Controles!$G457&lt;&gt;"",[1]Controles!$G457,""),"")</f>
        <v/>
      </c>
      <c r="I458" s="42" t="str">
        <f>+IFERROR(Tabla1[[#This Row],[POSITIVO]]/Tabla1[[#This Row],[ASIGNACION]],"")</f>
        <v/>
      </c>
      <c r="J458" s="32" t="str">
        <f>IFERROR(VLOOKUP(Tabla1[[#This Row],[ENTIDAD]],Tabla2[#All],2,0),"")</f>
        <v/>
      </c>
      <c r="K458" s="32" t="str">
        <f>IFERROR(VLOOKUP(Tabla1[[#This Row],[LLAVE]],GANNT!$A:$J,10,0),"")</f>
        <v/>
      </c>
      <c r="L458" s="32" t="str">
        <f>IFERROR(VLOOKUP(Tabla1[[#This Row],[LLAVE]],GANNT!$A:$BT,72,0),"")</f>
        <v>CUMPLIDO</v>
      </c>
      <c r="M45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58" s="33">
        <f>IFERROR(VLOOKUP(Tabla1[[#This Row],[TARIFA A CALCULAR]],Tabla6[#All],2,0)*Tabla1[[#This Row],[POSITIVO]],0)</f>
        <v>0</v>
      </c>
      <c r="O458" s="33">
        <f>IFERROR(VLOOKUP(Tabla1[[#This Row],[TARIFA A CALCULAR]],Tabla6[#All],3,0)*(Tabla1[[#This Row],[ASIGNACION]]-Tabla1[[#This Row],[POSITIVO]]),0)</f>
        <v>0</v>
      </c>
      <c r="P458" s="34">
        <f>+IFERROR(Tabla1[[#This Row],[FACTURA POSITIVO]]+Tabla1[[#This Row],[FACTURA NEGATIVO]],0)</f>
        <v>0</v>
      </c>
    </row>
    <row r="459" spans="1:16" x14ac:dyDescent="0.25">
      <c r="A459" s="62" t="str">
        <f>IFERROR(Tabla1[[#This Row],[ENTIDAD]]&amp;Tabla1[[#This Row],['# SOLICITUDES]],"")</f>
        <v/>
      </c>
      <c r="B459" s="66" t="str">
        <f>+IFERROR(IF([1]Controles!$A458&lt;&gt;"",[1]Controles!$A458,""),"")</f>
        <v/>
      </c>
      <c r="C459" s="64" t="str">
        <f>+IFERROR(IF([1]Controles!$B458&lt;&gt;"",[1]Controles!$B458,""),"")</f>
        <v/>
      </c>
      <c r="D459" s="50" t="str">
        <f>+IFERROR(IF([1]Controles!$C458&lt;&gt;"",[1]Controles!$C458,""),"")</f>
        <v/>
      </c>
      <c r="E459" s="50" t="str">
        <f>+IFERROR(IF([1]Controles!$D458&lt;&gt;"",[1]Controles!$D458,""),"")</f>
        <v/>
      </c>
      <c r="F459" s="50" t="str">
        <f>+IFERROR(IF([1]Controles!$E458&lt;&gt;"",[1]Controles!$E458,""),"")</f>
        <v/>
      </c>
      <c r="G459" s="59" t="str">
        <f>+IFERROR(IF([1]Controles!$F458&lt;&gt;"",[1]Controles!$F458,""),"")</f>
        <v/>
      </c>
      <c r="H459" s="43" t="str">
        <f>+IFERROR(IF([1]Controles!$G458&lt;&gt;"",[1]Controles!$G458,""),"")</f>
        <v/>
      </c>
      <c r="I459" s="42" t="str">
        <f>+IFERROR(Tabla1[[#This Row],[POSITIVO]]/Tabla1[[#This Row],[ASIGNACION]],"")</f>
        <v/>
      </c>
      <c r="J459" s="32" t="str">
        <f>IFERROR(VLOOKUP(Tabla1[[#This Row],[ENTIDAD]],Tabla2[#All],2,0),"")</f>
        <v/>
      </c>
      <c r="K459" s="32" t="str">
        <f>IFERROR(VLOOKUP(Tabla1[[#This Row],[LLAVE]],GANNT!$A:$J,10,0),"")</f>
        <v/>
      </c>
      <c r="L459" s="32" t="str">
        <f>IFERROR(VLOOKUP(Tabla1[[#This Row],[LLAVE]],GANNT!$A:$BT,72,0),"")</f>
        <v>CUMPLIDO</v>
      </c>
      <c r="M45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59" s="33">
        <f>IFERROR(VLOOKUP(Tabla1[[#This Row],[TARIFA A CALCULAR]],Tabla6[#All],2,0)*Tabla1[[#This Row],[POSITIVO]],0)</f>
        <v>0</v>
      </c>
      <c r="O459" s="33">
        <f>IFERROR(VLOOKUP(Tabla1[[#This Row],[TARIFA A CALCULAR]],Tabla6[#All],3,0)*(Tabla1[[#This Row],[ASIGNACION]]-Tabla1[[#This Row],[POSITIVO]]),0)</f>
        <v>0</v>
      </c>
      <c r="P459" s="34">
        <f>+IFERROR(Tabla1[[#This Row],[FACTURA POSITIVO]]+Tabla1[[#This Row],[FACTURA NEGATIVO]],0)</f>
        <v>0</v>
      </c>
    </row>
    <row r="460" spans="1:16" x14ac:dyDescent="0.25">
      <c r="A460" s="62" t="str">
        <f>IFERROR(Tabla1[[#This Row],[ENTIDAD]]&amp;Tabla1[[#This Row],['# SOLICITUDES]],"")</f>
        <v/>
      </c>
      <c r="B460" s="66" t="str">
        <f>+IFERROR(IF([1]Controles!$A459&lt;&gt;"",[1]Controles!$A459,""),"")</f>
        <v/>
      </c>
      <c r="C460" s="64" t="str">
        <f>+IFERROR(IF([1]Controles!$B459&lt;&gt;"",[1]Controles!$B459,""),"")</f>
        <v/>
      </c>
      <c r="D460" s="50" t="str">
        <f>+IFERROR(IF([1]Controles!$C459&lt;&gt;"",[1]Controles!$C459,""),"")</f>
        <v/>
      </c>
      <c r="E460" s="50" t="str">
        <f>+IFERROR(IF([1]Controles!$D459&lt;&gt;"",[1]Controles!$D459,""),"")</f>
        <v/>
      </c>
      <c r="F460" s="50" t="str">
        <f>+IFERROR(IF([1]Controles!$E459&lt;&gt;"",[1]Controles!$E459,""),"")</f>
        <v/>
      </c>
      <c r="G460" s="59" t="str">
        <f>+IFERROR(IF([1]Controles!$F459&lt;&gt;"",[1]Controles!$F459,""),"")</f>
        <v/>
      </c>
      <c r="H460" s="43" t="str">
        <f>+IFERROR(IF([1]Controles!$G459&lt;&gt;"",[1]Controles!$G459,""),"")</f>
        <v/>
      </c>
      <c r="I460" s="42" t="str">
        <f>+IFERROR(Tabla1[[#This Row],[POSITIVO]]/Tabla1[[#This Row],[ASIGNACION]],"")</f>
        <v/>
      </c>
      <c r="J460" s="32" t="str">
        <f>IFERROR(VLOOKUP(Tabla1[[#This Row],[ENTIDAD]],Tabla2[#All],2,0),"")</f>
        <v/>
      </c>
      <c r="K460" s="32" t="str">
        <f>IFERROR(VLOOKUP(Tabla1[[#This Row],[LLAVE]],GANNT!$A:$J,10,0),"")</f>
        <v/>
      </c>
      <c r="L460" s="32" t="str">
        <f>IFERROR(VLOOKUP(Tabla1[[#This Row],[LLAVE]],GANNT!$A:$BT,72,0),"")</f>
        <v>CUMPLIDO</v>
      </c>
      <c r="M46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60" s="33">
        <f>IFERROR(VLOOKUP(Tabla1[[#This Row],[TARIFA A CALCULAR]],Tabla6[#All],2,0)*Tabla1[[#This Row],[POSITIVO]],0)</f>
        <v>0</v>
      </c>
      <c r="O460" s="33">
        <f>IFERROR(VLOOKUP(Tabla1[[#This Row],[TARIFA A CALCULAR]],Tabla6[#All],3,0)*(Tabla1[[#This Row],[ASIGNACION]]-Tabla1[[#This Row],[POSITIVO]]),0)</f>
        <v>0</v>
      </c>
      <c r="P460" s="34">
        <f>+IFERROR(Tabla1[[#This Row],[FACTURA POSITIVO]]+Tabla1[[#This Row],[FACTURA NEGATIVO]],0)</f>
        <v>0</v>
      </c>
    </row>
    <row r="461" spans="1:16" x14ac:dyDescent="0.25">
      <c r="A461" s="62" t="str">
        <f>IFERROR(Tabla1[[#This Row],[ENTIDAD]]&amp;Tabla1[[#This Row],['# SOLICITUDES]],"")</f>
        <v/>
      </c>
      <c r="B461" s="66" t="str">
        <f>+IFERROR(IF([1]Controles!$A460&lt;&gt;"",[1]Controles!$A460,""),"")</f>
        <v/>
      </c>
      <c r="C461" s="64" t="str">
        <f>+IFERROR(IF([1]Controles!$B460&lt;&gt;"",[1]Controles!$B460,""),"")</f>
        <v/>
      </c>
      <c r="D461" s="50" t="str">
        <f>+IFERROR(IF([1]Controles!$C460&lt;&gt;"",[1]Controles!$C460,""),"")</f>
        <v/>
      </c>
      <c r="E461" s="50" t="str">
        <f>+IFERROR(IF([1]Controles!$D460&lt;&gt;"",[1]Controles!$D460,""),"")</f>
        <v/>
      </c>
      <c r="F461" s="50" t="str">
        <f>+IFERROR(IF([1]Controles!$E460&lt;&gt;"",[1]Controles!$E460,""),"")</f>
        <v/>
      </c>
      <c r="G461" s="59" t="str">
        <f>+IFERROR(IF([1]Controles!$F460&lt;&gt;"",[1]Controles!$F460,""),"")</f>
        <v/>
      </c>
      <c r="H461" s="43" t="str">
        <f>+IFERROR(IF([1]Controles!$G460&lt;&gt;"",[1]Controles!$G460,""),"")</f>
        <v/>
      </c>
      <c r="I461" s="42" t="str">
        <f>+IFERROR(Tabla1[[#This Row],[POSITIVO]]/Tabla1[[#This Row],[ASIGNACION]],"")</f>
        <v/>
      </c>
      <c r="J461" s="32" t="str">
        <f>IFERROR(VLOOKUP(Tabla1[[#This Row],[ENTIDAD]],Tabla2[#All],2,0),"")</f>
        <v/>
      </c>
      <c r="K461" s="32" t="str">
        <f>IFERROR(VLOOKUP(Tabla1[[#This Row],[LLAVE]],GANNT!$A:$J,10,0),"")</f>
        <v/>
      </c>
      <c r="L461" s="32" t="str">
        <f>IFERROR(VLOOKUP(Tabla1[[#This Row],[LLAVE]],GANNT!$A:$BT,72,0),"")</f>
        <v>CUMPLIDO</v>
      </c>
      <c r="M46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61" s="33">
        <f>IFERROR(VLOOKUP(Tabla1[[#This Row],[TARIFA A CALCULAR]],Tabla6[#All],2,0)*Tabla1[[#This Row],[POSITIVO]],0)</f>
        <v>0</v>
      </c>
      <c r="O461" s="33">
        <f>IFERROR(VLOOKUP(Tabla1[[#This Row],[TARIFA A CALCULAR]],Tabla6[#All],3,0)*(Tabla1[[#This Row],[ASIGNACION]]-Tabla1[[#This Row],[POSITIVO]]),0)</f>
        <v>0</v>
      </c>
      <c r="P461" s="34">
        <f>+IFERROR(Tabla1[[#This Row],[FACTURA POSITIVO]]+Tabla1[[#This Row],[FACTURA NEGATIVO]],0)</f>
        <v>0</v>
      </c>
    </row>
    <row r="462" spans="1:16" x14ac:dyDescent="0.25">
      <c r="A462" s="62" t="str">
        <f>IFERROR(Tabla1[[#This Row],[ENTIDAD]]&amp;Tabla1[[#This Row],['# SOLICITUDES]],"")</f>
        <v/>
      </c>
      <c r="B462" s="66" t="str">
        <f>+IFERROR(IF([1]Controles!$A461&lt;&gt;"",[1]Controles!$A461,""),"")</f>
        <v/>
      </c>
      <c r="C462" s="64" t="str">
        <f>+IFERROR(IF([1]Controles!$B461&lt;&gt;"",[1]Controles!$B461,""),"")</f>
        <v/>
      </c>
      <c r="D462" s="50" t="str">
        <f>+IFERROR(IF([1]Controles!$C461&lt;&gt;"",[1]Controles!$C461,""),"")</f>
        <v/>
      </c>
      <c r="E462" s="50" t="str">
        <f>+IFERROR(IF([1]Controles!$D461&lt;&gt;"",[1]Controles!$D461,""),"")</f>
        <v/>
      </c>
      <c r="F462" s="50" t="str">
        <f>+IFERROR(IF([1]Controles!$E461&lt;&gt;"",[1]Controles!$E461,""),"")</f>
        <v/>
      </c>
      <c r="G462" s="59" t="str">
        <f>+IFERROR(IF([1]Controles!$F461&lt;&gt;"",[1]Controles!$F461,""),"")</f>
        <v/>
      </c>
      <c r="H462" s="43" t="str">
        <f>+IFERROR(IF([1]Controles!$G461&lt;&gt;"",[1]Controles!$G461,""),"")</f>
        <v/>
      </c>
      <c r="I462" s="42" t="str">
        <f>+IFERROR(Tabla1[[#This Row],[POSITIVO]]/Tabla1[[#This Row],[ASIGNACION]],"")</f>
        <v/>
      </c>
      <c r="J462" s="32" t="str">
        <f>IFERROR(VLOOKUP(Tabla1[[#This Row],[ENTIDAD]],Tabla2[#All],2,0),"")</f>
        <v/>
      </c>
      <c r="K462" s="32" t="str">
        <f>IFERROR(VLOOKUP(Tabla1[[#This Row],[LLAVE]],GANNT!$A:$J,10,0),"")</f>
        <v/>
      </c>
      <c r="L462" s="32" t="str">
        <f>IFERROR(VLOOKUP(Tabla1[[#This Row],[LLAVE]],GANNT!$A:$BT,72,0),"")</f>
        <v>CUMPLIDO</v>
      </c>
      <c r="M46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62" s="33">
        <f>IFERROR(VLOOKUP(Tabla1[[#This Row],[TARIFA A CALCULAR]],Tabla6[#All],2,0)*Tabla1[[#This Row],[POSITIVO]],0)</f>
        <v>0</v>
      </c>
      <c r="O462" s="33">
        <f>IFERROR(VLOOKUP(Tabla1[[#This Row],[TARIFA A CALCULAR]],Tabla6[#All],3,0)*(Tabla1[[#This Row],[ASIGNACION]]-Tabla1[[#This Row],[POSITIVO]]),0)</f>
        <v>0</v>
      </c>
      <c r="P462" s="34">
        <f>+IFERROR(Tabla1[[#This Row],[FACTURA POSITIVO]]+Tabla1[[#This Row],[FACTURA NEGATIVO]],0)</f>
        <v>0</v>
      </c>
    </row>
    <row r="463" spans="1:16" x14ac:dyDescent="0.25">
      <c r="A463" s="62" t="str">
        <f>IFERROR(Tabla1[[#This Row],[ENTIDAD]]&amp;Tabla1[[#This Row],['# SOLICITUDES]],"")</f>
        <v/>
      </c>
      <c r="B463" s="66" t="str">
        <f>+IFERROR(IF([1]Controles!$A462&lt;&gt;"",[1]Controles!$A462,""),"")</f>
        <v/>
      </c>
      <c r="C463" s="64" t="str">
        <f>+IFERROR(IF([1]Controles!$B462&lt;&gt;"",[1]Controles!$B462,""),"")</f>
        <v/>
      </c>
      <c r="D463" s="50" t="str">
        <f>+IFERROR(IF([1]Controles!$C462&lt;&gt;"",[1]Controles!$C462,""),"")</f>
        <v/>
      </c>
      <c r="E463" s="50" t="str">
        <f>+IFERROR(IF([1]Controles!$D462&lt;&gt;"",[1]Controles!$D462,""),"")</f>
        <v/>
      </c>
      <c r="F463" s="50" t="str">
        <f>+IFERROR(IF([1]Controles!$E462&lt;&gt;"",[1]Controles!$E462,""),"")</f>
        <v/>
      </c>
      <c r="G463" s="59" t="str">
        <f>+IFERROR(IF([1]Controles!$F462&lt;&gt;"",[1]Controles!$F462,""),"")</f>
        <v/>
      </c>
      <c r="H463" s="43" t="str">
        <f>+IFERROR(IF([1]Controles!$G462&lt;&gt;"",[1]Controles!$G462,""),"")</f>
        <v/>
      </c>
      <c r="I463" s="42" t="str">
        <f>+IFERROR(Tabla1[[#This Row],[POSITIVO]]/Tabla1[[#This Row],[ASIGNACION]],"")</f>
        <v/>
      </c>
      <c r="J463" s="32" t="str">
        <f>IFERROR(VLOOKUP(Tabla1[[#This Row],[ENTIDAD]],Tabla2[#All],2,0),"")</f>
        <v/>
      </c>
      <c r="K463" s="32" t="str">
        <f>IFERROR(VLOOKUP(Tabla1[[#This Row],[LLAVE]],GANNT!$A:$J,10,0),"")</f>
        <v/>
      </c>
      <c r="L463" s="32" t="str">
        <f>IFERROR(VLOOKUP(Tabla1[[#This Row],[LLAVE]],GANNT!$A:$BT,72,0),"")</f>
        <v>CUMPLIDO</v>
      </c>
      <c r="M46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63" s="33">
        <f>IFERROR(VLOOKUP(Tabla1[[#This Row],[TARIFA A CALCULAR]],Tabla6[#All],2,0)*Tabla1[[#This Row],[POSITIVO]],0)</f>
        <v>0</v>
      </c>
      <c r="O463" s="33">
        <f>IFERROR(VLOOKUP(Tabla1[[#This Row],[TARIFA A CALCULAR]],Tabla6[#All],3,0)*(Tabla1[[#This Row],[ASIGNACION]]-Tabla1[[#This Row],[POSITIVO]]),0)</f>
        <v>0</v>
      </c>
      <c r="P463" s="34">
        <f>+IFERROR(Tabla1[[#This Row],[FACTURA POSITIVO]]+Tabla1[[#This Row],[FACTURA NEGATIVO]],0)</f>
        <v>0</v>
      </c>
    </row>
    <row r="464" spans="1:16" x14ac:dyDescent="0.25">
      <c r="A464" s="62" t="str">
        <f>IFERROR(Tabla1[[#This Row],[ENTIDAD]]&amp;Tabla1[[#This Row],['# SOLICITUDES]],"")</f>
        <v/>
      </c>
      <c r="B464" s="66" t="str">
        <f>+IFERROR(IF([1]Controles!$A463&lt;&gt;"",[1]Controles!$A463,""),"")</f>
        <v/>
      </c>
      <c r="C464" s="64" t="str">
        <f>+IFERROR(IF([1]Controles!$B463&lt;&gt;"",[1]Controles!$B463,""),"")</f>
        <v/>
      </c>
      <c r="D464" s="50" t="str">
        <f>+IFERROR(IF([1]Controles!$C463&lt;&gt;"",[1]Controles!$C463,""),"")</f>
        <v/>
      </c>
      <c r="E464" s="50" t="str">
        <f>+IFERROR(IF([1]Controles!$D463&lt;&gt;"",[1]Controles!$D463,""),"")</f>
        <v/>
      </c>
      <c r="F464" s="50" t="str">
        <f>+IFERROR(IF([1]Controles!$E463&lt;&gt;"",[1]Controles!$E463,""),"")</f>
        <v/>
      </c>
      <c r="G464" s="59" t="str">
        <f>+IFERROR(IF([1]Controles!$F463&lt;&gt;"",[1]Controles!$F463,""),"")</f>
        <v/>
      </c>
      <c r="H464" s="43" t="str">
        <f>+IFERROR(IF([1]Controles!$G463&lt;&gt;"",[1]Controles!$G463,""),"")</f>
        <v/>
      </c>
      <c r="I464" s="42" t="str">
        <f>+IFERROR(Tabla1[[#This Row],[POSITIVO]]/Tabla1[[#This Row],[ASIGNACION]],"")</f>
        <v/>
      </c>
      <c r="J464" s="32" t="str">
        <f>IFERROR(VLOOKUP(Tabla1[[#This Row],[ENTIDAD]],Tabla2[#All],2,0),"")</f>
        <v/>
      </c>
      <c r="K464" s="32" t="str">
        <f>IFERROR(VLOOKUP(Tabla1[[#This Row],[LLAVE]],GANNT!$A:$J,10,0),"")</f>
        <v/>
      </c>
      <c r="L464" s="32" t="str">
        <f>IFERROR(VLOOKUP(Tabla1[[#This Row],[LLAVE]],GANNT!$A:$BT,72,0),"")</f>
        <v>CUMPLIDO</v>
      </c>
      <c r="M46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64" s="33">
        <f>IFERROR(VLOOKUP(Tabla1[[#This Row],[TARIFA A CALCULAR]],Tabla6[#All],2,0)*Tabla1[[#This Row],[POSITIVO]],0)</f>
        <v>0</v>
      </c>
      <c r="O464" s="33">
        <f>IFERROR(VLOOKUP(Tabla1[[#This Row],[TARIFA A CALCULAR]],Tabla6[#All],3,0)*(Tabla1[[#This Row],[ASIGNACION]]-Tabla1[[#This Row],[POSITIVO]]),0)</f>
        <v>0</v>
      </c>
      <c r="P464" s="34">
        <f>+IFERROR(Tabla1[[#This Row],[FACTURA POSITIVO]]+Tabla1[[#This Row],[FACTURA NEGATIVO]],0)</f>
        <v>0</v>
      </c>
    </row>
    <row r="465" spans="1:16" x14ac:dyDescent="0.25">
      <c r="A465" s="62" t="str">
        <f>IFERROR(Tabla1[[#This Row],[ENTIDAD]]&amp;Tabla1[[#This Row],['# SOLICITUDES]],"")</f>
        <v/>
      </c>
      <c r="B465" s="66" t="str">
        <f>+IFERROR(IF([1]Controles!$A464&lt;&gt;"",[1]Controles!$A464,""),"")</f>
        <v/>
      </c>
      <c r="C465" s="64" t="str">
        <f>+IFERROR(IF([1]Controles!$B464&lt;&gt;"",[1]Controles!$B464,""),"")</f>
        <v/>
      </c>
      <c r="D465" s="50" t="str">
        <f>+IFERROR(IF([1]Controles!$C464&lt;&gt;"",[1]Controles!$C464,""),"")</f>
        <v/>
      </c>
      <c r="E465" s="50" t="str">
        <f>+IFERROR(IF([1]Controles!$D464&lt;&gt;"",[1]Controles!$D464,""),"")</f>
        <v/>
      </c>
      <c r="F465" s="50" t="str">
        <f>+IFERROR(IF([1]Controles!$E464&lt;&gt;"",[1]Controles!$E464,""),"")</f>
        <v/>
      </c>
      <c r="G465" s="59" t="str">
        <f>+IFERROR(IF([1]Controles!$F464&lt;&gt;"",[1]Controles!$F464,""),"")</f>
        <v/>
      </c>
      <c r="H465" s="43" t="str">
        <f>+IFERROR(IF([1]Controles!$G464&lt;&gt;"",[1]Controles!$G464,""),"")</f>
        <v/>
      </c>
      <c r="I465" s="42" t="str">
        <f>+IFERROR(Tabla1[[#This Row],[POSITIVO]]/Tabla1[[#This Row],[ASIGNACION]],"")</f>
        <v/>
      </c>
      <c r="J465" s="32" t="str">
        <f>IFERROR(VLOOKUP(Tabla1[[#This Row],[ENTIDAD]],Tabla2[#All],2,0),"")</f>
        <v/>
      </c>
      <c r="K465" s="32" t="str">
        <f>IFERROR(VLOOKUP(Tabla1[[#This Row],[LLAVE]],GANNT!$A:$J,10,0),"")</f>
        <v/>
      </c>
      <c r="L465" s="32" t="str">
        <f>IFERROR(VLOOKUP(Tabla1[[#This Row],[LLAVE]],GANNT!$A:$BT,72,0),"")</f>
        <v>CUMPLIDO</v>
      </c>
      <c r="M46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65" s="33">
        <f>IFERROR(VLOOKUP(Tabla1[[#This Row],[TARIFA A CALCULAR]],Tabla6[#All],2,0)*Tabla1[[#This Row],[POSITIVO]],0)</f>
        <v>0</v>
      </c>
      <c r="O465" s="33">
        <f>IFERROR(VLOOKUP(Tabla1[[#This Row],[TARIFA A CALCULAR]],Tabla6[#All],3,0)*(Tabla1[[#This Row],[ASIGNACION]]-Tabla1[[#This Row],[POSITIVO]]),0)</f>
        <v>0</v>
      </c>
      <c r="P465" s="34">
        <f>+IFERROR(Tabla1[[#This Row],[FACTURA POSITIVO]]+Tabla1[[#This Row],[FACTURA NEGATIVO]],0)</f>
        <v>0</v>
      </c>
    </row>
    <row r="466" spans="1:16" x14ac:dyDescent="0.25">
      <c r="A466" s="62" t="str">
        <f>IFERROR(Tabla1[[#This Row],[ENTIDAD]]&amp;Tabla1[[#This Row],['# SOLICITUDES]],"")</f>
        <v/>
      </c>
      <c r="B466" s="66" t="str">
        <f>+IFERROR(IF([1]Controles!$A465&lt;&gt;"",[1]Controles!$A465,""),"")</f>
        <v/>
      </c>
      <c r="C466" s="64" t="str">
        <f>+IFERROR(IF([1]Controles!$B465&lt;&gt;"",[1]Controles!$B465,""),"")</f>
        <v/>
      </c>
      <c r="D466" s="50" t="str">
        <f>+IFERROR(IF([1]Controles!$C465&lt;&gt;"",[1]Controles!$C465,""),"")</f>
        <v/>
      </c>
      <c r="E466" s="50" t="str">
        <f>+IFERROR(IF([1]Controles!$D465&lt;&gt;"",[1]Controles!$D465,""),"")</f>
        <v/>
      </c>
      <c r="F466" s="50" t="str">
        <f>+IFERROR(IF([1]Controles!$E465&lt;&gt;"",[1]Controles!$E465,""),"")</f>
        <v/>
      </c>
      <c r="G466" s="59" t="str">
        <f>+IFERROR(IF([1]Controles!$F465&lt;&gt;"",[1]Controles!$F465,""),"")</f>
        <v/>
      </c>
      <c r="H466" s="43" t="str">
        <f>+IFERROR(IF([1]Controles!$G465&lt;&gt;"",[1]Controles!$G465,""),"")</f>
        <v/>
      </c>
      <c r="I466" s="42" t="str">
        <f>+IFERROR(Tabla1[[#This Row],[POSITIVO]]/Tabla1[[#This Row],[ASIGNACION]],"")</f>
        <v/>
      </c>
      <c r="J466" s="32" t="str">
        <f>IFERROR(VLOOKUP(Tabla1[[#This Row],[ENTIDAD]],Tabla2[#All],2,0),"")</f>
        <v/>
      </c>
      <c r="K466" s="32" t="str">
        <f>IFERROR(VLOOKUP(Tabla1[[#This Row],[LLAVE]],GANNT!$A:$J,10,0),"")</f>
        <v/>
      </c>
      <c r="L466" s="32" t="str">
        <f>IFERROR(VLOOKUP(Tabla1[[#This Row],[LLAVE]],GANNT!$A:$BT,72,0),"")</f>
        <v>CUMPLIDO</v>
      </c>
      <c r="M46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66" s="33">
        <f>IFERROR(VLOOKUP(Tabla1[[#This Row],[TARIFA A CALCULAR]],Tabla6[#All],2,0)*Tabla1[[#This Row],[POSITIVO]],0)</f>
        <v>0</v>
      </c>
      <c r="O466" s="33">
        <f>IFERROR(VLOOKUP(Tabla1[[#This Row],[TARIFA A CALCULAR]],Tabla6[#All],3,0)*(Tabla1[[#This Row],[ASIGNACION]]-Tabla1[[#This Row],[POSITIVO]]),0)</f>
        <v>0</v>
      </c>
      <c r="P466" s="34">
        <f>+IFERROR(Tabla1[[#This Row],[FACTURA POSITIVO]]+Tabla1[[#This Row],[FACTURA NEGATIVO]],0)</f>
        <v>0</v>
      </c>
    </row>
    <row r="467" spans="1:16" x14ac:dyDescent="0.25">
      <c r="A467" s="62" t="str">
        <f>IFERROR(Tabla1[[#This Row],[ENTIDAD]]&amp;Tabla1[[#This Row],['# SOLICITUDES]],"")</f>
        <v/>
      </c>
      <c r="B467" s="66" t="str">
        <f>+IFERROR(IF([1]Controles!$A466&lt;&gt;"",[1]Controles!$A466,""),"")</f>
        <v/>
      </c>
      <c r="C467" s="64" t="str">
        <f>+IFERROR(IF([1]Controles!$B466&lt;&gt;"",[1]Controles!$B466,""),"")</f>
        <v/>
      </c>
      <c r="D467" s="50" t="str">
        <f>+IFERROR(IF([1]Controles!$C466&lt;&gt;"",[1]Controles!$C466,""),"")</f>
        <v/>
      </c>
      <c r="E467" s="50" t="str">
        <f>+IFERROR(IF([1]Controles!$D466&lt;&gt;"",[1]Controles!$D466,""),"")</f>
        <v/>
      </c>
      <c r="F467" s="50" t="str">
        <f>+IFERROR(IF([1]Controles!$E466&lt;&gt;"",[1]Controles!$E466,""),"")</f>
        <v/>
      </c>
      <c r="G467" s="59" t="str">
        <f>+IFERROR(IF([1]Controles!$F466&lt;&gt;"",[1]Controles!$F466,""),"")</f>
        <v/>
      </c>
      <c r="H467" s="43" t="str">
        <f>+IFERROR(IF([1]Controles!$G466&lt;&gt;"",[1]Controles!$G466,""),"")</f>
        <v/>
      </c>
      <c r="I467" s="42" t="str">
        <f>+IFERROR(Tabla1[[#This Row],[POSITIVO]]/Tabla1[[#This Row],[ASIGNACION]],"")</f>
        <v/>
      </c>
      <c r="J467" s="32" t="str">
        <f>IFERROR(VLOOKUP(Tabla1[[#This Row],[ENTIDAD]],Tabla2[#All],2,0),"")</f>
        <v/>
      </c>
      <c r="K467" s="32" t="str">
        <f>IFERROR(VLOOKUP(Tabla1[[#This Row],[LLAVE]],GANNT!$A:$J,10,0),"")</f>
        <v/>
      </c>
      <c r="L467" s="32" t="str">
        <f>IFERROR(VLOOKUP(Tabla1[[#This Row],[LLAVE]],GANNT!$A:$BT,72,0),"")</f>
        <v>CUMPLIDO</v>
      </c>
      <c r="M46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67" s="33">
        <f>IFERROR(VLOOKUP(Tabla1[[#This Row],[TARIFA A CALCULAR]],Tabla6[#All],2,0)*Tabla1[[#This Row],[POSITIVO]],0)</f>
        <v>0</v>
      </c>
      <c r="O467" s="33">
        <f>IFERROR(VLOOKUP(Tabla1[[#This Row],[TARIFA A CALCULAR]],Tabla6[#All],3,0)*(Tabla1[[#This Row],[ASIGNACION]]-Tabla1[[#This Row],[POSITIVO]]),0)</f>
        <v>0</v>
      </c>
      <c r="P467" s="34">
        <f>+IFERROR(Tabla1[[#This Row],[FACTURA POSITIVO]]+Tabla1[[#This Row],[FACTURA NEGATIVO]],0)</f>
        <v>0</v>
      </c>
    </row>
    <row r="468" spans="1:16" x14ac:dyDescent="0.25">
      <c r="A468" s="62" t="str">
        <f>IFERROR(Tabla1[[#This Row],[ENTIDAD]]&amp;Tabla1[[#This Row],['# SOLICITUDES]],"")</f>
        <v/>
      </c>
      <c r="B468" s="66" t="str">
        <f>+IFERROR(IF([1]Controles!$A467&lt;&gt;"",[1]Controles!$A467,""),"")</f>
        <v/>
      </c>
      <c r="C468" s="64" t="str">
        <f>+IFERROR(IF([1]Controles!$B467&lt;&gt;"",[1]Controles!$B467,""),"")</f>
        <v/>
      </c>
      <c r="D468" s="50" t="str">
        <f>+IFERROR(IF([1]Controles!$C467&lt;&gt;"",[1]Controles!$C467,""),"")</f>
        <v/>
      </c>
      <c r="E468" s="50" t="str">
        <f>+IFERROR(IF([1]Controles!$D467&lt;&gt;"",[1]Controles!$D467,""),"")</f>
        <v/>
      </c>
      <c r="F468" s="50" t="str">
        <f>+IFERROR(IF([1]Controles!$E467&lt;&gt;"",[1]Controles!$E467,""),"")</f>
        <v/>
      </c>
      <c r="G468" s="59" t="str">
        <f>+IFERROR(IF([1]Controles!$F467&lt;&gt;"",[1]Controles!$F467,""),"")</f>
        <v/>
      </c>
      <c r="H468" s="43" t="str">
        <f>+IFERROR(IF([1]Controles!$G467&lt;&gt;"",[1]Controles!$G467,""),"")</f>
        <v/>
      </c>
      <c r="I468" s="42" t="str">
        <f>+IFERROR(Tabla1[[#This Row],[POSITIVO]]/Tabla1[[#This Row],[ASIGNACION]],"")</f>
        <v/>
      </c>
      <c r="J468" s="32" t="str">
        <f>IFERROR(VLOOKUP(Tabla1[[#This Row],[ENTIDAD]],Tabla2[#All],2,0),"")</f>
        <v/>
      </c>
      <c r="K468" s="32" t="str">
        <f>IFERROR(VLOOKUP(Tabla1[[#This Row],[LLAVE]],GANNT!$A:$J,10,0),"")</f>
        <v/>
      </c>
      <c r="L468" s="32" t="str">
        <f>IFERROR(VLOOKUP(Tabla1[[#This Row],[LLAVE]],GANNT!$A:$BT,72,0),"")</f>
        <v>CUMPLIDO</v>
      </c>
      <c r="M46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68" s="33">
        <f>IFERROR(VLOOKUP(Tabla1[[#This Row],[TARIFA A CALCULAR]],Tabla6[#All],2,0)*Tabla1[[#This Row],[POSITIVO]],0)</f>
        <v>0</v>
      </c>
      <c r="O468" s="33">
        <f>IFERROR(VLOOKUP(Tabla1[[#This Row],[TARIFA A CALCULAR]],Tabla6[#All],3,0)*(Tabla1[[#This Row],[ASIGNACION]]-Tabla1[[#This Row],[POSITIVO]]),0)</f>
        <v>0</v>
      </c>
      <c r="P468" s="34">
        <f>+IFERROR(Tabla1[[#This Row],[FACTURA POSITIVO]]+Tabla1[[#This Row],[FACTURA NEGATIVO]],0)</f>
        <v>0</v>
      </c>
    </row>
    <row r="469" spans="1:16" x14ac:dyDescent="0.25">
      <c r="A469" s="62" t="str">
        <f>IFERROR(Tabla1[[#This Row],[ENTIDAD]]&amp;Tabla1[[#This Row],['# SOLICITUDES]],"")</f>
        <v/>
      </c>
      <c r="B469" s="66" t="str">
        <f>+IFERROR(IF([1]Controles!$A468&lt;&gt;"",[1]Controles!$A468,""),"")</f>
        <v/>
      </c>
      <c r="C469" s="64" t="str">
        <f>+IFERROR(IF([1]Controles!$B468&lt;&gt;"",[1]Controles!$B468,""),"")</f>
        <v/>
      </c>
      <c r="D469" s="50" t="str">
        <f>+IFERROR(IF([1]Controles!$C468&lt;&gt;"",[1]Controles!$C468,""),"")</f>
        <v/>
      </c>
      <c r="E469" s="50" t="str">
        <f>+IFERROR(IF([1]Controles!$D468&lt;&gt;"",[1]Controles!$D468,""),"")</f>
        <v/>
      </c>
      <c r="F469" s="50" t="str">
        <f>+IFERROR(IF([1]Controles!$E468&lt;&gt;"",[1]Controles!$E468,""),"")</f>
        <v/>
      </c>
      <c r="G469" s="59" t="str">
        <f>+IFERROR(IF([1]Controles!$F468&lt;&gt;"",[1]Controles!$F468,""),"")</f>
        <v/>
      </c>
      <c r="H469" s="43" t="str">
        <f>+IFERROR(IF([1]Controles!$G468&lt;&gt;"",[1]Controles!$G468,""),"")</f>
        <v/>
      </c>
      <c r="I469" s="42" t="str">
        <f>+IFERROR(Tabla1[[#This Row],[POSITIVO]]/Tabla1[[#This Row],[ASIGNACION]],"")</f>
        <v/>
      </c>
      <c r="J469" s="32" t="str">
        <f>IFERROR(VLOOKUP(Tabla1[[#This Row],[ENTIDAD]],Tabla2[#All],2,0),"")</f>
        <v/>
      </c>
      <c r="K469" s="32" t="str">
        <f>IFERROR(VLOOKUP(Tabla1[[#This Row],[LLAVE]],GANNT!$A:$J,10,0),"")</f>
        <v/>
      </c>
      <c r="L469" s="32" t="str">
        <f>IFERROR(VLOOKUP(Tabla1[[#This Row],[LLAVE]],GANNT!$A:$BT,72,0),"")</f>
        <v>CUMPLIDO</v>
      </c>
      <c r="M46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69" s="33">
        <f>IFERROR(VLOOKUP(Tabla1[[#This Row],[TARIFA A CALCULAR]],Tabla6[#All],2,0)*Tabla1[[#This Row],[POSITIVO]],0)</f>
        <v>0</v>
      </c>
      <c r="O469" s="33">
        <f>IFERROR(VLOOKUP(Tabla1[[#This Row],[TARIFA A CALCULAR]],Tabla6[#All],3,0)*(Tabla1[[#This Row],[ASIGNACION]]-Tabla1[[#This Row],[POSITIVO]]),0)</f>
        <v>0</v>
      </c>
      <c r="P469" s="34">
        <f>+IFERROR(Tabla1[[#This Row],[FACTURA POSITIVO]]+Tabla1[[#This Row],[FACTURA NEGATIVO]],0)</f>
        <v>0</v>
      </c>
    </row>
    <row r="470" spans="1:16" x14ac:dyDescent="0.25">
      <c r="A470" s="62" t="str">
        <f>IFERROR(Tabla1[[#This Row],[ENTIDAD]]&amp;Tabla1[[#This Row],['# SOLICITUDES]],"")</f>
        <v/>
      </c>
      <c r="B470" s="66" t="str">
        <f>+IFERROR(IF([1]Controles!$A469&lt;&gt;"",[1]Controles!$A469,""),"")</f>
        <v/>
      </c>
      <c r="C470" s="64" t="str">
        <f>+IFERROR(IF([1]Controles!$B469&lt;&gt;"",[1]Controles!$B469,""),"")</f>
        <v/>
      </c>
      <c r="D470" s="50" t="str">
        <f>+IFERROR(IF([1]Controles!$C469&lt;&gt;"",[1]Controles!$C469,""),"")</f>
        <v/>
      </c>
      <c r="E470" s="50" t="str">
        <f>+IFERROR(IF([1]Controles!$D469&lt;&gt;"",[1]Controles!$D469,""),"")</f>
        <v/>
      </c>
      <c r="F470" s="50" t="str">
        <f>+IFERROR(IF([1]Controles!$E469&lt;&gt;"",[1]Controles!$E469,""),"")</f>
        <v/>
      </c>
      <c r="G470" s="59" t="str">
        <f>+IFERROR(IF([1]Controles!$F469&lt;&gt;"",[1]Controles!$F469,""),"")</f>
        <v/>
      </c>
      <c r="H470" s="43" t="str">
        <f>+IFERROR(IF([1]Controles!$G469&lt;&gt;"",[1]Controles!$G469,""),"")</f>
        <v/>
      </c>
      <c r="I470" s="42" t="str">
        <f>+IFERROR(Tabla1[[#This Row],[POSITIVO]]/Tabla1[[#This Row],[ASIGNACION]],"")</f>
        <v/>
      </c>
      <c r="J470" s="32" t="str">
        <f>IFERROR(VLOOKUP(Tabla1[[#This Row],[ENTIDAD]],Tabla2[#All],2,0),"")</f>
        <v/>
      </c>
      <c r="K470" s="32" t="str">
        <f>IFERROR(VLOOKUP(Tabla1[[#This Row],[LLAVE]],GANNT!$A:$J,10,0),"")</f>
        <v/>
      </c>
      <c r="L470" s="32" t="str">
        <f>IFERROR(VLOOKUP(Tabla1[[#This Row],[LLAVE]],GANNT!$A:$BT,72,0),"")</f>
        <v>CUMPLIDO</v>
      </c>
      <c r="M47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70" s="33">
        <f>IFERROR(VLOOKUP(Tabla1[[#This Row],[TARIFA A CALCULAR]],Tabla6[#All],2,0)*Tabla1[[#This Row],[POSITIVO]],0)</f>
        <v>0</v>
      </c>
      <c r="O470" s="33">
        <f>IFERROR(VLOOKUP(Tabla1[[#This Row],[TARIFA A CALCULAR]],Tabla6[#All],3,0)*(Tabla1[[#This Row],[ASIGNACION]]-Tabla1[[#This Row],[POSITIVO]]),0)</f>
        <v>0</v>
      </c>
      <c r="P470" s="34">
        <f>+IFERROR(Tabla1[[#This Row],[FACTURA POSITIVO]]+Tabla1[[#This Row],[FACTURA NEGATIVO]],0)</f>
        <v>0</v>
      </c>
    </row>
    <row r="471" spans="1:16" x14ac:dyDescent="0.25">
      <c r="A471" s="62" t="str">
        <f>IFERROR(Tabla1[[#This Row],[ENTIDAD]]&amp;Tabla1[[#This Row],['# SOLICITUDES]],"")</f>
        <v/>
      </c>
      <c r="B471" s="66" t="str">
        <f>+IFERROR(IF([1]Controles!$A470&lt;&gt;"",[1]Controles!$A470,""),"")</f>
        <v/>
      </c>
      <c r="C471" s="64" t="str">
        <f>+IFERROR(IF([1]Controles!$B470&lt;&gt;"",[1]Controles!$B470,""),"")</f>
        <v/>
      </c>
      <c r="D471" s="50" t="str">
        <f>+IFERROR(IF([1]Controles!$C470&lt;&gt;"",[1]Controles!$C470,""),"")</f>
        <v/>
      </c>
      <c r="E471" s="50" t="str">
        <f>+IFERROR(IF([1]Controles!$D470&lt;&gt;"",[1]Controles!$D470,""),"")</f>
        <v/>
      </c>
      <c r="F471" s="50" t="str">
        <f>+IFERROR(IF([1]Controles!$E470&lt;&gt;"",[1]Controles!$E470,""),"")</f>
        <v/>
      </c>
      <c r="G471" s="59" t="str">
        <f>+IFERROR(IF([1]Controles!$F470&lt;&gt;"",[1]Controles!$F470,""),"")</f>
        <v/>
      </c>
      <c r="H471" s="43" t="str">
        <f>+IFERROR(IF([1]Controles!$G470&lt;&gt;"",[1]Controles!$G470,""),"")</f>
        <v/>
      </c>
      <c r="I471" s="42" t="str">
        <f>+IFERROR(Tabla1[[#This Row],[POSITIVO]]/Tabla1[[#This Row],[ASIGNACION]],"")</f>
        <v/>
      </c>
      <c r="J471" s="32" t="str">
        <f>IFERROR(VLOOKUP(Tabla1[[#This Row],[ENTIDAD]],Tabla2[#All],2,0),"")</f>
        <v/>
      </c>
      <c r="K471" s="32" t="str">
        <f>IFERROR(VLOOKUP(Tabla1[[#This Row],[LLAVE]],GANNT!$A:$J,10,0),"")</f>
        <v/>
      </c>
      <c r="L471" s="32" t="str">
        <f>IFERROR(VLOOKUP(Tabla1[[#This Row],[LLAVE]],GANNT!$A:$BT,72,0),"")</f>
        <v>CUMPLIDO</v>
      </c>
      <c r="M47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71" s="33">
        <f>IFERROR(VLOOKUP(Tabla1[[#This Row],[TARIFA A CALCULAR]],Tabla6[#All],2,0)*Tabla1[[#This Row],[POSITIVO]],0)</f>
        <v>0</v>
      </c>
      <c r="O471" s="33">
        <f>IFERROR(VLOOKUP(Tabla1[[#This Row],[TARIFA A CALCULAR]],Tabla6[#All],3,0)*(Tabla1[[#This Row],[ASIGNACION]]-Tabla1[[#This Row],[POSITIVO]]),0)</f>
        <v>0</v>
      </c>
      <c r="P471" s="34">
        <f>+IFERROR(Tabla1[[#This Row],[FACTURA POSITIVO]]+Tabla1[[#This Row],[FACTURA NEGATIVO]],0)</f>
        <v>0</v>
      </c>
    </row>
    <row r="472" spans="1:16" x14ac:dyDescent="0.25">
      <c r="A472" s="62" t="str">
        <f>IFERROR(Tabla1[[#This Row],[ENTIDAD]]&amp;Tabla1[[#This Row],['# SOLICITUDES]],"")</f>
        <v/>
      </c>
      <c r="B472" s="66" t="str">
        <f>+IFERROR(IF([1]Controles!$A471&lt;&gt;"",[1]Controles!$A471,""),"")</f>
        <v/>
      </c>
      <c r="C472" s="64" t="str">
        <f>+IFERROR(IF([1]Controles!$B471&lt;&gt;"",[1]Controles!$B471,""),"")</f>
        <v/>
      </c>
      <c r="D472" s="50" t="str">
        <f>+IFERROR(IF([1]Controles!$C471&lt;&gt;"",[1]Controles!$C471,""),"")</f>
        <v/>
      </c>
      <c r="E472" s="50" t="str">
        <f>+IFERROR(IF([1]Controles!$D471&lt;&gt;"",[1]Controles!$D471,""),"")</f>
        <v/>
      </c>
      <c r="F472" s="50" t="str">
        <f>+IFERROR(IF([1]Controles!$E471&lt;&gt;"",[1]Controles!$E471,""),"")</f>
        <v/>
      </c>
      <c r="G472" s="59" t="str">
        <f>+IFERROR(IF([1]Controles!$F471&lt;&gt;"",[1]Controles!$F471,""),"")</f>
        <v/>
      </c>
      <c r="H472" s="43" t="str">
        <f>+IFERROR(IF([1]Controles!$G471&lt;&gt;"",[1]Controles!$G471,""),"")</f>
        <v/>
      </c>
      <c r="I472" s="42" t="str">
        <f>+IFERROR(Tabla1[[#This Row],[POSITIVO]]/Tabla1[[#This Row],[ASIGNACION]],"")</f>
        <v/>
      </c>
      <c r="J472" s="32" t="str">
        <f>IFERROR(VLOOKUP(Tabla1[[#This Row],[ENTIDAD]],Tabla2[#All],2,0),"")</f>
        <v/>
      </c>
      <c r="K472" s="32" t="str">
        <f>IFERROR(VLOOKUP(Tabla1[[#This Row],[LLAVE]],GANNT!$A:$J,10,0),"")</f>
        <v/>
      </c>
      <c r="L472" s="32" t="str">
        <f>IFERROR(VLOOKUP(Tabla1[[#This Row],[LLAVE]],GANNT!$A:$BT,72,0),"")</f>
        <v>CUMPLIDO</v>
      </c>
      <c r="M47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72" s="33">
        <f>IFERROR(VLOOKUP(Tabla1[[#This Row],[TARIFA A CALCULAR]],Tabla6[#All],2,0)*Tabla1[[#This Row],[POSITIVO]],0)</f>
        <v>0</v>
      </c>
      <c r="O472" s="33">
        <f>IFERROR(VLOOKUP(Tabla1[[#This Row],[TARIFA A CALCULAR]],Tabla6[#All],3,0)*(Tabla1[[#This Row],[ASIGNACION]]-Tabla1[[#This Row],[POSITIVO]]),0)</f>
        <v>0</v>
      </c>
      <c r="P472" s="34">
        <f>+IFERROR(Tabla1[[#This Row],[FACTURA POSITIVO]]+Tabla1[[#This Row],[FACTURA NEGATIVO]],0)</f>
        <v>0</v>
      </c>
    </row>
    <row r="473" spans="1:16" x14ac:dyDescent="0.25">
      <c r="A473" s="62" t="str">
        <f>IFERROR(Tabla1[[#This Row],[ENTIDAD]]&amp;Tabla1[[#This Row],['# SOLICITUDES]],"")</f>
        <v/>
      </c>
      <c r="B473" s="66" t="str">
        <f>+IFERROR(IF([1]Controles!$A472&lt;&gt;"",[1]Controles!$A472,""),"")</f>
        <v/>
      </c>
      <c r="C473" s="64" t="str">
        <f>+IFERROR(IF([1]Controles!$B472&lt;&gt;"",[1]Controles!$B472,""),"")</f>
        <v/>
      </c>
      <c r="D473" s="50" t="str">
        <f>+IFERROR(IF([1]Controles!$C472&lt;&gt;"",[1]Controles!$C472,""),"")</f>
        <v/>
      </c>
      <c r="E473" s="50" t="str">
        <f>+IFERROR(IF([1]Controles!$D472&lt;&gt;"",[1]Controles!$D472,""),"")</f>
        <v/>
      </c>
      <c r="F473" s="50" t="str">
        <f>+IFERROR(IF([1]Controles!$E472&lt;&gt;"",[1]Controles!$E472,""),"")</f>
        <v/>
      </c>
      <c r="G473" s="59" t="str">
        <f>+IFERROR(IF([1]Controles!$F472&lt;&gt;"",[1]Controles!$F472,""),"")</f>
        <v/>
      </c>
      <c r="H473" s="43" t="str">
        <f>+IFERROR(IF([1]Controles!$G472&lt;&gt;"",[1]Controles!$G472,""),"")</f>
        <v/>
      </c>
      <c r="I473" s="42" t="str">
        <f>+IFERROR(Tabla1[[#This Row],[POSITIVO]]/Tabla1[[#This Row],[ASIGNACION]],"")</f>
        <v/>
      </c>
      <c r="J473" s="32" t="str">
        <f>IFERROR(VLOOKUP(Tabla1[[#This Row],[ENTIDAD]],Tabla2[#All],2,0),"")</f>
        <v/>
      </c>
      <c r="K473" s="32" t="str">
        <f>IFERROR(VLOOKUP(Tabla1[[#This Row],[LLAVE]],GANNT!$A:$J,10,0),"")</f>
        <v/>
      </c>
      <c r="L473" s="32" t="str">
        <f>IFERROR(VLOOKUP(Tabla1[[#This Row],[LLAVE]],GANNT!$A:$BT,72,0),"")</f>
        <v>CUMPLIDO</v>
      </c>
      <c r="M47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73" s="33">
        <f>IFERROR(VLOOKUP(Tabla1[[#This Row],[TARIFA A CALCULAR]],Tabla6[#All],2,0)*Tabla1[[#This Row],[POSITIVO]],0)</f>
        <v>0</v>
      </c>
      <c r="O473" s="33">
        <f>IFERROR(VLOOKUP(Tabla1[[#This Row],[TARIFA A CALCULAR]],Tabla6[#All],3,0)*(Tabla1[[#This Row],[ASIGNACION]]-Tabla1[[#This Row],[POSITIVO]]),0)</f>
        <v>0</v>
      </c>
      <c r="P473" s="34">
        <f>+IFERROR(Tabla1[[#This Row],[FACTURA POSITIVO]]+Tabla1[[#This Row],[FACTURA NEGATIVO]],0)</f>
        <v>0</v>
      </c>
    </row>
    <row r="474" spans="1:16" x14ac:dyDescent="0.25">
      <c r="A474" s="62" t="str">
        <f>IFERROR(Tabla1[[#This Row],[ENTIDAD]]&amp;Tabla1[[#This Row],['# SOLICITUDES]],"")</f>
        <v/>
      </c>
      <c r="B474" s="66" t="str">
        <f>+IFERROR(IF([1]Controles!$A473&lt;&gt;"",[1]Controles!$A473,""),"")</f>
        <v/>
      </c>
      <c r="C474" s="64" t="str">
        <f>+IFERROR(IF([1]Controles!$B473&lt;&gt;"",[1]Controles!$B473,""),"")</f>
        <v/>
      </c>
      <c r="D474" s="50" t="str">
        <f>+IFERROR(IF([1]Controles!$C473&lt;&gt;"",[1]Controles!$C473,""),"")</f>
        <v/>
      </c>
      <c r="E474" s="50" t="str">
        <f>+IFERROR(IF([1]Controles!$D473&lt;&gt;"",[1]Controles!$D473,""),"")</f>
        <v/>
      </c>
      <c r="F474" s="50" t="str">
        <f>+IFERROR(IF([1]Controles!$E473&lt;&gt;"",[1]Controles!$E473,""),"")</f>
        <v/>
      </c>
      <c r="G474" s="59" t="str">
        <f>+IFERROR(IF([1]Controles!$F473&lt;&gt;"",[1]Controles!$F473,""),"")</f>
        <v/>
      </c>
      <c r="H474" s="43" t="str">
        <f>+IFERROR(IF([1]Controles!$G473&lt;&gt;"",[1]Controles!$G473,""),"")</f>
        <v/>
      </c>
      <c r="I474" s="42" t="str">
        <f>+IFERROR(Tabla1[[#This Row],[POSITIVO]]/Tabla1[[#This Row],[ASIGNACION]],"")</f>
        <v/>
      </c>
      <c r="J474" s="32" t="str">
        <f>IFERROR(VLOOKUP(Tabla1[[#This Row],[ENTIDAD]],Tabla2[#All],2,0),"")</f>
        <v/>
      </c>
      <c r="K474" s="32" t="str">
        <f>IFERROR(VLOOKUP(Tabla1[[#This Row],[LLAVE]],GANNT!$A:$J,10,0),"")</f>
        <v/>
      </c>
      <c r="L474" s="32" t="str">
        <f>IFERROR(VLOOKUP(Tabla1[[#This Row],[LLAVE]],GANNT!$A:$BT,72,0),"")</f>
        <v>CUMPLIDO</v>
      </c>
      <c r="M47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74" s="33">
        <f>IFERROR(VLOOKUP(Tabla1[[#This Row],[TARIFA A CALCULAR]],Tabla6[#All],2,0)*Tabla1[[#This Row],[POSITIVO]],0)</f>
        <v>0</v>
      </c>
      <c r="O474" s="33">
        <f>IFERROR(VLOOKUP(Tabla1[[#This Row],[TARIFA A CALCULAR]],Tabla6[#All],3,0)*(Tabla1[[#This Row],[ASIGNACION]]-Tabla1[[#This Row],[POSITIVO]]),0)</f>
        <v>0</v>
      </c>
      <c r="P474" s="34">
        <f>+IFERROR(Tabla1[[#This Row],[FACTURA POSITIVO]]+Tabla1[[#This Row],[FACTURA NEGATIVO]],0)</f>
        <v>0</v>
      </c>
    </row>
    <row r="475" spans="1:16" x14ac:dyDescent="0.25">
      <c r="A475" s="62" t="str">
        <f>IFERROR(Tabla1[[#This Row],[ENTIDAD]]&amp;Tabla1[[#This Row],['# SOLICITUDES]],"")</f>
        <v/>
      </c>
      <c r="B475" s="66" t="str">
        <f>+IFERROR(IF([1]Controles!$A474&lt;&gt;"",[1]Controles!$A474,""),"")</f>
        <v/>
      </c>
      <c r="C475" s="64" t="str">
        <f>+IFERROR(IF([1]Controles!$B474&lt;&gt;"",[1]Controles!$B474,""),"")</f>
        <v/>
      </c>
      <c r="D475" s="50" t="str">
        <f>+IFERROR(IF([1]Controles!$C474&lt;&gt;"",[1]Controles!$C474,""),"")</f>
        <v/>
      </c>
      <c r="E475" s="50" t="str">
        <f>+IFERROR(IF([1]Controles!$D474&lt;&gt;"",[1]Controles!$D474,""),"")</f>
        <v/>
      </c>
      <c r="F475" s="50" t="str">
        <f>+IFERROR(IF([1]Controles!$E474&lt;&gt;"",[1]Controles!$E474,""),"")</f>
        <v/>
      </c>
      <c r="G475" s="59" t="str">
        <f>+IFERROR(IF([1]Controles!$F474&lt;&gt;"",[1]Controles!$F474,""),"")</f>
        <v/>
      </c>
      <c r="H475" s="43" t="str">
        <f>+IFERROR(IF([1]Controles!$G474&lt;&gt;"",[1]Controles!$G474,""),"")</f>
        <v/>
      </c>
      <c r="I475" s="42" t="str">
        <f>+IFERROR(Tabla1[[#This Row],[POSITIVO]]/Tabla1[[#This Row],[ASIGNACION]],"")</f>
        <v/>
      </c>
      <c r="J475" s="32" t="str">
        <f>IFERROR(VLOOKUP(Tabla1[[#This Row],[ENTIDAD]],Tabla2[#All],2,0),"")</f>
        <v/>
      </c>
      <c r="K475" s="32" t="str">
        <f>IFERROR(VLOOKUP(Tabla1[[#This Row],[LLAVE]],GANNT!$A:$J,10,0),"")</f>
        <v/>
      </c>
      <c r="L475" s="32" t="str">
        <f>IFERROR(VLOOKUP(Tabla1[[#This Row],[LLAVE]],GANNT!$A:$BT,72,0),"")</f>
        <v>CUMPLIDO</v>
      </c>
      <c r="M47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75" s="33">
        <f>IFERROR(VLOOKUP(Tabla1[[#This Row],[TARIFA A CALCULAR]],Tabla6[#All],2,0)*Tabla1[[#This Row],[POSITIVO]],0)</f>
        <v>0</v>
      </c>
      <c r="O475" s="33">
        <f>IFERROR(VLOOKUP(Tabla1[[#This Row],[TARIFA A CALCULAR]],Tabla6[#All],3,0)*(Tabla1[[#This Row],[ASIGNACION]]-Tabla1[[#This Row],[POSITIVO]]),0)</f>
        <v>0</v>
      </c>
      <c r="P475" s="34">
        <f>+IFERROR(Tabla1[[#This Row],[FACTURA POSITIVO]]+Tabla1[[#This Row],[FACTURA NEGATIVO]],0)</f>
        <v>0</v>
      </c>
    </row>
    <row r="476" spans="1:16" x14ac:dyDescent="0.25">
      <c r="A476" s="62" t="str">
        <f>IFERROR(Tabla1[[#This Row],[ENTIDAD]]&amp;Tabla1[[#This Row],['# SOLICITUDES]],"")</f>
        <v/>
      </c>
      <c r="B476" s="66" t="str">
        <f>+IFERROR(IF([1]Controles!$A475&lt;&gt;"",[1]Controles!$A475,""),"")</f>
        <v/>
      </c>
      <c r="C476" s="64" t="str">
        <f>+IFERROR(IF([1]Controles!$B475&lt;&gt;"",[1]Controles!$B475,""),"")</f>
        <v/>
      </c>
      <c r="D476" s="50" t="str">
        <f>+IFERROR(IF([1]Controles!$C475&lt;&gt;"",[1]Controles!$C475,""),"")</f>
        <v/>
      </c>
      <c r="E476" s="50" t="str">
        <f>+IFERROR(IF([1]Controles!$D475&lt;&gt;"",[1]Controles!$D475,""),"")</f>
        <v/>
      </c>
      <c r="F476" s="50" t="str">
        <f>+IFERROR(IF([1]Controles!$E475&lt;&gt;"",[1]Controles!$E475,""),"")</f>
        <v/>
      </c>
      <c r="G476" s="59" t="str">
        <f>+IFERROR(IF([1]Controles!$F475&lt;&gt;"",[1]Controles!$F475,""),"")</f>
        <v/>
      </c>
      <c r="H476" s="43" t="str">
        <f>+IFERROR(IF([1]Controles!$G475&lt;&gt;"",[1]Controles!$G475,""),"")</f>
        <v/>
      </c>
      <c r="I476" s="42" t="str">
        <f>+IFERROR(Tabla1[[#This Row],[POSITIVO]]/Tabla1[[#This Row],[ASIGNACION]],"")</f>
        <v/>
      </c>
      <c r="J476" s="32" t="str">
        <f>IFERROR(VLOOKUP(Tabla1[[#This Row],[ENTIDAD]],Tabla2[#All],2,0),"")</f>
        <v/>
      </c>
      <c r="K476" s="32" t="str">
        <f>IFERROR(VLOOKUP(Tabla1[[#This Row],[LLAVE]],GANNT!$A:$J,10,0),"")</f>
        <v/>
      </c>
      <c r="L476" s="32" t="str">
        <f>IFERROR(VLOOKUP(Tabla1[[#This Row],[LLAVE]],GANNT!$A:$BT,72,0),"")</f>
        <v>CUMPLIDO</v>
      </c>
      <c r="M47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76" s="33">
        <f>IFERROR(VLOOKUP(Tabla1[[#This Row],[TARIFA A CALCULAR]],Tabla6[#All],2,0)*Tabla1[[#This Row],[POSITIVO]],0)</f>
        <v>0</v>
      </c>
      <c r="O476" s="33">
        <f>IFERROR(VLOOKUP(Tabla1[[#This Row],[TARIFA A CALCULAR]],Tabla6[#All],3,0)*(Tabla1[[#This Row],[ASIGNACION]]-Tabla1[[#This Row],[POSITIVO]]),0)</f>
        <v>0</v>
      </c>
      <c r="P476" s="34">
        <f>+IFERROR(Tabla1[[#This Row],[FACTURA POSITIVO]]+Tabla1[[#This Row],[FACTURA NEGATIVO]],0)</f>
        <v>0</v>
      </c>
    </row>
    <row r="477" spans="1:16" x14ac:dyDescent="0.25">
      <c r="A477" s="62" t="str">
        <f>IFERROR(Tabla1[[#This Row],[ENTIDAD]]&amp;Tabla1[[#This Row],['# SOLICITUDES]],"")</f>
        <v/>
      </c>
      <c r="B477" s="66" t="str">
        <f>+IFERROR(IF([1]Controles!$A476&lt;&gt;"",[1]Controles!$A476,""),"")</f>
        <v/>
      </c>
      <c r="C477" s="64" t="str">
        <f>+IFERROR(IF([1]Controles!$B476&lt;&gt;"",[1]Controles!$B476,""),"")</f>
        <v/>
      </c>
      <c r="D477" s="50" t="str">
        <f>+IFERROR(IF([1]Controles!$C476&lt;&gt;"",[1]Controles!$C476,""),"")</f>
        <v/>
      </c>
      <c r="E477" s="50" t="str">
        <f>+IFERROR(IF([1]Controles!$D476&lt;&gt;"",[1]Controles!$D476,""),"")</f>
        <v/>
      </c>
      <c r="F477" s="50" t="str">
        <f>+IFERROR(IF([1]Controles!$E476&lt;&gt;"",[1]Controles!$E476,""),"")</f>
        <v/>
      </c>
      <c r="G477" s="59" t="str">
        <f>+IFERROR(IF([1]Controles!$F476&lt;&gt;"",[1]Controles!$F476,""),"")</f>
        <v/>
      </c>
      <c r="H477" s="43" t="str">
        <f>+IFERROR(IF([1]Controles!$G476&lt;&gt;"",[1]Controles!$G476,""),"")</f>
        <v/>
      </c>
      <c r="I477" s="42" t="str">
        <f>+IFERROR(Tabla1[[#This Row],[POSITIVO]]/Tabla1[[#This Row],[ASIGNACION]],"")</f>
        <v/>
      </c>
      <c r="J477" s="32" t="str">
        <f>IFERROR(VLOOKUP(Tabla1[[#This Row],[ENTIDAD]],Tabla2[#All],2,0),"")</f>
        <v/>
      </c>
      <c r="K477" s="32" t="str">
        <f>IFERROR(VLOOKUP(Tabla1[[#This Row],[LLAVE]],GANNT!$A:$J,10,0),"")</f>
        <v/>
      </c>
      <c r="L477" s="32" t="str">
        <f>IFERROR(VLOOKUP(Tabla1[[#This Row],[LLAVE]],GANNT!$A:$BT,72,0),"")</f>
        <v>CUMPLIDO</v>
      </c>
      <c r="M47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77" s="33">
        <f>IFERROR(VLOOKUP(Tabla1[[#This Row],[TARIFA A CALCULAR]],Tabla6[#All],2,0)*Tabla1[[#This Row],[POSITIVO]],0)</f>
        <v>0</v>
      </c>
      <c r="O477" s="33">
        <f>IFERROR(VLOOKUP(Tabla1[[#This Row],[TARIFA A CALCULAR]],Tabla6[#All],3,0)*(Tabla1[[#This Row],[ASIGNACION]]-Tabla1[[#This Row],[POSITIVO]]),0)</f>
        <v>0</v>
      </c>
      <c r="P477" s="34">
        <f>+IFERROR(Tabla1[[#This Row],[FACTURA POSITIVO]]+Tabla1[[#This Row],[FACTURA NEGATIVO]],0)</f>
        <v>0</v>
      </c>
    </row>
    <row r="478" spans="1:16" x14ac:dyDescent="0.25">
      <c r="A478" s="62" t="str">
        <f>IFERROR(Tabla1[[#This Row],[ENTIDAD]]&amp;Tabla1[[#This Row],['# SOLICITUDES]],"")</f>
        <v/>
      </c>
      <c r="B478" s="66" t="str">
        <f>+IFERROR(IF([1]Controles!$A477&lt;&gt;"",[1]Controles!$A477,""),"")</f>
        <v/>
      </c>
      <c r="C478" s="64" t="str">
        <f>+IFERROR(IF([1]Controles!$B477&lt;&gt;"",[1]Controles!$B477,""),"")</f>
        <v/>
      </c>
      <c r="D478" s="50" t="str">
        <f>+IFERROR(IF([1]Controles!$C477&lt;&gt;"",[1]Controles!$C477,""),"")</f>
        <v/>
      </c>
      <c r="E478" s="50" t="str">
        <f>+IFERROR(IF([1]Controles!$D477&lt;&gt;"",[1]Controles!$D477,""),"")</f>
        <v/>
      </c>
      <c r="F478" s="50" t="str">
        <f>+IFERROR(IF([1]Controles!$E477&lt;&gt;"",[1]Controles!$E477,""),"")</f>
        <v/>
      </c>
      <c r="G478" s="59" t="str">
        <f>+IFERROR(IF([1]Controles!$F477&lt;&gt;"",[1]Controles!$F477,""),"")</f>
        <v/>
      </c>
      <c r="H478" s="43" t="str">
        <f>+IFERROR(IF([1]Controles!$G477&lt;&gt;"",[1]Controles!$G477,""),"")</f>
        <v/>
      </c>
      <c r="I478" s="42" t="str">
        <f>+IFERROR(Tabla1[[#This Row],[POSITIVO]]/Tabla1[[#This Row],[ASIGNACION]],"")</f>
        <v/>
      </c>
      <c r="J478" s="32" t="str">
        <f>IFERROR(VLOOKUP(Tabla1[[#This Row],[ENTIDAD]],Tabla2[#All],2,0),"")</f>
        <v/>
      </c>
      <c r="K478" s="32" t="str">
        <f>IFERROR(VLOOKUP(Tabla1[[#This Row],[LLAVE]],GANNT!$A:$J,10,0),"")</f>
        <v/>
      </c>
      <c r="L478" s="32" t="str">
        <f>IFERROR(VLOOKUP(Tabla1[[#This Row],[LLAVE]],GANNT!$A:$BT,72,0),"")</f>
        <v>CUMPLIDO</v>
      </c>
      <c r="M47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78" s="33">
        <f>IFERROR(VLOOKUP(Tabla1[[#This Row],[TARIFA A CALCULAR]],Tabla6[#All],2,0)*Tabla1[[#This Row],[POSITIVO]],0)</f>
        <v>0</v>
      </c>
      <c r="O478" s="33">
        <f>IFERROR(VLOOKUP(Tabla1[[#This Row],[TARIFA A CALCULAR]],Tabla6[#All],3,0)*(Tabla1[[#This Row],[ASIGNACION]]-Tabla1[[#This Row],[POSITIVO]]),0)</f>
        <v>0</v>
      </c>
      <c r="P478" s="34">
        <f>+IFERROR(Tabla1[[#This Row],[FACTURA POSITIVO]]+Tabla1[[#This Row],[FACTURA NEGATIVO]],0)</f>
        <v>0</v>
      </c>
    </row>
    <row r="479" spans="1:16" x14ac:dyDescent="0.25">
      <c r="A479" s="62" t="str">
        <f>IFERROR(Tabla1[[#This Row],[ENTIDAD]]&amp;Tabla1[[#This Row],['# SOLICITUDES]],"")</f>
        <v/>
      </c>
      <c r="B479" s="66" t="str">
        <f>+IFERROR(IF([1]Controles!$A478&lt;&gt;"",[1]Controles!$A478,""),"")</f>
        <v/>
      </c>
      <c r="C479" s="64" t="str">
        <f>+IFERROR(IF([1]Controles!$B478&lt;&gt;"",[1]Controles!$B478,""),"")</f>
        <v/>
      </c>
      <c r="D479" s="50" t="str">
        <f>+IFERROR(IF([1]Controles!$C478&lt;&gt;"",[1]Controles!$C478,""),"")</f>
        <v/>
      </c>
      <c r="E479" s="50" t="str">
        <f>+IFERROR(IF([1]Controles!$D478&lt;&gt;"",[1]Controles!$D478,""),"")</f>
        <v/>
      </c>
      <c r="F479" s="50" t="str">
        <f>+IFERROR(IF([1]Controles!$E478&lt;&gt;"",[1]Controles!$E478,""),"")</f>
        <v/>
      </c>
      <c r="G479" s="59" t="str">
        <f>+IFERROR(IF([1]Controles!$F478&lt;&gt;"",[1]Controles!$F478,""),"")</f>
        <v/>
      </c>
      <c r="H479" s="43" t="str">
        <f>+IFERROR(IF([1]Controles!$G478&lt;&gt;"",[1]Controles!$G478,""),"")</f>
        <v/>
      </c>
      <c r="I479" s="42" t="str">
        <f>+IFERROR(Tabla1[[#This Row],[POSITIVO]]/Tabla1[[#This Row],[ASIGNACION]],"")</f>
        <v/>
      </c>
      <c r="J479" s="32" t="str">
        <f>IFERROR(VLOOKUP(Tabla1[[#This Row],[ENTIDAD]],Tabla2[#All],2,0),"")</f>
        <v/>
      </c>
      <c r="K479" s="32" t="str">
        <f>IFERROR(VLOOKUP(Tabla1[[#This Row],[LLAVE]],GANNT!$A:$J,10,0),"")</f>
        <v/>
      </c>
      <c r="L479" s="32" t="str">
        <f>IFERROR(VLOOKUP(Tabla1[[#This Row],[LLAVE]],GANNT!$A:$BT,72,0),"")</f>
        <v>CUMPLIDO</v>
      </c>
      <c r="M47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79" s="33">
        <f>IFERROR(VLOOKUP(Tabla1[[#This Row],[TARIFA A CALCULAR]],Tabla6[#All],2,0)*Tabla1[[#This Row],[POSITIVO]],0)</f>
        <v>0</v>
      </c>
      <c r="O479" s="33">
        <f>IFERROR(VLOOKUP(Tabla1[[#This Row],[TARIFA A CALCULAR]],Tabla6[#All],3,0)*(Tabla1[[#This Row],[ASIGNACION]]-Tabla1[[#This Row],[POSITIVO]]),0)</f>
        <v>0</v>
      </c>
      <c r="P479" s="34">
        <f>+IFERROR(Tabla1[[#This Row],[FACTURA POSITIVO]]+Tabla1[[#This Row],[FACTURA NEGATIVO]],0)</f>
        <v>0</v>
      </c>
    </row>
    <row r="480" spans="1:16" x14ac:dyDescent="0.25">
      <c r="A480" s="62" t="str">
        <f>IFERROR(Tabla1[[#This Row],[ENTIDAD]]&amp;Tabla1[[#This Row],['# SOLICITUDES]],"")</f>
        <v/>
      </c>
      <c r="B480" s="66" t="str">
        <f>+IFERROR(IF([1]Controles!$A479&lt;&gt;"",[1]Controles!$A479,""),"")</f>
        <v/>
      </c>
      <c r="C480" s="64" t="str">
        <f>+IFERROR(IF([1]Controles!$B479&lt;&gt;"",[1]Controles!$B479,""),"")</f>
        <v/>
      </c>
      <c r="D480" s="50" t="str">
        <f>+IFERROR(IF([1]Controles!$C479&lt;&gt;"",[1]Controles!$C479,""),"")</f>
        <v/>
      </c>
      <c r="E480" s="50" t="str">
        <f>+IFERROR(IF([1]Controles!$D479&lt;&gt;"",[1]Controles!$D479,""),"")</f>
        <v/>
      </c>
      <c r="F480" s="50" t="str">
        <f>+IFERROR(IF([1]Controles!$E479&lt;&gt;"",[1]Controles!$E479,""),"")</f>
        <v/>
      </c>
      <c r="G480" s="59" t="str">
        <f>+IFERROR(IF([1]Controles!$F479&lt;&gt;"",[1]Controles!$F479,""),"")</f>
        <v/>
      </c>
      <c r="H480" s="43" t="str">
        <f>+IFERROR(IF([1]Controles!$G479&lt;&gt;"",[1]Controles!$G479,""),"")</f>
        <v/>
      </c>
      <c r="I480" s="42" t="str">
        <f>+IFERROR(Tabla1[[#This Row],[POSITIVO]]/Tabla1[[#This Row],[ASIGNACION]],"")</f>
        <v/>
      </c>
      <c r="J480" s="32" t="str">
        <f>IFERROR(VLOOKUP(Tabla1[[#This Row],[ENTIDAD]],Tabla2[#All],2,0),"")</f>
        <v/>
      </c>
      <c r="K480" s="32" t="str">
        <f>IFERROR(VLOOKUP(Tabla1[[#This Row],[LLAVE]],GANNT!$A:$J,10,0),"")</f>
        <v/>
      </c>
      <c r="L480" s="32" t="str">
        <f>IFERROR(VLOOKUP(Tabla1[[#This Row],[LLAVE]],GANNT!$A:$BT,72,0),"")</f>
        <v>CUMPLIDO</v>
      </c>
      <c r="M48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80" s="33">
        <f>IFERROR(VLOOKUP(Tabla1[[#This Row],[TARIFA A CALCULAR]],Tabla6[#All],2,0)*Tabla1[[#This Row],[POSITIVO]],0)</f>
        <v>0</v>
      </c>
      <c r="O480" s="33">
        <f>IFERROR(VLOOKUP(Tabla1[[#This Row],[TARIFA A CALCULAR]],Tabla6[#All],3,0)*(Tabla1[[#This Row],[ASIGNACION]]-Tabla1[[#This Row],[POSITIVO]]),0)</f>
        <v>0</v>
      </c>
      <c r="P480" s="34">
        <f>+IFERROR(Tabla1[[#This Row],[FACTURA POSITIVO]]+Tabla1[[#This Row],[FACTURA NEGATIVO]],0)</f>
        <v>0</v>
      </c>
    </row>
    <row r="481" spans="1:16" x14ac:dyDescent="0.25">
      <c r="A481" s="62" t="str">
        <f>IFERROR(Tabla1[[#This Row],[ENTIDAD]]&amp;Tabla1[[#This Row],['# SOLICITUDES]],"")</f>
        <v/>
      </c>
      <c r="B481" s="66" t="str">
        <f>+IFERROR(IF([1]Controles!$A480&lt;&gt;"",[1]Controles!$A480,""),"")</f>
        <v/>
      </c>
      <c r="C481" s="64" t="str">
        <f>+IFERROR(IF([1]Controles!$B480&lt;&gt;"",[1]Controles!$B480,""),"")</f>
        <v/>
      </c>
      <c r="D481" s="50" t="str">
        <f>+IFERROR(IF([1]Controles!$C480&lt;&gt;"",[1]Controles!$C480,""),"")</f>
        <v/>
      </c>
      <c r="E481" s="50" t="str">
        <f>+IFERROR(IF([1]Controles!$D480&lt;&gt;"",[1]Controles!$D480,""),"")</f>
        <v/>
      </c>
      <c r="F481" s="50" t="str">
        <f>+IFERROR(IF([1]Controles!$E480&lt;&gt;"",[1]Controles!$E480,""),"")</f>
        <v/>
      </c>
      <c r="G481" s="59" t="str">
        <f>+IFERROR(IF([1]Controles!$F480&lt;&gt;"",[1]Controles!$F480,""),"")</f>
        <v/>
      </c>
      <c r="H481" s="43" t="str">
        <f>+IFERROR(IF([1]Controles!$G480&lt;&gt;"",[1]Controles!$G480,""),"")</f>
        <v/>
      </c>
      <c r="I481" s="42" t="str">
        <f>+IFERROR(Tabla1[[#This Row],[POSITIVO]]/Tabla1[[#This Row],[ASIGNACION]],"")</f>
        <v/>
      </c>
      <c r="J481" s="32" t="str">
        <f>IFERROR(VLOOKUP(Tabla1[[#This Row],[ENTIDAD]],Tabla2[#All],2,0),"")</f>
        <v/>
      </c>
      <c r="K481" s="32" t="str">
        <f>IFERROR(VLOOKUP(Tabla1[[#This Row],[LLAVE]],GANNT!$A:$J,10,0),"")</f>
        <v/>
      </c>
      <c r="L481" s="32" t="str">
        <f>IFERROR(VLOOKUP(Tabla1[[#This Row],[LLAVE]],GANNT!$A:$BT,72,0),"")</f>
        <v>CUMPLIDO</v>
      </c>
      <c r="M48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81" s="33">
        <f>IFERROR(VLOOKUP(Tabla1[[#This Row],[TARIFA A CALCULAR]],Tabla6[#All],2,0)*Tabla1[[#This Row],[POSITIVO]],0)</f>
        <v>0</v>
      </c>
      <c r="O481" s="33">
        <f>IFERROR(VLOOKUP(Tabla1[[#This Row],[TARIFA A CALCULAR]],Tabla6[#All],3,0)*(Tabla1[[#This Row],[ASIGNACION]]-Tabla1[[#This Row],[POSITIVO]]),0)</f>
        <v>0</v>
      </c>
      <c r="P481" s="34">
        <f>+IFERROR(Tabla1[[#This Row],[FACTURA POSITIVO]]+Tabla1[[#This Row],[FACTURA NEGATIVO]],0)</f>
        <v>0</v>
      </c>
    </row>
    <row r="482" spans="1:16" x14ac:dyDescent="0.25">
      <c r="A482" s="62" t="str">
        <f>IFERROR(Tabla1[[#This Row],[ENTIDAD]]&amp;Tabla1[[#This Row],['# SOLICITUDES]],"")</f>
        <v/>
      </c>
      <c r="B482" s="66" t="str">
        <f>+IFERROR(IF([1]Controles!$A481&lt;&gt;"",[1]Controles!$A481,""),"")</f>
        <v/>
      </c>
      <c r="C482" s="64" t="str">
        <f>+IFERROR(IF([1]Controles!$B481&lt;&gt;"",[1]Controles!$B481,""),"")</f>
        <v/>
      </c>
      <c r="D482" s="50" t="str">
        <f>+IFERROR(IF([1]Controles!$C481&lt;&gt;"",[1]Controles!$C481,""),"")</f>
        <v/>
      </c>
      <c r="E482" s="50" t="str">
        <f>+IFERROR(IF([1]Controles!$D481&lt;&gt;"",[1]Controles!$D481,""),"")</f>
        <v/>
      </c>
      <c r="F482" s="50" t="str">
        <f>+IFERROR(IF([1]Controles!$E481&lt;&gt;"",[1]Controles!$E481,""),"")</f>
        <v/>
      </c>
      <c r="G482" s="59" t="str">
        <f>+IFERROR(IF([1]Controles!$F481&lt;&gt;"",[1]Controles!$F481,""),"")</f>
        <v/>
      </c>
      <c r="H482" s="43" t="str">
        <f>+IFERROR(IF([1]Controles!$G481&lt;&gt;"",[1]Controles!$G481,""),"")</f>
        <v/>
      </c>
      <c r="I482" s="42" t="str">
        <f>+IFERROR(Tabla1[[#This Row],[POSITIVO]]/Tabla1[[#This Row],[ASIGNACION]],"")</f>
        <v/>
      </c>
      <c r="J482" s="32" t="str">
        <f>IFERROR(VLOOKUP(Tabla1[[#This Row],[ENTIDAD]],Tabla2[#All],2,0),"")</f>
        <v/>
      </c>
      <c r="K482" s="32" t="str">
        <f>IFERROR(VLOOKUP(Tabla1[[#This Row],[LLAVE]],GANNT!$A:$J,10,0),"")</f>
        <v/>
      </c>
      <c r="L482" s="32" t="str">
        <f>IFERROR(VLOOKUP(Tabla1[[#This Row],[LLAVE]],GANNT!$A:$BT,72,0),"")</f>
        <v>CUMPLIDO</v>
      </c>
      <c r="M48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82" s="33">
        <f>IFERROR(VLOOKUP(Tabla1[[#This Row],[TARIFA A CALCULAR]],Tabla6[#All],2,0)*Tabla1[[#This Row],[POSITIVO]],0)</f>
        <v>0</v>
      </c>
      <c r="O482" s="33">
        <f>IFERROR(VLOOKUP(Tabla1[[#This Row],[TARIFA A CALCULAR]],Tabla6[#All],3,0)*(Tabla1[[#This Row],[ASIGNACION]]-Tabla1[[#This Row],[POSITIVO]]),0)</f>
        <v>0</v>
      </c>
      <c r="P482" s="34">
        <f>+IFERROR(Tabla1[[#This Row],[FACTURA POSITIVO]]+Tabla1[[#This Row],[FACTURA NEGATIVO]],0)</f>
        <v>0</v>
      </c>
    </row>
    <row r="483" spans="1:16" x14ac:dyDescent="0.25">
      <c r="A483" s="62" t="str">
        <f>IFERROR(Tabla1[[#This Row],[ENTIDAD]]&amp;Tabla1[[#This Row],['# SOLICITUDES]],"")</f>
        <v/>
      </c>
      <c r="B483" s="66" t="str">
        <f>+IFERROR(IF([1]Controles!$A482&lt;&gt;"",[1]Controles!$A482,""),"")</f>
        <v/>
      </c>
      <c r="C483" s="64" t="str">
        <f>+IFERROR(IF([1]Controles!$B482&lt;&gt;"",[1]Controles!$B482,""),"")</f>
        <v/>
      </c>
      <c r="D483" s="50" t="str">
        <f>+IFERROR(IF([1]Controles!$C482&lt;&gt;"",[1]Controles!$C482,""),"")</f>
        <v/>
      </c>
      <c r="E483" s="50" t="str">
        <f>+IFERROR(IF([1]Controles!$D482&lt;&gt;"",[1]Controles!$D482,""),"")</f>
        <v/>
      </c>
      <c r="F483" s="50" t="str">
        <f>+IFERROR(IF([1]Controles!$E482&lt;&gt;"",[1]Controles!$E482,""),"")</f>
        <v/>
      </c>
      <c r="G483" s="59" t="str">
        <f>+IFERROR(IF([1]Controles!$F482&lt;&gt;"",[1]Controles!$F482,""),"")</f>
        <v/>
      </c>
      <c r="H483" s="43" t="str">
        <f>+IFERROR(IF([1]Controles!$G482&lt;&gt;"",[1]Controles!$G482,""),"")</f>
        <v/>
      </c>
      <c r="I483" s="42" t="str">
        <f>+IFERROR(Tabla1[[#This Row],[POSITIVO]]/Tabla1[[#This Row],[ASIGNACION]],"")</f>
        <v/>
      </c>
      <c r="J483" s="32" t="str">
        <f>IFERROR(VLOOKUP(Tabla1[[#This Row],[ENTIDAD]],Tabla2[#All],2,0),"")</f>
        <v/>
      </c>
      <c r="K483" s="32" t="str">
        <f>IFERROR(VLOOKUP(Tabla1[[#This Row],[LLAVE]],GANNT!$A:$J,10,0),"")</f>
        <v/>
      </c>
      <c r="L483" s="32" t="str">
        <f>IFERROR(VLOOKUP(Tabla1[[#This Row],[LLAVE]],GANNT!$A:$BT,72,0),"")</f>
        <v>CUMPLIDO</v>
      </c>
      <c r="M48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83" s="33">
        <f>IFERROR(VLOOKUP(Tabla1[[#This Row],[TARIFA A CALCULAR]],Tabla6[#All],2,0)*Tabla1[[#This Row],[POSITIVO]],0)</f>
        <v>0</v>
      </c>
      <c r="O483" s="33">
        <f>IFERROR(VLOOKUP(Tabla1[[#This Row],[TARIFA A CALCULAR]],Tabla6[#All],3,0)*(Tabla1[[#This Row],[ASIGNACION]]-Tabla1[[#This Row],[POSITIVO]]),0)</f>
        <v>0</v>
      </c>
      <c r="P483" s="34">
        <f>+IFERROR(Tabla1[[#This Row],[FACTURA POSITIVO]]+Tabla1[[#This Row],[FACTURA NEGATIVO]],0)</f>
        <v>0</v>
      </c>
    </row>
    <row r="484" spans="1:16" x14ac:dyDescent="0.25">
      <c r="A484" s="62" t="str">
        <f>IFERROR(Tabla1[[#This Row],[ENTIDAD]]&amp;Tabla1[[#This Row],['# SOLICITUDES]],"")</f>
        <v/>
      </c>
      <c r="B484" s="66" t="str">
        <f>+IFERROR(IF([1]Controles!$A483&lt;&gt;"",[1]Controles!$A483,""),"")</f>
        <v/>
      </c>
      <c r="C484" s="64" t="str">
        <f>+IFERROR(IF([1]Controles!$B483&lt;&gt;"",[1]Controles!$B483,""),"")</f>
        <v/>
      </c>
      <c r="D484" s="50" t="str">
        <f>+IFERROR(IF([1]Controles!$C483&lt;&gt;"",[1]Controles!$C483,""),"")</f>
        <v/>
      </c>
      <c r="E484" s="50" t="str">
        <f>+IFERROR(IF([1]Controles!$D483&lt;&gt;"",[1]Controles!$D483,""),"")</f>
        <v/>
      </c>
      <c r="F484" s="50" t="str">
        <f>+IFERROR(IF([1]Controles!$E483&lt;&gt;"",[1]Controles!$E483,""),"")</f>
        <v/>
      </c>
      <c r="G484" s="59" t="str">
        <f>+IFERROR(IF([1]Controles!$F483&lt;&gt;"",[1]Controles!$F483,""),"")</f>
        <v/>
      </c>
      <c r="H484" s="43" t="str">
        <f>+IFERROR(IF([1]Controles!$G483&lt;&gt;"",[1]Controles!$G483,""),"")</f>
        <v/>
      </c>
      <c r="I484" s="42" t="str">
        <f>+IFERROR(Tabla1[[#This Row],[POSITIVO]]/Tabla1[[#This Row],[ASIGNACION]],"")</f>
        <v/>
      </c>
      <c r="J484" s="32" t="str">
        <f>IFERROR(VLOOKUP(Tabla1[[#This Row],[ENTIDAD]],Tabla2[#All],2,0),"")</f>
        <v/>
      </c>
      <c r="K484" s="32" t="str">
        <f>IFERROR(VLOOKUP(Tabla1[[#This Row],[LLAVE]],GANNT!$A:$J,10,0),"")</f>
        <v/>
      </c>
      <c r="L484" s="32" t="str">
        <f>IFERROR(VLOOKUP(Tabla1[[#This Row],[LLAVE]],GANNT!$A:$BT,72,0),"")</f>
        <v>CUMPLIDO</v>
      </c>
      <c r="M48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84" s="33">
        <f>IFERROR(VLOOKUP(Tabla1[[#This Row],[TARIFA A CALCULAR]],Tabla6[#All],2,0)*Tabla1[[#This Row],[POSITIVO]],0)</f>
        <v>0</v>
      </c>
      <c r="O484" s="33">
        <f>IFERROR(VLOOKUP(Tabla1[[#This Row],[TARIFA A CALCULAR]],Tabla6[#All],3,0)*(Tabla1[[#This Row],[ASIGNACION]]-Tabla1[[#This Row],[POSITIVO]]),0)</f>
        <v>0</v>
      </c>
      <c r="P484" s="34">
        <f>+IFERROR(Tabla1[[#This Row],[FACTURA POSITIVO]]+Tabla1[[#This Row],[FACTURA NEGATIVO]],0)</f>
        <v>0</v>
      </c>
    </row>
    <row r="485" spans="1:16" x14ac:dyDescent="0.25">
      <c r="A485" s="62" t="str">
        <f>IFERROR(Tabla1[[#This Row],[ENTIDAD]]&amp;Tabla1[[#This Row],['# SOLICITUDES]],"")</f>
        <v/>
      </c>
      <c r="B485" s="66" t="str">
        <f>+IFERROR(IF([1]Controles!$A484&lt;&gt;"",[1]Controles!$A484,""),"")</f>
        <v/>
      </c>
      <c r="C485" s="64" t="str">
        <f>+IFERROR(IF([1]Controles!$B484&lt;&gt;"",[1]Controles!$B484,""),"")</f>
        <v/>
      </c>
      <c r="D485" s="50" t="str">
        <f>+IFERROR(IF([1]Controles!$C484&lt;&gt;"",[1]Controles!$C484,""),"")</f>
        <v/>
      </c>
      <c r="E485" s="50" t="str">
        <f>+IFERROR(IF([1]Controles!$D484&lt;&gt;"",[1]Controles!$D484,""),"")</f>
        <v/>
      </c>
      <c r="F485" s="50" t="str">
        <f>+IFERROR(IF([1]Controles!$E484&lt;&gt;"",[1]Controles!$E484,""),"")</f>
        <v/>
      </c>
      <c r="G485" s="59" t="str">
        <f>+IFERROR(IF([1]Controles!$F484&lt;&gt;"",[1]Controles!$F484,""),"")</f>
        <v/>
      </c>
      <c r="H485" s="43" t="str">
        <f>+IFERROR(IF([1]Controles!$G484&lt;&gt;"",[1]Controles!$G484,""),"")</f>
        <v/>
      </c>
      <c r="I485" s="42" t="str">
        <f>+IFERROR(Tabla1[[#This Row],[POSITIVO]]/Tabla1[[#This Row],[ASIGNACION]],"")</f>
        <v/>
      </c>
      <c r="J485" s="32" t="str">
        <f>IFERROR(VLOOKUP(Tabla1[[#This Row],[ENTIDAD]],Tabla2[#All],2,0),"")</f>
        <v/>
      </c>
      <c r="K485" s="32" t="str">
        <f>IFERROR(VLOOKUP(Tabla1[[#This Row],[LLAVE]],GANNT!$A:$J,10,0),"")</f>
        <v/>
      </c>
      <c r="L485" s="32" t="str">
        <f>IFERROR(VLOOKUP(Tabla1[[#This Row],[LLAVE]],GANNT!$A:$BT,72,0),"")</f>
        <v>CUMPLIDO</v>
      </c>
      <c r="M48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85" s="33">
        <f>IFERROR(VLOOKUP(Tabla1[[#This Row],[TARIFA A CALCULAR]],Tabla6[#All],2,0)*Tabla1[[#This Row],[POSITIVO]],0)</f>
        <v>0</v>
      </c>
      <c r="O485" s="33">
        <f>IFERROR(VLOOKUP(Tabla1[[#This Row],[TARIFA A CALCULAR]],Tabla6[#All],3,0)*(Tabla1[[#This Row],[ASIGNACION]]-Tabla1[[#This Row],[POSITIVO]]),0)</f>
        <v>0</v>
      </c>
      <c r="P485" s="34">
        <f>+IFERROR(Tabla1[[#This Row],[FACTURA POSITIVO]]+Tabla1[[#This Row],[FACTURA NEGATIVO]],0)</f>
        <v>0</v>
      </c>
    </row>
    <row r="486" spans="1:16" x14ac:dyDescent="0.25">
      <c r="A486" s="62" t="str">
        <f>IFERROR(Tabla1[[#This Row],[ENTIDAD]]&amp;Tabla1[[#This Row],['# SOLICITUDES]],"")</f>
        <v/>
      </c>
      <c r="B486" s="66" t="str">
        <f>+IFERROR(IF([1]Controles!$A485&lt;&gt;"",[1]Controles!$A485,""),"")</f>
        <v/>
      </c>
      <c r="C486" s="64" t="str">
        <f>+IFERROR(IF([1]Controles!$B485&lt;&gt;"",[1]Controles!$B485,""),"")</f>
        <v/>
      </c>
      <c r="D486" s="50" t="str">
        <f>+IFERROR(IF([1]Controles!$C485&lt;&gt;"",[1]Controles!$C485,""),"")</f>
        <v/>
      </c>
      <c r="E486" s="50" t="str">
        <f>+IFERROR(IF([1]Controles!$D485&lt;&gt;"",[1]Controles!$D485,""),"")</f>
        <v/>
      </c>
      <c r="F486" s="50" t="str">
        <f>+IFERROR(IF([1]Controles!$E485&lt;&gt;"",[1]Controles!$E485,""),"")</f>
        <v/>
      </c>
      <c r="G486" s="59" t="str">
        <f>+IFERROR(IF([1]Controles!$F485&lt;&gt;"",[1]Controles!$F485,""),"")</f>
        <v/>
      </c>
      <c r="H486" s="43" t="str">
        <f>+IFERROR(IF([1]Controles!$G485&lt;&gt;"",[1]Controles!$G485,""),"")</f>
        <v/>
      </c>
      <c r="I486" s="42" t="str">
        <f>+IFERROR(Tabla1[[#This Row],[POSITIVO]]/Tabla1[[#This Row],[ASIGNACION]],"")</f>
        <v/>
      </c>
      <c r="J486" s="32" t="str">
        <f>IFERROR(VLOOKUP(Tabla1[[#This Row],[ENTIDAD]],Tabla2[#All],2,0),"")</f>
        <v/>
      </c>
      <c r="K486" s="32" t="str">
        <f>IFERROR(VLOOKUP(Tabla1[[#This Row],[LLAVE]],GANNT!$A:$J,10,0),"")</f>
        <v/>
      </c>
      <c r="L486" s="32" t="str">
        <f>IFERROR(VLOOKUP(Tabla1[[#This Row],[LLAVE]],GANNT!$A:$BT,72,0),"")</f>
        <v>CUMPLIDO</v>
      </c>
      <c r="M48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86" s="33">
        <f>IFERROR(VLOOKUP(Tabla1[[#This Row],[TARIFA A CALCULAR]],Tabla6[#All],2,0)*Tabla1[[#This Row],[POSITIVO]],0)</f>
        <v>0</v>
      </c>
      <c r="O486" s="33">
        <f>IFERROR(VLOOKUP(Tabla1[[#This Row],[TARIFA A CALCULAR]],Tabla6[#All],3,0)*(Tabla1[[#This Row],[ASIGNACION]]-Tabla1[[#This Row],[POSITIVO]]),0)</f>
        <v>0</v>
      </c>
      <c r="P486" s="34">
        <f>+IFERROR(Tabla1[[#This Row],[FACTURA POSITIVO]]+Tabla1[[#This Row],[FACTURA NEGATIVO]],0)</f>
        <v>0</v>
      </c>
    </row>
    <row r="487" spans="1:16" x14ac:dyDescent="0.25">
      <c r="A487" s="62" t="str">
        <f>IFERROR(Tabla1[[#This Row],[ENTIDAD]]&amp;Tabla1[[#This Row],['# SOLICITUDES]],"")</f>
        <v/>
      </c>
      <c r="B487" s="66" t="str">
        <f>+IFERROR(IF([1]Controles!$A486&lt;&gt;"",[1]Controles!$A486,""),"")</f>
        <v/>
      </c>
      <c r="C487" s="64" t="str">
        <f>+IFERROR(IF([1]Controles!$B486&lt;&gt;"",[1]Controles!$B486,""),"")</f>
        <v/>
      </c>
      <c r="D487" s="50" t="str">
        <f>+IFERROR(IF([1]Controles!$C486&lt;&gt;"",[1]Controles!$C486,""),"")</f>
        <v/>
      </c>
      <c r="E487" s="50" t="str">
        <f>+IFERROR(IF([1]Controles!$D486&lt;&gt;"",[1]Controles!$D486,""),"")</f>
        <v/>
      </c>
      <c r="F487" s="50" t="str">
        <f>+IFERROR(IF([1]Controles!$E486&lt;&gt;"",[1]Controles!$E486,""),"")</f>
        <v/>
      </c>
      <c r="G487" s="59" t="str">
        <f>+IFERROR(IF([1]Controles!$F486&lt;&gt;"",[1]Controles!$F486,""),"")</f>
        <v/>
      </c>
      <c r="H487" s="43" t="str">
        <f>+IFERROR(IF([1]Controles!$G486&lt;&gt;"",[1]Controles!$G486,""),"")</f>
        <v/>
      </c>
      <c r="I487" s="42" t="str">
        <f>+IFERROR(Tabla1[[#This Row],[POSITIVO]]/Tabla1[[#This Row],[ASIGNACION]],"")</f>
        <v/>
      </c>
      <c r="J487" s="32" t="str">
        <f>IFERROR(VLOOKUP(Tabla1[[#This Row],[ENTIDAD]],Tabla2[#All],2,0),"")</f>
        <v/>
      </c>
      <c r="K487" s="32" t="str">
        <f>IFERROR(VLOOKUP(Tabla1[[#This Row],[LLAVE]],GANNT!$A:$J,10,0),"")</f>
        <v/>
      </c>
      <c r="L487" s="32" t="str">
        <f>IFERROR(VLOOKUP(Tabla1[[#This Row],[LLAVE]],GANNT!$A:$BT,72,0),"")</f>
        <v>CUMPLIDO</v>
      </c>
      <c r="M48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87" s="33">
        <f>IFERROR(VLOOKUP(Tabla1[[#This Row],[TARIFA A CALCULAR]],Tabla6[#All],2,0)*Tabla1[[#This Row],[POSITIVO]],0)</f>
        <v>0</v>
      </c>
      <c r="O487" s="33">
        <f>IFERROR(VLOOKUP(Tabla1[[#This Row],[TARIFA A CALCULAR]],Tabla6[#All],3,0)*(Tabla1[[#This Row],[ASIGNACION]]-Tabla1[[#This Row],[POSITIVO]]),0)</f>
        <v>0</v>
      </c>
      <c r="P487" s="34">
        <f>+IFERROR(Tabla1[[#This Row],[FACTURA POSITIVO]]+Tabla1[[#This Row],[FACTURA NEGATIVO]],0)</f>
        <v>0</v>
      </c>
    </row>
    <row r="488" spans="1:16" x14ac:dyDescent="0.25">
      <c r="A488" s="62" t="str">
        <f>IFERROR(Tabla1[[#This Row],[ENTIDAD]]&amp;Tabla1[[#This Row],['# SOLICITUDES]],"")</f>
        <v/>
      </c>
      <c r="B488" s="66" t="str">
        <f>+IFERROR(IF([1]Controles!$A487&lt;&gt;"",[1]Controles!$A487,""),"")</f>
        <v/>
      </c>
      <c r="C488" s="64" t="str">
        <f>+IFERROR(IF([1]Controles!$B487&lt;&gt;"",[1]Controles!$B487,""),"")</f>
        <v/>
      </c>
      <c r="D488" s="50" t="str">
        <f>+IFERROR(IF([1]Controles!$C487&lt;&gt;"",[1]Controles!$C487,""),"")</f>
        <v/>
      </c>
      <c r="E488" s="50" t="str">
        <f>+IFERROR(IF([1]Controles!$D487&lt;&gt;"",[1]Controles!$D487,""),"")</f>
        <v/>
      </c>
      <c r="F488" s="50" t="str">
        <f>+IFERROR(IF([1]Controles!$E487&lt;&gt;"",[1]Controles!$E487,""),"")</f>
        <v/>
      </c>
      <c r="G488" s="59" t="str">
        <f>+IFERROR(IF([1]Controles!$F487&lt;&gt;"",[1]Controles!$F487,""),"")</f>
        <v/>
      </c>
      <c r="H488" s="43" t="str">
        <f>+IFERROR(IF([1]Controles!$G487&lt;&gt;"",[1]Controles!$G487,""),"")</f>
        <v/>
      </c>
      <c r="I488" s="42" t="str">
        <f>+IFERROR(Tabla1[[#This Row],[POSITIVO]]/Tabla1[[#This Row],[ASIGNACION]],"")</f>
        <v/>
      </c>
      <c r="J488" s="32" t="str">
        <f>IFERROR(VLOOKUP(Tabla1[[#This Row],[ENTIDAD]],Tabla2[#All],2,0),"")</f>
        <v/>
      </c>
      <c r="K488" s="32" t="str">
        <f>IFERROR(VLOOKUP(Tabla1[[#This Row],[LLAVE]],GANNT!$A:$J,10,0),"")</f>
        <v/>
      </c>
      <c r="L488" s="32" t="str">
        <f>IFERROR(VLOOKUP(Tabla1[[#This Row],[LLAVE]],GANNT!$A:$BT,72,0),"")</f>
        <v>CUMPLIDO</v>
      </c>
      <c r="M48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88" s="33">
        <f>IFERROR(VLOOKUP(Tabla1[[#This Row],[TARIFA A CALCULAR]],Tabla6[#All],2,0)*Tabla1[[#This Row],[POSITIVO]],0)</f>
        <v>0</v>
      </c>
      <c r="O488" s="33">
        <f>IFERROR(VLOOKUP(Tabla1[[#This Row],[TARIFA A CALCULAR]],Tabla6[#All],3,0)*(Tabla1[[#This Row],[ASIGNACION]]-Tabla1[[#This Row],[POSITIVO]]),0)</f>
        <v>0</v>
      </c>
      <c r="P488" s="34">
        <f>+IFERROR(Tabla1[[#This Row],[FACTURA POSITIVO]]+Tabla1[[#This Row],[FACTURA NEGATIVO]],0)</f>
        <v>0</v>
      </c>
    </row>
    <row r="489" spans="1:16" x14ac:dyDescent="0.25">
      <c r="A489" s="62" t="str">
        <f>IFERROR(Tabla1[[#This Row],[ENTIDAD]]&amp;Tabla1[[#This Row],['# SOLICITUDES]],"")</f>
        <v/>
      </c>
      <c r="B489" s="66" t="str">
        <f>+IFERROR(IF([1]Controles!$A488&lt;&gt;"",[1]Controles!$A488,""),"")</f>
        <v/>
      </c>
      <c r="C489" s="64" t="str">
        <f>+IFERROR(IF([1]Controles!$B488&lt;&gt;"",[1]Controles!$B488,""),"")</f>
        <v/>
      </c>
      <c r="D489" s="50" t="str">
        <f>+IFERROR(IF([1]Controles!$C488&lt;&gt;"",[1]Controles!$C488,""),"")</f>
        <v/>
      </c>
      <c r="E489" s="50" t="str">
        <f>+IFERROR(IF([1]Controles!$D488&lt;&gt;"",[1]Controles!$D488,""),"")</f>
        <v/>
      </c>
      <c r="F489" s="50" t="str">
        <f>+IFERROR(IF([1]Controles!$E488&lt;&gt;"",[1]Controles!$E488,""),"")</f>
        <v/>
      </c>
      <c r="G489" s="59" t="str">
        <f>+IFERROR(IF([1]Controles!$F488&lt;&gt;"",[1]Controles!$F488,""),"")</f>
        <v/>
      </c>
      <c r="H489" s="43" t="str">
        <f>+IFERROR(IF([1]Controles!$G488&lt;&gt;"",[1]Controles!$G488,""),"")</f>
        <v/>
      </c>
      <c r="I489" s="42" t="str">
        <f>+IFERROR(Tabla1[[#This Row],[POSITIVO]]/Tabla1[[#This Row],[ASIGNACION]],"")</f>
        <v/>
      </c>
      <c r="J489" s="32" t="str">
        <f>IFERROR(VLOOKUP(Tabla1[[#This Row],[ENTIDAD]],Tabla2[#All],2,0),"")</f>
        <v/>
      </c>
      <c r="K489" s="32" t="str">
        <f>IFERROR(VLOOKUP(Tabla1[[#This Row],[LLAVE]],GANNT!$A:$J,10,0),"")</f>
        <v/>
      </c>
      <c r="L489" s="32" t="str">
        <f>IFERROR(VLOOKUP(Tabla1[[#This Row],[LLAVE]],GANNT!$A:$BT,72,0),"")</f>
        <v>CUMPLIDO</v>
      </c>
      <c r="M48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89" s="33">
        <f>IFERROR(VLOOKUP(Tabla1[[#This Row],[TARIFA A CALCULAR]],Tabla6[#All],2,0)*Tabla1[[#This Row],[POSITIVO]],0)</f>
        <v>0</v>
      </c>
      <c r="O489" s="33">
        <f>IFERROR(VLOOKUP(Tabla1[[#This Row],[TARIFA A CALCULAR]],Tabla6[#All],3,0)*(Tabla1[[#This Row],[ASIGNACION]]-Tabla1[[#This Row],[POSITIVO]]),0)</f>
        <v>0</v>
      </c>
      <c r="P489" s="34">
        <f>+IFERROR(Tabla1[[#This Row],[FACTURA POSITIVO]]+Tabla1[[#This Row],[FACTURA NEGATIVO]],0)</f>
        <v>0</v>
      </c>
    </row>
    <row r="490" spans="1:16" x14ac:dyDescent="0.25">
      <c r="A490" s="62" t="str">
        <f>IFERROR(Tabla1[[#This Row],[ENTIDAD]]&amp;Tabla1[[#This Row],['# SOLICITUDES]],"")</f>
        <v/>
      </c>
      <c r="B490" s="66" t="str">
        <f>+IFERROR(IF([1]Controles!$A489&lt;&gt;"",[1]Controles!$A489,""),"")</f>
        <v/>
      </c>
      <c r="C490" s="64" t="str">
        <f>+IFERROR(IF([1]Controles!$B489&lt;&gt;"",[1]Controles!$B489,""),"")</f>
        <v/>
      </c>
      <c r="D490" s="50" t="str">
        <f>+IFERROR(IF([1]Controles!$C489&lt;&gt;"",[1]Controles!$C489,""),"")</f>
        <v/>
      </c>
      <c r="E490" s="50" t="str">
        <f>+IFERROR(IF([1]Controles!$D489&lt;&gt;"",[1]Controles!$D489,""),"")</f>
        <v/>
      </c>
      <c r="F490" s="50" t="str">
        <f>+IFERROR(IF([1]Controles!$E489&lt;&gt;"",[1]Controles!$E489,""),"")</f>
        <v/>
      </c>
      <c r="G490" s="59" t="str">
        <f>+IFERROR(IF([1]Controles!$F489&lt;&gt;"",[1]Controles!$F489,""),"")</f>
        <v/>
      </c>
      <c r="H490" s="43" t="str">
        <f>+IFERROR(IF([1]Controles!$G489&lt;&gt;"",[1]Controles!$G489,""),"")</f>
        <v/>
      </c>
      <c r="I490" s="42" t="str">
        <f>+IFERROR(Tabla1[[#This Row],[POSITIVO]]/Tabla1[[#This Row],[ASIGNACION]],"")</f>
        <v/>
      </c>
      <c r="J490" s="32" t="str">
        <f>IFERROR(VLOOKUP(Tabla1[[#This Row],[ENTIDAD]],Tabla2[#All],2,0),"")</f>
        <v/>
      </c>
      <c r="K490" s="32" t="str">
        <f>IFERROR(VLOOKUP(Tabla1[[#This Row],[LLAVE]],GANNT!$A:$J,10,0),"")</f>
        <v/>
      </c>
      <c r="L490" s="32" t="str">
        <f>IFERROR(VLOOKUP(Tabla1[[#This Row],[LLAVE]],GANNT!$A:$BT,72,0),"")</f>
        <v>CUMPLIDO</v>
      </c>
      <c r="M49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90" s="33">
        <f>IFERROR(VLOOKUP(Tabla1[[#This Row],[TARIFA A CALCULAR]],Tabla6[#All],2,0)*Tabla1[[#This Row],[POSITIVO]],0)</f>
        <v>0</v>
      </c>
      <c r="O490" s="33">
        <f>IFERROR(VLOOKUP(Tabla1[[#This Row],[TARIFA A CALCULAR]],Tabla6[#All],3,0)*(Tabla1[[#This Row],[ASIGNACION]]-Tabla1[[#This Row],[POSITIVO]]),0)</f>
        <v>0</v>
      </c>
      <c r="P490" s="34">
        <f>+IFERROR(Tabla1[[#This Row],[FACTURA POSITIVO]]+Tabla1[[#This Row],[FACTURA NEGATIVO]],0)</f>
        <v>0</v>
      </c>
    </row>
    <row r="491" spans="1:16" x14ac:dyDescent="0.25">
      <c r="A491" s="62" t="str">
        <f>IFERROR(Tabla1[[#This Row],[ENTIDAD]]&amp;Tabla1[[#This Row],['# SOLICITUDES]],"")</f>
        <v/>
      </c>
      <c r="B491" s="66" t="str">
        <f>+IFERROR(IF([1]Controles!$A490&lt;&gt;"",[1]Controles!$A490,""),"")</f>
        <v/>
      </c>
      <c r="C491" s="64" t="str">
        <f>+IFERROR(IF([1]Controles!$B490&lt;&gt;"",[1]Controles!$B490,""),"")</f>
        <v/>
      </c>
      <c r="D491" s="50" t="str">
        <f>+IFERROR(IF([1]Controles!$C490&lt;&gt;"",[1]Controles!$C490,""),"")</f>
        <v/>
      </c>
      <c r="E491" s="50" t="str">
        <f>+IFERROR(IF([1]Controles!$D490&lt;&gt;"",[1]Controles!$D490,""),"")</f>
        <v/>
      </c>
      <c r="F491" s="50" t="str">
        <f>+IFERROR(IF([1]Controles!$E490&lt;&gt;"",[1]Controles!$E490,""),"")</f>
        <v/>
      </c>
      <c r="G491" s="59" t="str">
        <f>+IFERROR(IF([1]Controles!$F490&lt;&gt;"",[1]Controles!$F490,""),"")</f>
        <v/>
      </c>
      <c r="H491" s="43" t="str">
        <f>+IFERROR(IF([1]Controles!$G490&lt;&gt;"",[1]Controles!$G490,""),"")</f>
        <v/>
      </c>
      <c r="I491" s="42" t="str">
        <f>+IFERROR(Tabla1[[#This Row],[POSITIVO]]/Tabla1[[#This Row],[ASIGNACION]],"")</f>
        <v/>
      </c>
      <c r="J491" s="32" t="str">
        <f>IFERROR(VLOOKUP(Tabla1[[#This Row],[ENTIDAD]],Tabla2[#All],2,0),"")</f>
        <v/>
      </c>
      <c r="K491" s="32" t="str">
        <f>IFERROR(VLOOKUP(Tabla1[[#This Row],[LLAVE]],GANNT!$A:$J,10,0),"")</f>
        <v/>
      </c>
      <c r="L491" s="32" t="str">
        <f>IFERROR(VLOOKUP(Tabla1[[#This Row],[LLAVE]],GANNT!$A:$BT,72,0),"")</f>
        <v>CUMPLIDO</v>
      </c>
      <c r="M49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91" s="33">
        <f>IFERROR(VLOOKUP(Tabla1[[#This Row],[TARIFA A CALCULAR]],Tabla6[#All],2,0)*Tabla1[[#This Row],[POSITIVO]],0)</f>
        <v>0</v>
      </c>
      <c r="O491" s="33">
        <f>IFERROR(VLOOKUP(Tabla1[[#This Row],[TARIFA A CALCULAR]],Tabla6[#All],3,0)*(Tabla1[[#This Row],[ASIGNACION]]-Tabla1[[#This Row],[POSITIVO]]),0)</f>
        <v>0</v>
      </c>
      <c r="P491" s="34">
        <f>+IFERROR(Tabla1[[#This Row],[FACTURA POSITIVO]]+Tabla1[[#This Row],[FACTURA NEGATIVO]],0)</f>
        <v>0</v>
      </c>
    </row>
    <row r="492" spans="1:16" x14ac:dyDescent="0.25">
      <c r="A492" s="62" t="str">
        <f>IFERROR(Tabla1[[#This Row],[ENTIDAD]]&amp;Tabla1[[#This Row],['# SOLICITUDES]],"")</f>
        <v/>
      </c>
      <c r="B492" s="66" t="str">
        <f>+IFERROR(IF([1]Controles!$A491&lt;&gt;"",[1]Controles!$A491,""),"")</f>
        <v/>
      </c>
      <c r="C492" s="64" t="str">
        <f>+IFERROR(IF([1]Controles!$B491&lt;&gt;"",[1]Controles!$B491,""),"")</f>
        <v/>
      </c>
      <c r="D492" s="50" t="str">
        <f>+IFERROR(IF([1]Controles!$C491&lt;&gt;"",[1]Controles!$C491,""),"")</f>
        <v/>
      </c>
      <c r="E492" s="50" t="str">
        <f>+IFERROR(IF([1]Controles!$D491&lt;&gt;"",[1]Controles!$D491,""),"")</f>
        <v/>
      </c>
      <c r="F492" s="50" t="str">
        <f>+IFERROR(IF([1]Controles!$E491&lt;&gt;"",[1]Controles!$E491,""),"")</f>
        <v/>
      </c>
      <c r="G492" s="59" t="str">
        <f>+IFERROR(IF([1]Controles!$F491&lt;&gt;"",[1]Controles!$F491,""),"")</f>
        <v/>
      </c>
      <c r="H492" s="43" t="str">
        <f>+IFERROR(IF([1]Controles!$G491&lt;&gt;"",[1]Controles!$G491,""),"")</f>
        <v/>
      </c>
      <c r="I492" s="42" t="str">
        <f>+IFERROR(Tabla1[[#This Row],[POSITIVO]]/Tabla1[[#This Row],[ASIGNACION]],"")</f>
        <v/>
      </c>
      <c r="J492" s="32" t="str">
        <f>IFERROR(VLOOKUP(Tabla1[[#This Row],[ENTIDAD]],Tabla2[#All],2,0),"")</f>
        <v/>
      </c>
      <c r="K492" s="32" t="str">
        <f>IFERROR(VLOOKUP(Tabla1[[#This Row],[LLAVE]],GANNT!$A:$J,10,0),"")</f>
        <v/>
      </c>
      <c r="L492" s="32" t="str">
        <f>IFERROR(VLOOKUP(Tabla1[[#This Row],[LLAVE]],GANNT!$A:$BT,72,0),"")</f>
        <v>CUMPLIDO</v>
      </c>
      <c r="M49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92" s="33">
        <f>IFERROR(VLOOKUP(Tabla1[[#This Row],[TARIFA A CALCULAR]],Tabla6[#All],2,0)*Tabla1[[#This Row],[POSITIVO]],0)</f>
        <v>0</v>
      </c>
      <c r="O492" s="33">
        <f>IFERROR(VLOOKUP(Tabla1[[#This Row],[TARIFA A CALCULAR]],Tabla6[#All],3,0)*(Tabla1[[#This Row],[ASIGNACION]]-Tabla1[[#This Row],[POSITIVO]]),0)</f>
        <v>0</v>
      </c>
      <c r="P492" s="34">
        <f>+IFERROR(Tabla1[[#This Row],[FACTURA POSITIVO]]+Tabla1[[#This Row],[FACTURA NEGATIVO]],0)</f>
        <v>0</v>
      </c>
    </row>
    <row r="493" spans="1:16" x14ac:dyDescent="0.25">
      <c r="A493" s="62" t="str">
        <f>IFERROR(Tabla1[[#This Row],[ENTIDAD]]&amp;Tabla1[[#This Row],['# SOLICITUDES]],"")</f>
        <v/>
      </c>
      <c r="B493" s="66" t="str">
        <f>+IFERROR(IF([1]Controles!$A492&lt;&gt;"",[1]Controles!$A492,""),"")</f>
        <v/>
      </c>
      <c r="C493" s="64" t="str">
        <f>+IFERROR(IF([1]Controles!$B492&lt;&gt;"",[1]Controles!$B492,""),"")</f>
        <v/>
      </c>
      <c r="D493" s="50" t="str">
        <f>+IFERROR(IF([1]Controles!$C492&lt;&gt;"",[1]Controles!$C492,""),"")</f>
        <v/>
      </c>
      <c r="E493" s="50" t="str">
        <f>+IFERROR(IF([1]Controles!$D492&lt;&gt;"",[1]Controles!$D492,""),"")</f>
        <v/>
      </c>
      <c r="F493" s="50" t="str">
        <f>+IFERROR(IF([1]Controles!$E492&lt;&gt;"",[1]Controles!$E492,""),"")</f>
        <v/>
      </c>
      <c r="G493" s="59" t="str">
        <f>+IFERROR(IF([1]Controles!$F492&lt;&gt;"",[1]Controles!$F492,""),"")</f>
        <v/>
      </c>
      <c r="H493" s="43" t="str">
        <f>+IFERROR(IF([1]Controles!$G492&lt;&gt;"",[1]Controles!$G492,""),"")</f>
        <v/>
      </c>
      <c r="I493" s="42" t="str">
        <f>+IFERROR(Tabla1[[#This Row],[POSITIVO]]/Tabla1[[#This Row],[ASIGNACION]],"")</f>
        <v/>
      </c>
      <c r="J493" s="32" t="str">
        <f>IFERROR(VLOOKUP(Tabla1[[#This Row],[ENTIDAD]],Tabla2[#All],2,0),"")</f>
        <v/>
      </c>
      <c r="K493" s="32" t="str">
        <f>IFERROR(VLOOKUP(Tabla1[[#This Row],[LLAVE]],GANNT!$A:$J,10,0),"")</f>
        <v/>
      </c>
      <c r="L493" s="32" t="str">
        <f>IFERROR(VLOOKUP(Tabla1[[#This Row],[LLAVE]],GANNT!$A:$BT,72,0),"")</f>
        <v>CUMPLIDO</v>
      </c>
      <c r="M493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93" s="33">
        <f>IFERROR(VLOOKUP(Tabla1[[#This Row],[TARIFA A CALCULAR]],Tabla6[#All],2,0)*Tabla1[[#This Row],[POSITIVO]],0)</f>
        <v>0</v>
      </c>
      <c r="O493" s="33">
        <f>IFERROR(VLOOKUP(Tabla1[[#This Row],[TARIFA A CALCULAR]],Tabla6[#All],3,0)*(Tabla1[[#This Row],[ASIGNACION]]-Tabla1[[#This Row],[POSITIVO]]),0)</f>
        <v>0</v>
      </c>
      <c r="P493" s="34">
        <f>+IFERROR(Tabla1[[#This Row],[FACTURA POSITIVO]]+Tabla1[[#This Row],[FACTURA NEGATIVO]],0)</f>
        <v>0</v>
      </c>
    </row>
    <row r="494" spans="1:16" x14ac:dyDescent="0.25">
      <c r="A494" s="62" t="str">
        <f>IFERROR(Tabla1[[#This Row],[ENTIDAD]]&amp;Tabla1[[#This Row],['# SOLICITUDES]],"")</f>
        <v/>
      </c>
      <c r="B494" s="66" t="str">
        <f>+IFERROR(IF([1]Controles!$A493&lt;&gt;"",[1]Controles!$A493,""),"")</f>
        <v/>
      </c>
      <c r="C494" s="64" t="str">
        <f>+IFERROR(IF([1]Controles!$B493&lt;&gt;"",[1]Controles!$B493,""),"")</f>
        <v/>
      </c>
      <c r="D494" s="50" t="str">
        <f>+IFERROR(IF([1]Controles!$C493&lt;&gt;"",[1]Controles!$C493,""),"")</f>
        <v/>
      </c>
      <c r="E494" s="50" t="str">
        <f>+IFERROR(IF([1]Controles!$D493&lt;&gt;"",[1]Controles!$D493,""),"")</f>
        <v/>
      </c>
      <c r="F494" s="50" t="str">
        <f>+IFERROR(IF([1]Controles!$E493&lt;&gt;"",[1]Controles!$E493,""),"")</f>
        <v/>
      </c>
      <c r="G494" s="59" t="str">
        <f>+IFERROR(IF([1]Controles!$F493&lt;&gt;"",[1]Controles!$F493,""),"")</f>
        <v/>
      </c>
      <c r="H494" s="43" t="str">
        <f>+IFERROR(IF([1]Controles!$G493&lt;&gt;"",[1]Controles!$G493,""),"")</f>
        <v/>
      </c>
      <c r="I494" s="42" t="str">
        <f>+IFERROR(Tabla1[[#This Row],[POSITIVO]]/Tabla1[[#This Row],[ASIGNACION]],"")</f>
        <v/>
      </c>
      <c r="J494" s="32" t="str">
        <f>IFERROR(VLOOKUP(Tabla1[[#This Row],[ENTIDAD]],Tabla2[#All],2,0),"")</f>
        <v/>
      </c>
      <c r="K494" s="32" t="str">
        <f>IFERROR(VLOOKUP(Tabla1[[#This Row],[LLAVE]],GANNT!$A:$J,10,0),"")</f>
        <v/>
      </c>
      <c r="L494" s="32" t="str">
        <f>IFERROR(VLOOKUP(Tabla1[[#This Row],[LLAVE]],GANNT!$A:$BT,72,0),"")</f>
        <v>CUMPLIDO</v>
      </c>
      <c r="M494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94" s="33">
        <f>IFERROR(VLOOKUP(Tabla1[[#This Row],[TARIFA A CALCULAR]],Tabla6[#All],2,0)*Tabla1[[#This Row],[POSITIVO]],0)</f>
        <v>0</v>
      </c>
      <c r="O494" s="33">
        <f>IFERROR(VLOOKUP(Tabla1[[#This Row],[TARIFA A CALCULAR]],Tabla6[#All],3,0)*(Tabla1[[#This Row],[ASIGNACION]]-Tabla1[[#This Row],[POSITIVO]]),0)</f>
        <v>0</v>
      </c>
      <c r="P494" s="34">
        <f>+IFERROR(Tabla1[[#This Row],[FACTURA POSITIVO]]+Tabla1[[#This Row],[FACTURA NEGATIVO]],0)</f>
        <v>0</v>
      </c>
    </row>
    <row r="495" spans="1:16" x14ac:dyDescent="0.25">
      <c r="A495" s="62" t="str">
        <f>IFERROR(Tabla1[[#This Row],[ENTIDAD]]&amp;Tabla1[[#This Row],['# SOLICITUDES]],"")</f>
        <v/>
      </c>
      <c r="B495" s="66" t="str">
        <f>+IFERROR(IF([1]Controles!$A494&lt;&gt;"",[1]Controles!$A494,""),"")</f>
        <v/>
      </c>
      <c r="C495" s="64" t="str">
        <f>+IFERROR(IF([1]Controles!$B494&lt;&gt;"",[1]Controles!$B494,""),"")</f>
        <v/>
      </c>
      <c r="D495" s="50" t="str">
        <f>+IFERROR(IF([1]Controles!$C494&lt;&gt;"",[1]Controles!$C494,""),"")</f>
        <v/>
      </c>
      <c r="E495" s="50" t="str">
        <f>+IFERROR(IF([1]Controles!$D494&lt;&gt;"",[1]Controles!$D494,""),"")</f>
        <v/>
      </c>
      <c r="F495" s="50" t="str">
        <f>+IFERROR(IF([1]Controles!$E494&lt;&gt;"",[1]Controles!$E494,""),"")</f>
        <v/>
      </c>
      <c r="G495" s="59" t="str">
        <f>+IFERROR(IF([1]Controles!$F494&lt;&gt;"",[1]Controles!$F494,""),"")</f>
        <v/>
      </c>
      <c r="H495" s="43" t="str">
        <f>+IFERROR(IF([1]Controles!$G494&lt;&gt;"",[1]Controles!$G494,""),"")</f>
        <v/>
      </c>
      <c r="I495" s="42" t="str">
        <f>+IFERROR(Tabla1[[#This Row],[POSITIVO]]/Tabla1[[#This Row],[ASIGNACION]],"")</f>
        <v/>
      </c>
      <c r="J495" s="32" t="str">
        <f>IFERROR(VLOOKUP(Tabla1[[#This Row],[ENTIDAD]],Tabla2[#All],2,0),"")</f>
        <v/>
      </c>
      <c r="K495" s="32" t="str">
        <f>IFERROR(VLOOKUP(Tabla1[[#This Row],[LLAVE]],GANNT!$A:$J,10,0),"")</f>
        <v/>
      </c>
      <c r="L495" s="32" t="str">
        <f>IFERROR(VLOOKUP(Tabla1[[#This Row],[LLAVE]],GANNT!$A:$BT,72,0),"")</f>
        <v>CUMPLIDO</v>
      </c>
      <c r="M495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95" s="33">
        <f>IFERROR(VLOOKUP(Tabla1[[#This Row],[TARIFA A CALCULAR]],Tabla6[#All],2,0)*Tabla1[[#This Row],[POSITIVO]],0)</f>
        <v>0</v>
      </c>
      <c r="O495" s="33">
        <f>IFERROR(VLOOKUP(Tabla1[[#This Row],[TARIFA A CALCULAR]],Tabla6[#All],3,0)*(Tabla1[[#This Row],[ASIGNACION]]-Tabla1[[#This Row],[POSITIVO]]),0)</f>
        <v>0</v>
      </c>
      <c r="P495" s="34">
        <f>+IFERROR(Tabla1[[#This Row],[FACTURA POSITIVO]]+Tabla1[[#This Row],[FACTURA NEGATIVO]],0)</f>
        <v>0</v>
      </c>
    </row>
    <row r="496" spans="1:16" x14ac:dyDescent="0.25">
      <c r="A496" s="62" t="str">
        <f>IFERROR(Tabla1[[#This Row],[ENTIDAD]]&amp;Tabla1[[#This Row],['# SOLICITUDES]],"")</f>
        <v/>
      </c>
      <c r="B496" s="66" t="str">
        <f>+IFERROR(IF([1]Controles!$A495&lt;&gt;"",[1]Controles!$A495,""),"")</f>
        <v/>
      </c>
      <c r="C496" s="64" t="str">
        <f>+IFERROR(IF([1]Controles!$B495&lt;&gt;"",[1]Controles!$B495,""),"")</f>
        <v/>
      </c>
      <c r="D496" s="50" t="str">
        <f>+IFERROR(IF([1]Controles!$C495&lt;&gt;"",[1]Controles!$C495,""),"")</f>
        <v/>
      </c>
      <c r="E496" s="50" t="str">
        <f>+IFERROR(IF([1]Controles!$D495&lt;&gt;"",[1]Controles!$D495,""),"")</f>
        <v/>
      </c>
      <c r="F496" s="50" t="str">
        <f>+IFERROR(IF([1]Controles!$E495&lt;&gt;"",[1]Controles!$E495,""),"")</f>
        <v/>
      </c>
      <c r="G496" s="59" t="str">
        <f>+IFERROR(IF([1]Controles!$F495&lt;&gt;"",[1]Controles!$F495,""),"")</f>
        <v/>
      </c>
      <c r="H496" s="43" t="str">
        <f>+IFERROR(IF([1]Controles!$G495&lt;&gt;"",[1]Controles!$G495,""),"")</f>
        <v/>
      </c>
      <c r="I496" s="42" t="str">
        <f>+IFERROR(Tabla1[[#This Row],[POSITIVO]]/Tabla1[[#This Row],[ASIGNACION]],"")</f>
        <v/>
      </c>
      <c r="J496" s="32" t="str">
        <f>IFERROR(VLOOKUP(Tabla1[[#This Row],[ENTIDAD]],Tabla2[#All],2,0),"")</f>
        <v/>
      </c>
      <c r="K496" s="32" t="str">
        <f>IFERROR(VLOOKUP(Tabla1[[#This Row],[LLAVE]],GANNT!$A:$J,10,0),"")</f>
        <v/>
      </c>
      <c r="L496" s="32" t="str">
        <f>IFERROR(VLOOKUP(Tabla1[[#This Row],[LLAVE]],GANNT!$A:$BT,72,0),"")</f>
        <v>CUMPLIDO</v>
      </c>
      <c r="M496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96" s="33">
        <f>IFERROR(VLOOKUP(Tabla1[[#This Row],[TARIFA A CALCULAR]],Tabla6[#All],2,0)*Tabla1[[#This Row],[POSITIVO]],0)</f>
        <v>0</v>
      </c>
      <c r="O496" s="33">
        <f>IFERROR(VLOOKUP(Tabla1[[#This Row],[TARIFA A CALCULAR]],Tabla6[#All],3,0)*(Tabla1[[#This Row],[ASIGNACION]]-Tabla1[[#This Row],[POSITIVO]]),0)</f>
        <v>0</v>
      </c>
      <c r="P496" s="34">
        <f>+IFERROR(Tabla1[[#This Row],[FACTURA POSITIVO]]+Tabla1[[#This Row],[FACTURA NEGATIVO]],0)</f>
        <v>0</v>
      </c>
    </row>
    <row r="497" spans="1:16" x14ac:dyDescent="0.25">
      <c r="A497" s="62" t="str">
        <f>IFERROR(Tabla1[[#This Row],[ENTIDAD]]&amp;Tabla1[[#This Row],['# SOLICITUDES]],"")</f>
        <v/>
      </c>
      <c r="B497" s="66" t="str">
        <f>+IFERROR(IF([1]Controles!$A496&lt;&gt;"",[1]Controles!$A496,""),"")</f>
        <v/>
      </c>
      <c r="C497" s="64" t="str">
        <f>+IFERROR(IF([1]Controles!$B496&lt;&gt;"",[1]Controles!$B496,""),"")</f>
        <v/>
      </c>
      <c r="D497" s="50" t="str">
        <f>+IFERROR(IF([1]Controles!$C496&lt;&gt;"",[1]Controles!$C496,""),"")</f>
        <v/>
      </c>
      <c r="E497" s="50" t="str">
        <f>+IFERROR(IF([1]Controles!$D496&lt;&gt;"",[1]Controles!$D496,""),"")</f>
        <v/>
      </c>
      <c r="F497" s="50" t="str">
        <f>+IFERROR(IF([1]Controles!$E496&lt;&gt;"",[1]Controles!$E496,""),"")</f>
        <v/>
      </c>
      <c r="G497" s="59" t="str">
        <f>+IFERROR(IF([1]Controles!$F496&lt;&gt;"",[1]Controles!$F496,""),"")</f>
        <v/>
      </c>
      <c r="H497" s="43" t="str">
        <f>+IFERROR(IF([1]Controles!$G496&lt;&gt;"",[1]Controles!$G496,""),"")</f>
        <v/>
      </c>
      <c r="I497" s="42" t="str">
        <f>+IFERROR(Tabla1[[#This Row],[POSITIVO]]/Tabla1[[#This Row],[ASIGNACION]],"")</f>
        <v/>
      </c>
      <c r="J497" s="32" t="str">
        <f>IFERROR(VLOOKUP(Tabla1[[#This Row],[ENTIDAD]],Tabla2[#All],2,0),"")</f>
        <v/>
      </c>
      <c r="K497" s="32" t="str">
        <f>IFERROR(VLOOKUP(Tabla1[[#This Row],[LLAVE]],GANNT!$A:$J,10,0),"")</f>
        <v/>
      </c>
      <c r="L497" s="32" t="str">
        <f>IFERROR(VLOOKUP(Tabla1[[#This Row],[LLAVE]],GANNT!$A:$BT,72,0),"")</f>
        <v>CUMPLIDO</v>
      </c>
      <c r="M497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97" s="33">
        <f>IFERROR(VLOOKUP(Tabla1[[#This Row],[TARIFA A CALCULAR]],Tabla6[#All],2,0)*Tabla1[[#This Row],[POSITIVO]],0)</f>
        <v>0</v>
      </c>
      <c r="O497" s="33">
        <f>IFERROR(VLOOKUP(Tabla1[[#This Row],[TARIFA A CALCULAR]],Tabla6[#All],3,0)*(Tabla1[[#This Row],[ASIGNACION]]-Tabla1[[#This Row],[POSITIVO]]),0)</f>
        <v>0</v>
      </c>
      <c r="P497" s="34">
        <f>+IFERROR(Tabla1[[#This Row],[FACTURA POSITIVO]]+Tabla1[[#This Row],[FACTURA NEGATIVO]],0)</f>
        <v>0</v>
      </c>
    </row>
    <row r="498" spans="1:16" x14ac:dyDescent="0.25">
      <c r="A498" s="62" t="str">
        <f>IFERROR(Tabla1[[#This Row],[ENTIDAD]]&amp;Tabla1[[#This Row],['# SOLICITUDES]],"")</f>
        <v/>
      </c>
      <c r="B498" s="66" t="str">
        <f>+IFERROR(IF([1]Controles!$A497&lt;&gt;"",[1]Controles!$A497,""),"")</f>
        <v/>
      </c>
      <c r="C498" s="64" t="str">
        <f>+IFERROR(IF([1]Controles!$B497&lt;&gt;"",[1]Controles!$B497,""),"")</f>
        <v/>
      </c>
      <c r="D498" s="50" t="str">
        <f>+IFERROR(IF([1]Controles!$C497&lt;&gt;"",[1]Controles!$C497,""),"")</f>
        <v/>
      </c>
      <c r="E498" s="50" t="str">
        <f>+IFERROR(IF([1]Controles!$D497&lt;&gt;"",[1]Controles!$D497,""),"")</f>
        <v/>
      </c>
      <c r="F498" s="50" t="str">
        <f>+IFERROR(IF([1]Controles!$E497&lt;&gt;"",[1]Controles!$E497,""),"")</f>
        <v/>
      </c>
      <c r="G498" s="59" t="str">
        <f>+IFERROR(IF([1]Controles!$F497&lt;&gt;"",[1]Controles!$F497,""),"")</f>
        <v/>
      </c>
      <c r="H498" s="43" t="str">
        <f>+IFERROR(IF([1]Controles!$G497&lt;&gt;"",[1]Controles!$G497,""),"")</f>
        <v/>
      </c>
      <c r="I498" s="42" t="str">
        <f>+IFERROR(Tabla1[[#This Row],[POSITIVO]]/Tabla1[[#This Row],[ASIGNACION]],"")</f>
        <v/>
      </c>
      <c r="J498" s="32" t="str">
        <f>IFERROR(VLOOKUP(Tabla1[[#This Row],[ENTIDAD]],Tabla2[#All],2,0),"")</f>
        <v/>
      </c>
      <c r="K498" s="32" t="str">
        <f>IFERROR(VLOOKUP(Tabla1[[#This Row],[LLAVE]],GANNT!$A:$J,10,0),"")</f>
        <v/>
      </c>
      <c r="L498" s="32" t="str">
        <f>IFERROR(VLOOKUP(Tabla1[[#This Row],[LLAVE]],GANNT!$A:$BT,72,0),"")</f>
        <v>CUMPLIDO</v>
      </c>
      <c r="M498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98" s="33">
        <f>IFERROR(VLOOKUP(Tabla1[[#This Row],[TARIFA A CALCULAR]],Tabla6[#All],2,0)*Tabla1[[#This Row],[POSITIVO]],0)</f>
        <v>0</v>
      </c>
      <c r="O498" s="33">
        <f>IFERROR(VLOOKUP(Tabla1[[#This Row],[TARIFA A CALCULAR]],Tabla6[#All],3,0)*(Tabla1[[#This Row],[ASIGNACION]]-Tabla1[[#This Row],[POSITIVO]]),0)</f>
        <v>0</v>
      </c>
      <c r="P498" s="34">
        <f>+IFERROR(Tabla1[[#This Row],[FACTURA POSITIVO]]+Tabla1[[#This Row],[FACTURA NEGATIVO]],0)</f>
        <v>0</v>
      </c>
    </row>
    <row r="499" spans="1:16" x14ac:dyDescent="0.25">
      <c r="A499" s="62" t="str">
        <f>IFERROR(Tabla1[[#This Row],[ENTIDAD]]&amp;Tabla1[[#This Row],['# SOLICITUDES]],"")</f>
        <v/>
      </c>
      <c r="B499" s="66" t="str">
        <f>+IFERROR(IF([1]Controles!$A498&lt;&gt;"",[1]Controles!$A498,""),"")</f>
        <v/>
      </c>
      <c r="C499" s="64" t="str">
        <f>+IFERROR(IF([1]Controles!$B498&lt;&gt;"",[1]Controles!$B498,""),"")</f>
        <v/>
      </c>
      <c r="D499" s="50" t="str">
        <f>+IFERROR(IF([1]Controles!$C498&lt;&gt;"",[1]Controles!$C498,""),"")</f>
        <v/>
      </c>
      <c r="E499" s="50" t="str">
        <f>+IFERROR(IF([1]Controles!$D498&lt;&gt;"",[1]Controles!$D498,""),"")</f>
        <v/>
      </c>
      <c r="F499" s="50" t="str">
        <f>+IFERROR(IF([1]Controles!$E498&lt;&gt;"",[1]Controles!$E498,""),"")</f>
        <v/>
      </c>
      <c r="G499" s="59" t="str">
        <f>+IFERROR(IF([1]Controles!$F498&lt;&gt;"",[1]Controles!$F498,""),"")</f>
        <v/>
      </c>
      <c r="H499" s="43" t="str">
        <f>+IFERROR(IF([1]Controles!$G498&lt;&gt;"",[1]Controles!$G498,""),"")</f>
        <v/>
      </c>
      <c r="I499" s="42" t="str">
        <f>+IFERROR(Tabla1[[#This Row],[POSITIVO]]/Tabla1[[#This Row],[ASIGNACION]],"")</f>
        <v/>
      </c>
      <c r="J499" s="32" t="str">
        <f>IFERROR(VLOOKUP(Tabla1[[#This Row],[ENTIDAD]],Tabla2[#All],2,0),"")</f>
        <v/>
      </c>
      <c r="K499" s="32" t="str">
        <f>IFERROR(VLOOKUP(Tabla1[[#This Row],[LLAVE]],GANNT!$A:$J,10,0),"")</f>
        <v/>
      </c>
      <c r="L499" s="32" t="str">
        <f>IFERROR(VLOOKUP(Tabla1[[#This Row],[LLAVE]],GANNT!$A:$BT,72,0),"")</f>
        <v>CUMPLIDO</v>
      </c>
      <c r="M499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499" s="33">
        <f>IFERROR(VLOOKUP(Tabla1[[#This Row],[TARIFA A CALCULAR]],Tabla6[#All],2,0)*Tabla1[[#This Row],[POSITIVO]],0)</f>
        <v>0</v>
      </c>
      <c r="O499" s="33">
        <f>IFERROR(VLOOKUP(Tabla1[[#This Row],[TARIFA A CALCULAR]],Tabla6[#All],3,0)*(Tabla1[[#This Row],[ASIGNACION]]-Tabla1[[#This Row],[POSITIVO]]),0)</f>
        <v>0</v>
      </c>
      <c r="P499" s="34">
        <f>+IFERROR(Tabla1[[#This Row],[FACTURA POSITIVO]]+Tabla1[[#This Row],[FACTURA NEGATIVO]],0)</f>
        <v>0</v>
      </c>
    </row>
    <row r="500" spans="1:16" x14ac:dyDescent="0.25">
      <c r="A500" s="62" t="str">
        <f>IFERROR(Tabla1[[#This Row],[ENTIDAD]]&amp;Tabla1[[#This Row],['# SOLICITUDES]],"")</f>
        <v/>
      </c>
      <c r="B500" s="66" t="str">
        <f>+IFERROR(IF([1]Controles!$A499&lt;&gt;"",[1]Controles!$A499,""),"")</f>
        <v/>
      </c>
      <c r="C500" s="64" t="str">
        <f>+IFERROR(IF([1]Controles!$B499&lt;&gt;"",[1]Controles!$B499,""),"")</f>
        <v/>
      </c>
      <c r="D500" s="50" t="str">
        <f>+IFERROR(IF([1]Controles!$C499&lt;&gt;"",[1]Controles!$C499,""),"")</f>
        <v/>
      </c>
      <c r="E500" s="50" t="str">
        <f>+IFERROR(IF([1]Controles!$D499&lt;&gt;"",[1]Controles!$D499,""),"")</f>
        <v/>
      </c>
      <c r="F500" s="50" t="str">
        <f>+IFERROR(IF([1]Controles!$E499&lt;&gt;"",[1]Controles!$E499,""),"")</f>
        <v/>
      </c>
      <c r="G500" s="59" t="str">
        <f>+IFERROR(IF([1]Controles!$F499&lt;&gt;"",[1]Controles!$F499,""),"")</f>
        <v/>
      </c>
      <c r="H500" s="43" t="str">
        <f>+IFERROR(IF([1]Controles!$G499&lt;&gt;"",[1]Controles!$G499,""),"")</f>
        <v/>
      </c>
      <c r="I500" s="42" t="str">
        <f>+IFERROR(Tabla1[[#This Row],[POSITIVO]]/Tabla1[[#This Row],[ASIGNACION]],"")</f>
        <v/>
      </c>
      <c r="J500" s="32" t="str">
        <f>IFERROR(VLOOKUP(Tabla1[[#This Row],[ENTIDAD]],Tabla2[#All],2,0),"")</f>
        <v/>
      </c>
      <c r="K500" s="32" t="str">
        <f>IFERROR(VLOOKUP(Tabla1[[#This Row],[LLAVE]],GANNT!$A:$J,10,0),"")</f>
        <v/>
      </c>
      <c r="L500" s="32" t="str">
        <f>IFERROR(VLOOKUP(Tabla1[[#This Row],[LLAVE]],GANNT!$A:$BT,72,0),"")</f>
        <v>CUMPLIDO</v>
      </c>
      <c r="M500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500" s="33">
        <f>IFERROR(VLOOKUP(Tabla1[[#This Row],[TARIFA A CALCULAR]],Tabla6[#All],2,0)*Tabla1[[#This Row],[POSITIVO]],0)</f>
        <v>0</v>
      </c>
      <c r="O500" s="33">
        <f>IFERROR(VLOOKUP(Tabla1[[#This Row],[TARIFA A CALCULAR]],Tabla6[#All],3,0)*(Tabla1[[#This Row],[ASIGNACION]]-Tabla1[[#This Row],[POSITIVO]]),0)</f>
        <v>0</v>
      </c>
      <c r="P500" s="34">
        <f>+IFERROR(Tabla1[[#This Row],[FACTURA POSITIVO]]+Tabla1[[#This Row],[FACTURA NEGATIVO]],0)</f>
        <v>0</v>
      </c>
    </row>
    <row r="501" spans="1:16" x14ac:dyDescent="0.25">
      <c r="A501" s="62" t="str">
        <f>IFERROR(Tabla1[[#This Row],[ENTIDAD]]&amp;Tabla1[[#This Row],['# SOLICITUDES]],"")</f>
        <v/>
      </c>
      <c r="B501" s="66" t="str">
        <f>+IFERROR(IF([1]Controles!$A500&lt;&gt;"",[1]Controles!$A500,""),"")</f>
        <v/>
      </c>
      <c r="C501" s="64" t="str">
        <f>+IFERROR(IF([1]Controles!$B500&lt;&gt;"",[1]Controles!$B500,""),"")</f>
        <v/>
      </c>
      <c r="D501" s="50" t="str">
        <f>+IFERROR(IF([1]Controles!$C500&lt;&gt;"",[1]Controles!$C500,""),"")</f>
        <v/>
      </c>
      <c r="E501" s="50" t="str">
        <f>+IFERROR(IF([1]Controles!$D500&lt;&gt;"",[1]Controles!$D500,""),"")</f>
        <v/>
      </c>
      <c r="F501" s="50" t="str">
        <f>+IFERROR(IF([1]Controles!$E500&lt;&gt;"",[1]Controles!$E500,""),"")</f>
        <v/>
      </c>
      <c r="G501" s="59" t="str">
        <f>+IFERROR(IF([1]Controles!$F500&lt;&gt;"",[1]Controles!$F500,""),"")</f>
        <v/>
      </c>
      <c r="H501" s="43" t="str">
        <f>+IFERROR(IF([1]Controles!$G500&lt;&gt;"",[1]Controles!$G500,""),"")</f>
        <v/>
      </c>
      <c r="I501" s="42" t="str">
        <f>+IFERROR(Tabla1[[#This Row],[POSITIVO]]/Tabla1[[#This Row],[ASIGNACION]],"")</f>
        <v/>
      </c>
      <c r="J501" s="32" t="str">
        <f>IFERROR(VLOOKUP(Tabla1[[#This Row],[ENTIDAD]],Tabla2[#All],2,0),"")</f>
        <v/>
      </c>
      <c r="K501" s="32" t="str">
        <f>IFERROR(VLOOKUP(Tabla1[[#This Row],[LLAVE]],GANNT!$A:$J,10,0),"")</f>
        <v/>
      </c>
      <c r="L501" s="32" t="str">
        <f>IFERROR(VLOOKUP(Tabla1[[#This Row],[LLAVE]],GANNT!$A:$BT,72,0),"")</f>
        <v>CUMPLIDO</v>
      </c>
      <c r="M501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501" s="33">
        <f>IFERROR(VLOOKUP(Tabla1[[#This Row],[TARIFA A CALCULAR]],Tabla6[#All],2,0)*Tabla1[[#This Row],[POSITIVO]],0)</f>
        <v>0</v>
      </c>
      <c r="O501" s="33">
        <f>IFERROR(VLOOKUP(Tabla1[[#This Row],[TARIFA A CALCULAR]],Tabla6[#All],3,0)*(Tabla1[[#This Row],[ASIGNACION]]-Tabla1[[#This Row],[POSITIVO]]),0)</f>
        <v>0</v>
      </c>
      <c r="P501" s="34">
        <f>+IFERROR(Tabla1[[#This Row],[FACTURA POSITIVO]]+Tabla1[[#This Row],[FACTURA NEGATIVO]],0)</f>
        <v>0</v>
      </c>
    </row>
    <row r="502" spans="1:16" x14ac:dyDescent="0.25">
      <c r="A502" s="62" t="str">
        <f>IFERROR(Tabla1[[#This Row],[ENTIDAD]]&amp;Tabla1[[#This Row],['# SOLICITUDES]],"")</f>
        <v/>
      </c>
      <c r="B502" s="66" t="str">
        <f>+IFERROR(IF([1]Controles!$A501&lt;&gt;"",[1]Controles!$A501,""),"")</f>
        <v/>
      </c>
      <c r="C502" s="64" t="str">
        <f>+IFERROR(IF([1]Controles!$B501&lt;&gt;"",[1]Controles!$B501,""),"")</f>
        <v/>
      </c>
      <c r="D502" s="50" t="str">
        <f>+IFERROR(IF([1]Controles!$C501&lt;&gt;"",[1]Controles!$C501,""),"")</f>
        <v/>
      </c>
      <c r="E502" s="50" t="str">
        <f>+IFERROR(IF([1]Controles!$D501&lt;&gt;"",[1]Controles!$D501,""),"")</f>
        <v/>
      </c>
      <c r="F502" s="50" t="str">
        <f>+IFERROR(IF([1]Controles!$E501&lt;&gt;"",[1]Controles!$E501,""),"")</f>
        <v/>
      </c>
      <c r="G502" s="59" t="str">
        <f>+IFERROR(IF([1]Controles!$F501&lt;&gt;"",[1]Controles!$F501,""),"")</f>
        <v/>
      </c>
      <c r="H502" s="43" t="str">
        <f>+IFERROR(IF([1]Controles!$G501&lt;&gt;"",[1]Controles!$G501,""),"")</f>
        <v/>
      </c>
      <c r="I502" s="42" t="str">
        <f>+IFERROR(Tabla1[[#This Row],[POSITIVO]]/Tabla1[[#This Row],[ASIGNACION]],"")</f>
        <v/>
      </c>
      <c r="J502" s="32" t="str">
        <f>IFERROR(VLOOKUP(Tabla1[[#This Row],[ENTIDAD]],Tabla2[#All],2,0),"")</f>
        <v/>
      </c>
      <c r="K502" s="32" t="str">
        <f>IFERROR(VLOOKUP(Tabla1[[#This Row],[LLAVE]],GANNT!$A:$J,10,0),"")</f>
        <v/>
      </c>
      <c r="L502" s="32" t="str">
        <f>IFERROR(VLOOKUP(Tabla1[[#This Row],[LLAVE]],GANNT!$A:$BT,72,0),"")</f>
        <v>CUMPLIDO</v>
      </c>
      <c r="M502" s="32" t="str">
        <f>IFERROR(IF(Tabla1[[#This Row],[ENTIDAD]]="BIOMAX",IF(Tabla1[[#This Row],[ASIGNACION]]&lt;=20,"BIOMAX 20",IF(Tabla1[[#This Row],[ASIGNACION]]&lt;=50,"BIOMAX 50","BIOMAX 50&gt;")),IF(Tabla1[[#This Row],[ENTIDAD]]="FINANCIERA DANN",IF(Tabla1[[#This Row],[ASIGNACION]]&lt;=20,"FINANCIERA DANN 20",IF(Tabla1[[#This Row],[ASIGNACION]]&lt;=50,"FINANCIERA DANN 50","FINANCIERA DANN 50&gt;")),IF(Tabla1[[#This Row],[ENTIDAD]]="BANCO POPULAR",IF(Tabla1[[#This Row],[ASIGNACION]]&lt;=100,"BANCO PULAR 100",IF(Tabla1[[#This Row],[ASIGNACION]]&lt;=200,"BANCO POPULAR 200",IF(Tabla1[[#This Row],[ASIGNACION]]&lt;=300,"BANCO POPULAR 300",IF(Tabla1[[#This Row],[ASIGNACION]]&lt;=400,"BANCO POPULAR 400",IF(Tabla1[[#This Row],[ASIGNACION]]&lt;=600,"BANCO POPULAR 600",IF(Tabla1[[#This Row],[ASIGNACION]]&lt;=800,"BANCO POPULAR 800",IF(Tabla1[[#This Row],[ASIGNACION]]&lt;=1000,"BANCO POPULAR 1000","BANCO POPULAR &gt; 1000"))))))),Tabla1[[#This Row],[ENTIDAD]]))),"")</f>
        <v/>
      </c>
      <c r="N502" s="33">
        <f>IFERROR(VLOOKUP(Tabla1[[#This Row],[TARIFA A CALCULAR]],Tabla6[#All],2,0)*Tabla1[[#This Row],[POSITIVO]],0)</f>
        <v>0</v>
      </c>
      <c r="O502" s="33">
        <f>IFERROR(VLOOKUP(Tabla1[[#This Row],[TARIFA A CALCULAR]],Tabla6[#All],3,0)*(Tabla1[[#This Row],[ASIGNACION]]-Tabla1[[#This Row],[POSITIVO]]),0)</f>
        <v>0</v>
      </c>
      <c r="P502" s="34">
        <f>+IFERROR(Tabla1[[#This Row],[FACTURA POSITIVO]]+Tabla1[[#This Row],[FACTURA NEGATIVO]],0)</f>
        <v>0</v>
      </c>
    </row>
  </sheetData>
  <phoneticPr fontId="30" type="noConversion"/>
  <hyperlinks>
    <hyperlink ref="A1" location="INICIO!A1" display="INICIO" xr:uid="{3052841F-FFE7-45BF-A81C-195F57D8D2C8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63C1-E4CE-46C2-A52E-E13BB8404AF7}">
  <dimension ref="A1:L24"/>
  <sheetViews>
    <sheetView showGridLines="0" showRowColHeaders="0" workbookViewId="0"/>
  </sheetViews>
  <sheetFormatPr baseColWidth="10" defaultColWidth="0" defaultRowHeight="16.5" zeroHeight="1" x14ac:dyDescent="0.25"/>
  <cols>
    <col min="1" max="1" width="1.625" style="19" customWidth="1"/>
    <col min="2" max="2" width="13.875" style="19" bestFit="1" customWidth="1"/>
    <col min="3" max="3" width="13" style="19" bestFit="1" customWidth="1"/>
    <col min="4" max="4" width="11.625" style="19" bestFit="1" customWidth="1"/>
    <col min="5" max="6" width="11" style="19" customWidth="1"/>
    <col min="7" max="7" width="1.625" style="19" customWidth="1"/>
    <col min="8" max="8" width="29.375" bestFit="1" customWidth="1"/>
    <col min="9" max="11" width="19.625" customWidth="1"/>
    <col min="12" max="12" width="1.625" style="19" customWidth="1"/>
    <col min="13" max="16384" width="11" style="19" hidden="1"/>
  </cols>
  <sheetData>
    <row r="1" spans="2:11" x14ac:dyDescent="0.25"/>
    <row r="2" spans="2:11" ht="25.5" x14ac:dyDescent="0.25">
      <c r="B2" s="81" t="s">
        <v>63</v>
      </c>
      <c r="C2" s="81"/>
      <c r="D2" s="81"/>
      <c r="E2" s="81"/>
      <c r="F2" s="81"/>
      <c r="G2" s="81"/>
      <c r="H2" s="81"/>
      <c r="I2" s="81"/>
    </row>
    <row r="3" spans="2:11" ht="6" customHeight="1" x14ac:dyDescent="0.25"/>
    <row r="4" spans="2:11" x14ac:dyDescent="0.25">
      <c r="B4" s="51" t="s">
        <v>40</v>
      </c>
      <c r="C4" s="52" t="s">
        <v>64</v>
      </c>
      <c r="D4" s="52" t="s">
        <v>43</v>
      </c>
      <c r="H4" s="51" t="s">
        <v>40</v>
      </c>
      <c r="I4" s="52" t="s">
        <v>65</v>
      </c>
      <c r="J4" s="52" t="s">
        <v>66</v>
      </c>
      <c r="K4" s="52" t="s">
        <v>67</v>
      </c>
    </row>
    <row r="5" spans="2:11" x14ac:dyDescent="0.25">
      <c r="B5" s="52" t="s">
        <v>41</v>
      </c>
      <c r="C5" s="53">
        <v>30</v>
      </c>
      <c r="D5" s="54">
        <v>0.9375</v>
      </c>
      <c r="H5" s="52" t="s">
        <v>22</v>
      </c>
      <c r="I5" s="53">
        <v>1</v>
      </c>
      <c r="J5" s="53">
        <v>1</v>
      </c>
      <c r="K5" s="55">
        <v>1</v>
      </c>
    </row>
    <row r="6" spans="2:11" x14ac:dyDescent="0.25">
      <c r="B6" s="52" t="s">
        <v>101</v>
      </c>
      <c r="C6" s="53">
        <v>2</v>
      </c>
      <c r="D6" s="54">
        <v>6.25E-2</v>
      </c>
      <c r="H6" s="52" t="s">
        <v>17</v>
      </c>
      <c r="I6" s="53">
        <v>124</v>
      </c>
      <c r="J6" s="53">
        <v>100</v>
      </c>
      <c r="K6" s="55">
        <v>0.80645161290322576</v>
      </c>
    </row>
    <row r="7" spans="2:11" x14ac:dyDescent="0.25">
      <c r="B7" s="52" t="s">
        <v>42</v>
      </c>
      <c r="C7" s="53">
        <v>32</v>
      </c>
      <c r="D7" s="54">
        <v>1</v>
      </c>
      <c r="H7" s="52" t="s">
        <v>23</v>
      </c>
      <c r="I7" s="53">
        <v>533</v>
      </c>
      <c r="J7" s="53">
        <v>170</v>
      </c>
      <c r="K7" s="55">
        <v>0.31894934333958724</v>
      </c>
    </row>
    <row r="8" spans="2:11" x14ac:dyDescent="0.25">
      <c r="B8"/>
      <c r="C8"/>
      <c r="D8"/>
      <c r="H8" s="52" t="s">
        <v>24</v>
      </c>
      <c r="I8" s="53">
        <v>183</v>
      </c>
      <c r="J8" s="53">
        <v>161</v>
      </c>
      <c r="K8" s="55">
        <v>0.8797814207650273</v>
      </c>
    </row>
    <row r="9" spans="2:11" x14ac:dyDescent="0.25">
      <c r="H9" s="52" t="s">
        <v>25</v>
      </c>
      <c r="I9" s="53">
        <v>110</v>
      </c>
      <c r="J9" s="53">
        <v>82</v>
      </c>
      <c r="K9" s="55">
        <v>0.74545454545454548</v>
      </c>
    </row>
    <row r="10" spans="2:11" x14ac:dyDescent="0.25">
      <c r="H10" s="52" t="s">
        <v>18</v>
      </c>
      <c r="I10" s="53">
        <v>24</v>
      </c>
      <c r="J10" s="53">
        <v>13</v>
      </c>
      <c r="K10" s="55">
        <v>0.54166666666666663</v>
      </c>
    </row>
    <row r="11" spans="2:11" x14ac:dyDescent="0.25">
      <c r="H11" s="52" t="s">
        <v>20</v>
      </c>
      <c r="I11" s="53">
        <v>1</v>
      </c>
      <c r="J11" s="53">
        <v>1</v>
      </c>
      <c r="K11" s="55">
        <v>1</v>
      </c>
    </row>
    <row r="12" spans="2:11" x14ac:dyDescent="0.25">
      <c r="H12" s="52" t="s">
        <v>21</v>
      </c>
      <c r="I12" s="53">
        <v>71</v>
      </c>
      <c r="J12" s="53">
        <v>38</v>
      </c>
      <c r="K12" s="55">
        <v>0.53521126760563376</v>
      </c>
    </row>
    <row r="13" spans="2:11" x14ac:dyDescent="0.25">
      <c r="H13" s="52" t="s">
        <v>26</v>
      </c>
      <c r="I13" s="53">
        <v>24</v>
      </c>
      <c r="J13" s="53">
        <v>17</v>
      </c>
      <c r="K13" s="55">
        <v>0.70833333333333337</v>
      </c>
    </row>
    <row r="14" spans="2:11" x14ac:dyDescent="0.25">
      <c r="H14" s="52" t="s">
        <v>27</v>
      </c>
      <c r="I14" s="53">
        <v>7</v>
      </c>
      <c r="J14" s="53">
        <v>5</v>
      </c>
      <c r="K14" s="55">
        <v>0.7142857142857143</v>
      </c>
    </row>
    <row r="15" spans="2:11" x14ac:dyDescent="0.25">
      <c r="H15" s="52" t="s">
        <v>30</v>
      </c>
      <c r="I15" s="53">
        <v>60</v>
      </c>
      <c r="J15" s="53">
        <v>35</v>
      </c>
      <c r="K15" s="55">
        <v>0.58333333333333337</v>
      </c>
    </row>
    <row r="16" spans="2:11" x14ac:dyDescent="0.25">
      <c r="H16" s="52" t="s">
        <v>33</v>
      </c>
      <c r="I16" s="53">
        <v>4</v>
      </c>
      <c r="J16" s="53">
        <v>4</v>
      </c>
      <c r="K16" s="55">
        <v>1</v>
      </c>
    </row>
    <row r="17" spans="8:11" x14ac:dyDescent="0.25">
      <c r="H17" s="52" t="s">
        <v>37</v>
      </c>
      <c r="I17" s="53">
        <v>2</v>
      </c>
      <c r="J17" s="53">
        <v>2</v>
      </c>
      <c r="K17" s="55">
        <v>1</v>
      </c>
    </row>
    <row r="18" spans="8:11" x14ac:dyDescent="0.25">
      <c r="H18" s="52" t="s">
        <v>39</v>
      </c>
      <c r="I18" s="53">
        <v>12</v>
      </c>
      <c r="J18" s="53">
        <v>9</v>
      </c>
      <c r="K18" s="55">
        <v>0.75</v>
      </c>
    </row>
    <row r="19" spans="8:11" x14ac:dyDescent="0.25">
      <c r="H19" s="52" t="s">
        <v>99</v>
      </c>
      <c r="I19" s="53">
        <v>22</v>
      </c>
      <c r="J19" s="53">
        <v>15</v>
      </c>
      <c r="K19" s="55">
        <v>0.68181818181818177</v>
      </c>
    </row>
    <row r="20" spans="8:11" x14ac:dyDescent="0.25">
      <c r="H20" s="52" t="s">
        <v>42</v>
      </c>
      <c r="I20" s="53">
        <v>1178</v>
      </c>
      <c r="J20" s="53">
        <v>653</v>
      </c>
      <c r="K20" s="55">
        <v>0.55432937181663833</v>
      </c>
    </row>
    <row r="21" spans="8:11" x14ac:dyDescent="0.25"/>
    <row r="22" spans="8:11" x14ac:dyDescent="0.25"/>
    <row r="23" spans="8:11" x14ac:dyDescent="0.25"/>
    <row r="24" spans="8:11" x14ac:dyDescent="0.25"/>
  </sheetData>
  <mergeCells count="1">
    <mergeCell ref="B2:I2"/>
  </mergeCell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BC9B-5BCF-4C8D-AB80-2E65514E659F}">
  <dimension ref="A1:R30"/>
  <sheetViews>
    <sheetView showGridLines="0" showRowColHeaders="0" workbookViewId="0"/>
  </sheetViews>
  <sheetFormatPr baseColWidth="10" defaultColWidth="0" defaultRowHeight="16.5" zeroHeight="1" x14ac:dyDescent="0.25"/>
  <cols>
    <col min="1" max="1" width="1.625" customWidth="1"/>
    <col min="2" max="2" width="19.5" style="19" bestFit="1" customWidth="1"/>
    <col min="3" max="3" width="16.75" style="19" bestFit="1" customWidth="1"/>
    <col min="4" max="4" width="17.5" style="19" bestFit="1" customWidth="1"/>
    <col min="5" max="5" width="14.625" style="19" bestFit="1" customWidth="1"/>
    <col min="6" max="6" width="11" customWidth="1"/>
    <col min="7" max="7" width="19.5" bestFit="1" customWidth="1"/>
    <col min="8" max="8" width="14.625" bestFit="1" customWidth="1"/>
    <col min="9" max="18" width="11" customWidth="1"/>
    <col min="19" max="16384" width="11" hidden="1"/>
  </cols>
  <sheetData>
    <row r="1" spans="2:8" x14ac:dyDescent="0.25"/>
    <row r="2" spans="2:8" ht="25.5" x14ac:dyDescent="0.25">
      <c r="B2" s="81" t="s">
        <v>62</v>
      </c>
      <c r="C2" s="81"/>
      <c r="D2" s="81"/>
      <c r="E2" s="81"/>
    </row>
    <row r="3" spans="2:8" ht="6" customHeight="1" x14ac:dyDescent="0.25"/>
    <row r="4" spans="2:8" x14ac:dyDescent="0.25">
      <c r="B4" s="51" t="s">
        <v>6</v>
      </c>
      <c r="C4" s="52" t="s">
        <v>59</v>
      </c>
      <c r="D4" s="52" t="s">
        <v>60</v>
      </c>
      <c r="E4" s="52" t="s">
        <v>61</v>
      </c>
      <c r="G4" s="51" t="s">
        <v>6</v>
      </c>
      <c r="H4" s="52" t="s">
        <v>61</v>
      </c>
    </row>
    <row r="5" spans="2:8" x14ac:dyDescent="0.25">
      <c r="B5" s="52" t="s">
        <v>22</v>
      </c>
      <c r="C5" s="56">
        <v>97008</v>
      </c>
      <c r="D5" s="57">
        <v>0</v>
      </c>
      <c r="E5" s="56">
        <v>97008</v>
      </c>
      <c r="G5" s="52" t="s">
        <v>22</v>
      </c>
      <c r="H5" s="56">
        <v>97008</v>
      </c>
    </row>
    <row r="6" spans="2:8" x14ac:dyDescent="0.25">
      <c r="B6" s="52" t="s">
        <v>17</v>
      </c>
      <c r="C6" s="56">
        <v>7688400</v>
      </c>
      <c r="D6" s="57">
        <v>515174.40000000002</v>
      </c>
      <c r="E6" s="56">
        <v>8203574.4000000004</v>
      </c>
      <c r="G6" s="52" t="s">
        <v>17</v>
      </c>
      <c r="H6" s="56">
        <v>8203574.4000000004</v>
      </c>
    </row>
    <row r="7" spans="2:8" x14ac:dyDescent="0.25">
      <c r="B7" s="52" t="s">
        <v>23</v>
      </c>
      <c r="C7" s="56">
        <v>9348000</v>
      </c>
      <c r="D7" s="57">
        <v>6878000</v>
      </c>
      <c r="E7" s="56">
        <v>16226000</v>
      </c>
      <c r="G7" s="52" t="s">
        <v>24</v>
      </c>
      <c r="H7" s="56">
        <v>10272665</v>
      </c>
    </row>
    <row r="8" spans="2:8" x14ac:dyDescent="0.25">
      <c r="B8" s="52" t="s">
        <v>24</v>
      </c>
      <c r="C8" s="56">
        <v>9903593</v>
      </c>
      <c r="D8" s="57">
        <v>369072</v>
      </c>
      <c r="E8" s="56">
        <v>10272665</v>
      </c>
      <c r="G8" s="52" t="s">
        <v>25</v>
      </c>
      <c r="H8" s="56">
        <v>6710000</v>
      </c>
    </row>
    <row r="9" spans="2:8" x14ac:dyDescent="0.25">
      <c r="B9" s="52" t="s">
        <v>25</v>
      </c>
      <c r="C9" s="56">
        <v>6150000</v>
      </c>
      <c r="D9" s="57">
        <v>560000</v>
      </c>
      <c r="E9" s="56">
        <v>6710000</v>
      </c>
      <c r="G9" s="52" t="s">
        <v>18</v>
      </c>
      <c r="H9" s="56">
        <v>1355944.8</v>
      </c>
    </row>
    <row r="10" spans="2:8" x14ac:dyDescent="0.25">
      <c r="B10" s="52" t="s">
        <v>18</v>
      </c>
      <c r="C10" s="56">
        <v>1117552.8</v>
      </c>
      <c r="D10" s="57">
        <v>238392</v>
      </c>
      <c r="E10" s="56">
        <v>1355944.8</v>
      </c>
      <c r="G10" s="52" t="s">
        <v>21</v>
      </c>
      <c r="H10" s="56">
        <v>3036900</v>
      </c>
    </row>
    <row r="11" spans="2:8" x14ac:dyDescent="0.25">
      <c r="B11" s="52" t="s">
        <v>20</v>
      </c>
      <c r="C11" s="56">
        <v>185760</v>
      </c>
      <c r="D11" s="57">
        <v>0</v>
      </c>
      <c r="E11" s="56">
        <v>185760</v>
      </c>
      <c r="G11" s="52" t="s">
        <v>26</v>
      </c>
      <c r="H11" s="56">
        <v>1496476.6515935999</v>
      </c>
    </row>
    <row r="12" spans="2:8" x14ac:dyDescent="0.25">
      <c r="B12" s="52" t="s">
        <v>21</v>
      </c>
      <c r="C12" s="56">
        <v>2565000</v>
      </c>
      <c r="D12" s="57">
        <v>471900</v>
      </c>
      <c r="E12" s="56">
        <v>3036900</v>
      </c>
      <c r="G12" s="52" t="s">
        <v>27</v>
      </c>
      <c r="H12" s="56">
        <v>0</v>
      </c>
    </row>
    <row r="13" spans="2:8" x14ac:dyDescent="0.25">
      <c r="B13" s="52" t="s">
        <v>26</v>
      </c>
      <c r="C13" s="56">
        <v>1342919.006424</v>
      </c>
      <c r="D13" s="57">
        <v>153557.64516960003</v>
      </c>
      <c r="E13" s="56">
        <v>1496476.6515935999</v>
      </c>
      <c r="G13" s="52" t="s">
        <v>30</v>
      </c>
      <c r="H13" s="56">
        <v>2437068</v>
      </c>
    </row>
    <row r="14" spans="2:8" x14ac:dyDescent="0.25">
      <c r="B14" s="52" t="s">
        <v>27</v>
      </c>
      <c r="C14" s="56">
        <v>0</v>
      </c>
      <c r="D14" s="57">
        <v>0</v>
      </c>
      <c r="E14" s="56">
        <v>0</v>
      </c>
      <c r="G14" s="52" t="s">
        <v>33</v>
      </c>
      <c r="H14" s="56">
        <v>388471.21919999999</v>
      </c>
    </row>
    <row r="15" spans="2:8" x14ac:dyDescent="0.25">
      <c r="B15" s="52" t="s">
        <v>30</v>
      </c>
      <c r="C15" s="56">
        <v>2127468</v>
      </c>
      <c r="D15" s="57">
        <v>309600</v>
      </c>
      <c r="E15" s="56">
        <v>2437068</v>
      </c>
      <c r="G15" s="52" t="s">
        <v>70</v>
      </c>
      <c r="H15" s="56">
        <v>185760</v>
      </c>
    </row>
    <row r="16" spans="2:8" x14ac:dyDescent="0.25">
      <c r="B16" s="52" t="s">
        <v>33</v>
      </c>
      <c r="C16" s="56">
        <v>388471.21919999999</v>
      </c>
      <c r="D16" s="57">
        <v>0</v>
      </c>
      <c r="E16" s="56">
        <v>388471.21919999999</v>
      </c>
      <c r="G16" s="52" t="s">
        <v>84</v>
      </c>
      <c r="H16" s="56">
        <v>0</v>
      </c>
    </row>
    <row r="17" spans="2:8" x14ac:dyDescent="0.25">
      <c r="B17" s="52" t="s">
        <v>37</v>
      </c>
      <c r="C17" s="56">
        <v>148608</v>
      </c>
      <c r="D17" s="57">
        <v>0</v>
      </c>
      <c r="E17" s="56">
        <v>148608</v>
      </c>
      <c r="G17" s="52" t="s">
        <v>37</v>
      </c>
      <c r="H17" s="56">
        <v>148608</v>
      </c>
    </row>
    <row r="18" spans="2:8" x14ac:dyDescent="0.25">
      <c r="B18" s="52" t="s">
        <v>39</v>
      </c>
      <c r="C18" s="56">
        <v>835920</v>
      </c>
      <c r="D18" s="57">
        <v>68112</v>
      </c>
      <c r="E18" s="56">
        <v>904032</v>
      </c>
      <c r="G18" s="52" t="s">
        <v>77</v>
      </c>
      <c r="H18" s="56">
        <v>16226000</v>
      </c>
    </row>
    <row r="19" spans="2:8" x14ac:dyDescent="0.25">
      <c r="B19" s="52" t="s">
        <v>99</v>
      </c>
      <c r="C19" s="56">
        <v>0</v>
      </c>
      <c r="D19" s="57">
        <v>0</v>
      </c>
      <c r="E19" s="56">
        <v>0</v>
      </c>
      <c r="G19" s="52" t="s">
        <v>39</v>
      </c>
      <c r="H19" s="56">
        <v>904032</v>
      </c>
    </row>
    <row r="20" spans="2:8" x14ac:dyDescent="0.25">
      <c r="B20" s="52" t="s">
        <v>42</v>
      </c>
      <c r="C20" s="56">
        <v>41898700.025624</v>
      </c>
      <c r="D20" s="57">
        <v>9563808.0451696012</v>
      </c>
      <c r="E20" s="56">
        <v>51462508.070793599</v>
      </c>
      <c r="G20" s="52" t="s">
        <v>99</v>
      </c>
      <c r="H20" s="56">
        <v>0</v>
      </c>
    </row>
    <row r="21" spans="2:8" x14ac:dyDescent="0.25">
      <c r="B21"/>
      <c r="C21"/>
      <c r="D21"/>
      <c r="E21"/>
      <c r="G21" s="52" t="s">
        <v>42</v>
      </c>
      <c r="H21" s="56">
        <v>51462508.070793599</v>
      </c>
    </row>
    <row r="22" spans="2:8" ht="15" x14ac:dyDescent="0.25">
      <c r="B22"/>
      <c r="C22"/>
      <c r="D22"/>
      <c r="E22"/>
    </row>
    <row r="23" spans="2:8" ht="15" x14ac:dyDescent="0.25">
      <c r="B23"/>
      <c r="C23" s="46"/>
      <c r="D23"/>
      <c r="E23"/>
    </row>
    <row r="24" spans="2:8" x14ac:dyDescent="0.25"/>
    <row r="25" spans="2:8" x14ac:dyDescent="0.25"/>
    <row r="26" spans="2:8" x14ac:dyDescent="0.25"/>
    <row r="27" spans="2:8" x14ac:dyDescent="0.25"/>
    <row r="28" spans="2:8" x14ac:dyDescent="0.25"/>
    <row r="29" spans="2:8" x14ac:dyDescent="0.25"/>
    <row r="30" spans="2:8" x14ac:dyDescent="0.25"/>
  </sheetData>
  <mergeCells count="1">
    <mergeCell ref="B2:E2"/>
  </mergeCells>
  <conditionalFormatting pivot="1" sqref="H5:H14">
    <cfRule type="cellIs" dxfId="36" priority="2" operator="equal">
      <formula>0</formula>
    </cfRule>
  </conditionalFormatting>
  <conditionalFormatting sqref="C4:E4 C23 E23">
    <cfRule type="cellIs" dxfId="35" priority="1" operator="equal">
      <formula>0</formula>
    </cfRule>
  </conditionalFormatting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4BCCE-950F-403C-BEF2-9E27543AB98A}">
  <dimension ref="A1:T39"/>
  <sheetViews>
    <sheetView workbookViewId="0"/>
  </sheetViews>
  <sheetFormatPr baseColWidth="10" defaultColWidth="0" defaultRowHeight="15" zeroHeight="1" x14ac:dyDescent="0.25"/>
  <cols>
    <col min="1" max="1" width="6.125" customWidth="1"/>
    <col min="2" max="4" width="11" customWidth="1"/>
    <col min="5" max="5" width="13.25" customWidth="1"/>
    <col min="6" max="6" width="12.5" bestFit="1" customWidth="1"/>
    <col min="7" max="20" width="11" customWidth="1"/>
    <col min="21" max="16384" width="11" hidden="1"/>
  </cols>
  <sheetData>
    <row r="1" spans="1:20" x14ac:dyDescent="0.25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</row>
    <row r="2" spans="1:20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</row>
    <row r="3" spans="1:20" ht="27" x14ac:dyDescent="0.25">
      <c r="A3" s="46"/>
      <c r="B3" s="82" t="s">
        <v>98</v>
      </c>
      <c r="C3" s="82"/>
      <c r="D3" s="82"/>
      <c r="E3" s="82"/>
      <c r="F3" s="82"/>
      <c r="G3" s="82"/>
      <c r="H3" s="82"/>
      <c r="I3" s="82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</row>
    <row r="4" spans="1:20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</row>
    <row r="5" spans="1:20" ht="16.5" x14ac:dyDescent="0.25">
      <c r="A5" s="46"/>
      <c r="B5" s="45" t="s">
        <v>85</v>
      </c>
      <c r="C5" s="45" t="s">
        <v>86</v>
      </c>
      <c r="D5" s="45" t="s">
        <v>87</v>
      </c>
      <c r="E5" s="45" t="s">
        <v>88</v>
      </c>
      <c r="F5" s="45" t="s">
        <v>89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r="6" spans="1:20" s="46" customFormat="1" ht="16.5" x14ac:dyDescent="0.3">
      <c r="B6" s="45" t="s">
        <v>90</v>
      </c>
      <c r="C6" s="45"/>
      <c r="D6" s="47"/>
      <c r="E6" s="48"/>
      <c r="F6" s="49"/>
    </row>
    <row r="7" spans="1:20" s="46" customFormat="1" ht="16.5" x14ac:dyDescent="0.3">
      <c r="B7" s="45" t="s">
        <v>91</v>
      </c>
      <c r="C7" s="45"/>
      <c r="D7" s="47"/>
      <c r="E7" s="48"/>
      <c r="F7" s="49"/>
    </row>
    <row r="8" spans="1:20" s="46" customFormat="1" ht="16.5" x14ac:dyDescent="0.3">
      <c r="B8" s="45" t="s">
        <v>92</v>
      </c>
      <c r="C8" s="45"/>
      <c r="D8" s="47"/>
      <c r="E8" s="48"/>
      <c r="F8" s="49"/>
    </row>
    <row r="9" spans="1:20" s="46" customFormat="1" ht="16.5" x14ac:dyDescent="0.3">
      <c r="B9" s="45" t="s">
        <v>93</v>
      </c>
      <c r="C9" s="45"/>
      <c r="D9" s="47"/>
      <c r="E9" s="48"/>
      <c r="F9" s="49"/>
    </row>
    <row r="10" spans="1:20" s="46" customFormat="1" ht="16.5" x14ac:dyDescent="0.3">
      <c r="B10" s="45" t="s">
        <v>94</v>
      </c>
      <c r="C10" s="45"/>
      <c r="D10" s="47"/>
      <c r="E10" s="48"/>
      <c r="F10" s="49"/>
    </row>
    <row r="11" spans="1:20" s="46" customFormat="1" ht="16.5" x14ac:dyDescent="0.3">
      <c r="B11" s="45" t="s">
        <v>95</v>
      </c>
      <c r="C11" s="45"/>
      <c r="D11" s="47"/>
      <c r="E11" s="48"/>
      <c r="F11" s="49"/>
    </row>
    <row r="12" spans="1:20" s="46" customFormat="1" ht="16.5" x14ac:dyDescent="0.3">
      <c r="B12" s="45" t="s">
        <v>96</v>
      </c>
      <c r="C12" s="45"/>
      <c r="D12" s="47"/>
      <c r="E12" s="48"/>
      <c r="F12" s="49"/>
    </row>
    <row r="13" spans="1:20" s="46" customFormat="1" ht="16.5" x14ac:dyDescent="0.3">
      <c r="B13" s="45" t="s">
        <v>97</v>
      </c>
      <c r="C13" s="45"/>
      <c r="D13" s="47"/>
      <c r="E13" s="48"/>
      <c r="F13" s="49"/>
    </row>
    <row r="14" spans="1:20" s="46" customFormat="1" ht="16.5" x14ac:dyDescent="0.3">
      <c r="B14" s="45" t="s">
        <v>100</v>
      </c>
      <c r="C14" s="45"/>
      <c r="D14" s="47"/>
      <c r="E14" s="48"/>
      <c r="F14" s="49"/>
    </row>
    <row r="15" spans="1:20" s="46" customFormat="1" x14ac:dyDescent="0.25"/>
    <row r="16" spans="1:20" s="46" customFormat="1" x14ac:dyDescent="0.25"/>
    <row r="17" spans="1:20" s="46" customFormat="1" x14ac:dyDescent="0.25"/>
    <row r="18" spans="1:20" s="46" customFormat="1" x14ac:dyDescent="0.25"/>
    <row r="19" spans="1:20" s="46" customFormat="1" x14ac:dyDescent="0.25"/>
    <row r="20" spans="1:20" s="46" customFormat="1" x14ac:dyDescent="0.25"/>
    <row r="21" spans="1:20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</row>
    <row r="22" spans="1:20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</row>
    <row r="23" spans="1:20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</row>
    <row r="24" spans="1:20" x14ac:dyDescent="0.25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</row>
    <row r="25" spans="1:20" x14ac:dyDescent="0.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</row>
    <row r="26" spans="1:20" x14ac:dyDescent="0.25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</row>
    <row r="27" spans="1:20" x14ac:dyDescent="0.2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</row>
    <row r="28" spans="1:20" x14ac:dyDescent="0.25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</row>
    <row r="29" spans="1:20" x14ac:dyDescent="0.2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</row>
    <row r="30" spans="1:20" hidden="1" x14ac:dyDescent="0.25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</row>
    <row r="31" spans="1:20" hidden="1" x14ac:dyDescent="0.25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</row>
    <row r="32" spans="1:20" hidden="1" x14ac:dyDescent="0.2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</row>
    <row r="33" spans="1:20" hidden="1" x14ac:dyDescent="0.25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</row>
    <row r="34" spans="1:20" hidden="1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</row>
    <row r="35" spans="1:20" hidden="1" x14ac:dyDescent="0.2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</row>
    <row r="36" spans="1:20" hidden="1" x14ac:dyDescent="0.2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</row>
    <row r="37" spans="1:20" hidden="1" x14ac:dyDescent="0.2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</row>
    <row r="38" spans="1:20" hidden="1" x14ac:dyDescent="0.2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</row>
    <row r="39" spans="1:20" hidden="1" x14ac:dyDescent="0.2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</row>
  </sheetData>
  <mergeCells count="1">
    <mergeCell ref="B3:I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INICIO</vt:lpstr>
      <vt:lpstr>GANNT</vt:lpstr>
      <vt:lpstr>CRUCES</vt:lpstr>
      <vt:lpstr>BASE</vt:lpstr>
      <vt:lpstr>INDICADORES</vt:lpstr>
      <vt:lpstr>FACTURA</vt:lpstr>
      <vt:lpstr>COMPARATIVO</vt:lpstr>
      <vt:lpstr>TitleRegion..BO60</vt:lpstr>
      <vt:lpstr>GANNT!Títulos_a_imprimir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Jhon Alexander Alvarado</dc:creator>
  <cp:lastModifiedBy>Adison Jesus Jimenez Beltran</cp:lastModifiedBy>
  <dcterms:created xsi:type="dcterms:W3CDTF">2016-12-05T05:14:59Z</dcterms:created>
  <dcterms:modified xsi:type="dcterms:W3CDTF">2021-11-25T17:22:39Z</dcterms:modified>
</cp:coreProperties>
</file>