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diani Pires\Downloads\DIO - Excel com IA\"/>
    </mc:Choice>
  </mc:AlternateContent>
  <xr:revisionPtr revIDLastSave="0" documentId="8_{0E99FE42-A3C5-4286-BD9A-535F915AF90F}" xr6:coauthVersionLast="47" xr6:coauthVersionMax="47" xr10:uidLastSave="{00000000-0000-0000-0000-000000000000}"/>
  <bookViews>
    <workbookView xWindow="-120" yWindow="-120" windowWidth="20730" windowHeight="11160" xr2:uid="{FDB002BE-7598-490A-B158-5B8BCDBC73AC}"/>
  </bookViews>
  <sheets>
    <sheet name="Simulador" sheetId="1" r:id="rId1"/>
    <sheet name="Perfil" sheetId="2" r:id="rId2"/>
  </sheets>
  <definedNames>
    <definedName name="aporte">Simulador!$D$15</definedName>
    <definedName name="patrimonio">Simulador!$D$18</definedName>
    <definedName name="perfil">Perfil!$A$1:$D$19</definedName>
    <definedName name="qtd_anos">Simulador!$D$16</definedName>
    <definedName name="rendimento_carteira">Simulador!$D$11</definedName>
    <definedName name="salario">Simulador!$D$10</definedName>
    <definedName name="sugestao_investimento">Simulador!$D$12</definedName>
    <definedName name="taxa_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D37" i="1" s="1"/>
  <c r="C38" i="1"/>
  <c r="D38" i="1" s="1"/>
  <c r="C33" i="1"/>
  <c r="D33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34" i="1"/>
  <c r="D35" i="1"/>
  <c r="C30" i="1"/>
  <c r="D26" i="1"/>
  <c r="C24" i="1"/>
  <c r="D24" i="1" s="1"/>
  <c r="C25" i="1"/>
  <c r="D25" i="1" s="1"/>
  <c r="C26" i="1"/>
  <c r="C27" i="1"/>
  <c r="D27" i="1" s="1"/>
  <c r="C23" i="1"/>
  <c r="D23" i="1" s="1"/>
  <c r="D18" i="1"/>
  <c r="D19" i="1" s="1"/>
  <c r="D12" i="1"/>
  <c r="D36" i="1" l="1"/>
  <c r="D39" i="1"/>
</calcChain>
</file>

<file path=xl/sharedStrings.xml><?xml version="1.0" encoding="utf-8"?>
<sst xmlns="http://schemas.openxmlformats.org/spreadsheetml/2006/main" count="71" uniqueCount="35">
  <si>
    <t>Informações</t>
  </si>
  <si>
    <t>Salário</t>
  </si>
  <si>
    <t>Rendimento Carteira</t>
  </si>
  <si>
    <t>Sugestão de Investimento (30%)</t>
  </si>
  <si>
    <t>Investimento Mensal</t>
  </si>
  <si>
    <t>Quanto investir mensalmente?</t>
  </si>
  <si>
    <t>Por quantos anos?</t>
  </si>
  <si>
    <t>Taxa de rendimento mensal?</t>
  </si>
  <si>
    <t>Patrimônio acumulado?</t>
  </si>
  <si>
    <t>Dividendo mensal?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</si>
  <si>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</si>
  <si>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</si>
  <si>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</si>
  <si>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</si>
  <si>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</si>
  <si>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</si>
  <si>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</si>
  <si>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Valor a ser investido por mês</t>
  </si>
  <si>
    <t>Tipo de FII</t>
  </si>
  <si>
    <t>Papel</t>
  </si>
  <si>
    <t>Tijolo</t>
  </si>
  <si>
    <t>Híbridos</t>
  </si>
  <si>
    <t>FOFs</t>
  </si>
  <si>
    <t>Desenvolvimento</t>
  </si>
  <si>
    <t>Hotelaria</t>
  </si>
  <si>
    <t>Tempo</t>
  </si>
  <si>
    <t>Acumulado</t>
  </si>
  <si>
    <t>Dividendo</t>
  </si>
  <si>
    <t>Agressivo</t>
  </si>
  <si>
    <t>Percentual sugerido</t>
  </si>
  <si>
    <t>Valores</t>
  </si>
  <si>
    <t>Chave</t>
  </si>
  <si>
    <t>Moderado</t>
  </si>
  <si>
    <t>Conservador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</si>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</sst>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Miriam"/>
      <family val="2"/>
      <charset val="177"/>
    </font>
    <font>
      <b/>
      <sz val="12"/>
      <color theme="1"/>
      <name val="Miriam"/>
      <family val="2"/>
      <charset val="177"/>
    </font>
    <font>
      <sz val="12"/>
      <color theme="0"/>
      <name val="Miriam"/>
      <family val="2"/>
      <charset val="177"/>
    </font>
    <font>
      <b/>
      <sz val="12"/>
      <color theme="0"/>
      <name val="Miriam"/>
      <family val="2"/>
      <charset val="177"/>
    </font>
    <font>
      <b/>
      <sz val="16"/>
      <color theme="0"/>
      <name val="Miriam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8" xfId="1" applyNumberFormat="1" applyFont="1" applyBorder="1" applyAlignment="1">
      <alignment horizontal="center" vertical="center"/>
    </xf>
    <xf numFmtId="10" fontId="3" fillId="0" borderId="11" xfId="2" applyNumberFormat="1" applyFont="1" applyBorder="1" applyAlignment="1">
      <alignment horizontal="center" vertical="center"/>
    </xf>
    <xf numFmtId="167" fontId="3" fillId="3" borderId="14" xfId="1" applyNumberFormat="1" applyFont="1" applyFill="1" applyBorder="1" applyAlignment="1">
      <alignment horizontal="center" vertical="center"/>
    </xf>
    <xf numFmtId="167" fontId="4" fillId="2" borderId="11" xfId="1" applyNumberFormat="1" applyFont="1" applyFill="1" applyBorder="1" applyAlignment="1">
      <alignment horizontal="center" vertical="center"/>
    </xf>
    <xf numFmtId="167" fontId="4" fillId="2" borderId="14" xfId="1" applyNumberFormat="1" applyFont="1" applyFill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 vertical="center"/>
    </xf>
    <xf numFmtId="167" fontId="3" fillId="2" borderId="8" xfId="1" applyNumberFormat="1" applyFont="1" applyFill="1" applyBorder="1" applyAlignment="1">
      <alignment horizontal="center" vertical="center"/>
    </xf>
    <xf numFmtId="167" fontId="3" fillId="2" borderId="10" xfId="1" applyNumberFormat="1" applyFont="1" applyFill="1" applyBorder="1" applyAlignment="1">
      <alignment horizontal="center" vertical="center"/>
    </xf>
    <xf numFmtId="167" fontId="3" fillId="2" borderId="11" xfId="1" applyNumberFormat="1" applyFont="1" applyFill="1" applyBorder="1" applyAlignment="1">
      <alignment horizontal="center" vertical="center"/>
    </xf>
    <xf numFmtId="167" fontId="3" fillId="2" borderId="13" xfId="1" applyNumberFormat="1" applyFont="1" applyFill="1" applyBorder="1" applyAlignment="1">
      <alignment horizontal="center" vertical="center"/>
    </xf>
    <xf numFmtId="167" fontId="3" fillId="2" borderId="14" xfId="1" applyNumberFormat="1" applyFont="1" applyFill="1" applyBorder="1" applyAlignment="1">
      <alignment horizontal="center" vertical="center"/>
    </xf>
    <xf numFmtId="167" fontId="4" fillId="0" borderId="8" xfId="1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0" fontId="4" fillId="0" borderId="11" xfId="2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16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67" fontId="4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 indent="4"/>
    </xf>
    <xf numFmtId="0" fontId="3" fillId="2" borderId="6" xfId="0" applyFont="1" applyFill="1" applyBorder="1" applyAlignment="1">
      <alignment horizontal="left" vertical="center" indent="2"/>
    </xf>
    <xf numFmtId="0" fontId="3" fillId="2" borderId="9" xfId="0" applyFont="1" applyFill="1" applyBorder="1" applyAlignment="1">
      <alignment horizontal="left" vertical="center" indent="2"/>
    </xf>
    <xf numFmtId="0" fontId="3" fillId="2" borderId="12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left" vertical="center" indent="2"/>
    </xf>
    <xf numFmtId="0" fontId="3" fillId="3" borderId="7" xfId="0" applyFont="1" applyFill="1" applyBorder="1" applyAlignment="1">
      <alignment horizontal="left" vertical="center" indent="2"/>
    </xf>
    <xf numFmtId="0" fontId="3" fillId="3" borderId="9" xfId="0" applyFont="1" applyFill="1" applyBorder="1" applyAlignment="1">
      <alignment horizontal="left" vertical="center" indent="2"/>
    </xf>
    <xf numFmtId="0" fontId="3" fillId="3" borderId="10" xfId="0" applyFont="1" applyFill="1" applyBorder="1" applyAlignment="1">
      <alignment horizontal="left" vertical="center" indent="2"/>
    </xf>
    <xf numFmtId="0" fontId="4" fillId="2" borderId="9" xfId="0" applyFont="1" applyFill="1" applyBorder="1" applyAlignment="1">
      <alignment horizontal="left" vertical="center" indent="2"/>
    </xf>
    <xf numFmtId="0" fontId="4" fillId="2" borderId="10" xfId="0" applyFont="1" applyFill="1" applyBorder="1" applyAlignment="1">
      <alignment horizontal="left" vertical="center" indent="2"/>
    </xf>
    <xf numFmtId="0" fontId="4" fillId="2" borderId="12" xfId="0" applyFont="1" applyFill="1" applyBorder="1" applyAlignment="1">
      <alignment horizontal="left" vertical="center" indent="2"/>
    </xf>
    <xf numFmtId="0" fontId="4" fillId="2" borderId="13" xfId="0" applyFont="1" applyFill="1" applyBorder="1" applyAlignment="1">
      <alignment horizontal="left" vertical="center" indent="2"/>
    </xf>
    <xf numFmtId="0" fontId="3" fillId="3" borderId="12" xfId="0" applyFont="1" applyFill="1" applyBorder="1" applyAlignment="1">
      <alignment horizontal="left" vertical="center" indent="2"/>
    </xf>
    <xf numFmtId="0" fontId="3" fillId="3" borderId="13" xfId="0" applyFont="1" applyFill="1" applyBorder="1" applyAlignment="1">
      <alignment horizontal="left" vertical="center" indent="2"/>
    </xf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9" fontId="0" fillId="4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9" fontId="3" fillId="0" borderId="0" xfId="2" applyFont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36655167612879E-2"/>
          <c:y val="4.8611111111111112E-2"/>
          <c:w val="0.47151277013752457"/>
          <c:h val="0.833333333333333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4AB-B3F3-9AE932CECF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1077920269777"/>
          <c:y val="0.21181138815981335"/>
          <c:w val="0.2259061821594501"/>
          <c:h val="0.5023031496062991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39</xdr:row>
      <xdr:rowOff>52387</xdr:rowOff>
    </xdr:from>
    <xdr:to>
      <xdr:col>3</xdr:col>
      <xdr:colOff>1133474</xdr:colOff>
      <xdr:row>52</xdr:row>
      <xdr:rowOff>195262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3B5940-4515-6005-BCF4-69556B3D9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219075</xdr:colOff>
      <xdr:row>0</xdr:row>
      <xdr:rowOff>57151</xdr:rowOff>
    </xdr:from>
    <xdr:to>
      <xdr:col>4</xdr:col>
      <xdr:colOff>200025</xdr:colOff>
      <xdr:row>6</xdr:row>
      <xdr:rowOff>57151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C3C7CD60-1F3F-6F3E-6F03-52B4EDB1B1FE}"/>
            </a:ext>
          </a:extLst>
        </xdr:cNvPr>
        <xdr:cNvGrpSpPr/>
      </xdr:nvGrpSpPr>
      <xdr:grpSpPr>
        <a:xfrm>
          <a:off x="219075" y="57151"/>
          <a:ext cx="5153025" cy="1200150"/>
          <a:chOff x="247650" y="95251"/>
          <a:chExt cx="5153025" cy="1200150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F81049B-8C0E-C1A9-BB22-599C0C98FC80}"/>
              </a:ext>
            </a:extLst>
          </xdr:cNvPr>
          <xdr:cNvSpPr/>
        </xdr:nvSpPr>
        <xdr:spPr>
          <a:xfrm>
            <a:off x="247650" y="95251"/>
            <a:ext cx="5153025" cy="1200150"/>
          </a:xfrm>
          <a:prstGeom prst="roundRect">
            <a:avLst/>
          </a:prstGeom>
          <a:solidFill>
            <a:schemeClr val="tx2">
              <a:lumMod val="90000"/>
              <a:lumOff val="1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2800" b="1" i="0" cap="small" baseline="0">
                <a:latin typeface="Miriam" panose="020B0502050101010101" pitchFamily="34" charset="-79"/>
                <a:cs typeface="Miriam" panose="020B0502050101010101" pitchFamily="34" charset="-79"/>
              </a:rPr>
              <a:t>Simulator Investimentos</a:t>
            </a:r>
          </a:p>
        </xdr:txBody>
      </xdr:sp>
      <xdr:pic>
        <xdr:nvPicPr>
          <xdr:cNvPr id="6" name="Gráfico 5" descr="Banco estrutura de tópicos">
            <a:extLst>
              <a:ext uri="{FF2B5EF4-FFF2-40B4-BE49-F238E27FC236}">
                <a16:creationId xmlns:a16="http://schemas.microsoft.com/office/drawing/2014/main" id="{EB181D5F-1160-E226-C73F-0B7134EA08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628650" y="333375"/>
            <a:ext cx="609600" cy="609600"/>
          </a:xfrm>
          <a:prstGeom prst="rect">
            <a:avLst/>
          </a:prstGeo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115F-5CD9-4EF5-A87F-F186625327EE}">
  <dimension ref="A8:D39"/>
  <sheetViews>
    <sheetView showGridLines="0" tabSelected="1" workbookViewId="0"/>
  </sheetViews>
  <sheetFormatPr defaultColWidth="0" defaultRowHeight="15.75" x14ac:dyDescent="0.25"/>
  <cols>
    <col min="1" max="1" width="5.28515625" style="1" customWidth="1"/>
    <col min="2" max="2" width="32.5703125" style="1" customWidth="1"/>
    <col min="3" max="3" width="22.7109375" style="1" customWidth="1"/>
    <col min="4" max="4" width="17" style="2" customWidth="1"/>
    <col min="5" max="5" width="9.140625" style="1" customWidth="1"/>
    <col min="6" max="16384" width="9.140625" style="1" hidden="1"/>
  </cols>
  <sheetData>
    <row r="8" spans="2:4" ht="16.5" thickBot="1" x14ac:dyDescent="0.3"/>
    <row r="9" spans="2:4" ht="17.25" customHeight="1" x14ac:dyDescent="0.25">
      <c r="B9" s="49" t="s">
        <v>0</v>
      </c>
      <c r="C9" s="50"/>
      <c r="D9" s="51"/>
    </row>
    <row r="10" spans="2:4" x14ac:dyDescent="0.25">
      <c r="B10" s="29" t="s">
        <v>1</v>
      </c>
      <c r="C10" s="30"/>
      <c r="D10" s="4">
        <v>2500</v>
      </c>
    </row>
    <row r="11" spans="2:4" x14ac:dyDescent="0.25">
      <c r="B11" s="31" t="s">
        <v>2</v>
      </c>
      <c r="C11" s="32"/>
      <c r="D11" s="5">
        <v>6.0000000000000001E-3</v>
      </c>
    </row>
    <row r="12" spans="2:4" ht="16.5" thickBot="1" x14ac:dyDescent="0.3">
      <c r="B12" s="37" t="s">
        <v>3</v>
      </c>
      <c r="C12" s="38"/>
      <c r="D12" s="6">
        <f>D10*30%</f>
        <v>750</v>
      </c>
    </row>
    <row r="13" spans="2:4" ht="16.5" thickBot="1" x14ac:dyDescent="0.3"/>
    <row r="14" spans="2:4" ht="20.25" x14ac:dyDescent="0.25">
      <c r="B14" s="49" t="s">
        <v>4</v>
      </c>
      <c r="C14" s="50"/>
      <c r="D14" s="51"/>
    </row>
    <row r="15" spans="2:4" x14ac:dyDescent="0.25">
      <c r="B15" s="29" t="s">
        <v>5</v>
      </c>
      <c r="C15" s="30"/>
      <c r="D15" s="15">
        <v>200</v>
      </c>
    </row>
    <row r="16" spans="2:4" x14ac:dyDescent="0.25">
      <c r="B16" s="31" t="s">
        <v>6</v>
      </c>
      <c r="C16" s="32"/>
      <c r="D16" s="16">
        <v>5</v>
      </c>
    </row>
    <row r="17" spans="1:4" x14ac:dyDescent="0.25">
      <c r="B17" s="31" t="s">
        <v>7</v>
      </c>
      <c r="C17" s="32"/>
      <c r="D17" s="17">
        <v>1.0789999999999999E-2</v>
      </c>
    </row>
    <row r="18" spans="1:4" x14ac:dyDescent="0.25">
      <c r="B18" s="33" t="s">
        <v>8</v>
      </c>
      <c r="C18" s="34"/>
      <c r="D18" s="7">
        <f>FV(taxa_mensal,qtd_anos*12,aporte*-1)</f>
        <v>16755.382799697527</v>
      </c>
    </row>
    <row r="19" spans="1:4" ht="16.5" thickBot="1" x14ac:dyDescent="0.3">
      <c r="B19" s="35" t="s">
        <v>9</v>
      </c>
      <c r="C19" s="36"/>
      <c r="D19" s="8">
        <f>patrimonio*rendimento_carteira</f>
        <v>100.53229679818516</v>
      </c>
    </row>
    <row r="20" spans="1:4" ht="16.5" thickBot="1" x14ac:dyDescent="0.3"/>
    <row r="21" spans="1:4" ht="20.25" x14ac:dyDescent="0.25">
      <c r="B21" s="49" t="s">
        <v>10</v>
      </c>
      <c r="C21" s="50"/>
      <c r="D21" s="51"/>
    </row>
    <row r="22" spans="1:4" s="3" customFormat="1" x14ac:dyDescent="0.25">
      <c r="B22" s="46" t="s">
        <v>25</v>
      </c>
      <c r="C22" s="47" t="s">
        <v>26</v>
      </c>
      <c r="D22" s="48" t="s">
        <v>27</v>
      </c>
    </row>
    <row r="23" spans="1:4" x14ac:dyDescent="0.25">
      <c r="A23" s="19">
        <v>2</v>
      </c>
      <c r="B23" s="26" t="s">
        <v>11</v>
      </c>
      <c r="C23" s="9">
        <f>FV(taxa_mensal,A23*12,aporte*-1)</f>
        <v>5445.5254595290435</v>
      </c>
      <c r="D23" s="10">
        <f>C23*rendimento_carteira</f>
        <v>32.673152757174265</v>
      </c>
    </row>
    <row r="24" spans="1:4" x14ac:dyDescent="0.25">
      <c r="A24" s="19">
        <v>5</v>
      </c>
      <c r="B24" s="27" t="s">
        <v>12</v>
      </c>
      <c r="C24" s="11">
        <f>FV(taxa_mensal,A24*12,aporte*-1)</f>
        <v>16755.382799697527</v>
      </c>
      <c r="D24" s="12">
        <f>C24*rendimento_carteira</f>
        <v>100.53229679818516</v>
      </c>
    </row>
    <row r="25" spans="1:4" x14ac:dyDescent="0.25">
      <c r="A25" s="19">
        <v>10</v>
      </c>
      <c r="B25" s="27" t="s">
        <v>13</v>
      </c>
      <c r="C25" s="11">
        <f>FV(taxa_mensal,A25*12,aporte*-1)</f>
        <v>48656.842506034438</v>
      </c>
      <c r="D25" s="12">
        <f>C25*rendimento_carteira</f>
        <v>291.94105503620665</v>
      </c>
    </row>
    <row r="26" spans="1:4" x14ac:dyDescent="0.25">
      <c r="A26" s="19">
        <v>20</v>
      </c>
      <c r="B26" s="27" t="s">
        <v>14</v>
      </c>
      <c r="C26" s="11">
        <f>FV(taxa_mensal,A26*12,aporte*-1)</f>
        <v>225039.68001941612</v>
      </c>
      <c r="D26" s="12">
        <f>C26*rendimento_carteira</f>
        <v>1350.2380801164968</v>
      </c>
    </row>
    <row r="27" spans="1:4" ht="16.5" thickBot="1" x14ac:dyDescent="0.3">
      <c r="A27" s="19">
        <v>30</v>
      </c>
      <c r="B27" s="28" t="s">
        <v>15</v>
      </c>
      <c r="C27" s="13">
        <f>FV(taxa_mensal,A27*12,aporte*-1)</f>
        <v>864433.93100094295</v>
      </c>
      <c r="D27" s="14">
        <f>C27*rendimento_carteira</f>
        <v>5186.6035860056581</v>
      </c>
    </row>
    <row r="28" spans="1:4" ht="25.5" customHeight="1" x14ac:dyDescent="0.25"/>
    <row r="29" spans="1:4" x14ac:dyDescent="0.25">
      <c r="B29" s="52" t="s">
        <v>16</v>
      </c>
      <c r="C29" s="53" t="s">
        <v>28</v>
      </c>
      <c r="D29" s="53"/>
    </row>
    <row r="30" spans="1:4" x14ac:dyDescent="0.25">
      <c r="B30" s="23" t="s">
        <v>17</v>
      </c>
      <c r="C30" s="24">
        <f>aporte</f>
        <v>200</v>
      </c>
      <c r="D30" s="24"/>
    </row>
    <row r="32" spans="1:4" ht="20.25" customHeight="1" x14ac:dyDescent="0.25">
      <c r="B32" s="22" t="s">
        <v>18</v>
      </c>
      <c r="C32" s="20" t="s">
        <v>29</v>
      </c>
      <c r="D32" s="22" t="s">
        <v>30</v>
      </c>
    </row>
    <row r="33" spans="2:4" x14ac:dyDescent="0.25">
      <c r="B33" s="25" t="s">
        <v>19</v>
      </c>
      <c r="C33" s="45">
        <f>VLOOKUP($C$29&amp;" - "&amp;B33,perfil,4,0)</f>
        <v>0.5</v>
      </c>
      <c r="D33" s="18">
        <f>C33*$C$30</f>
        <v>100</v>
      </c>
    </row>
    <row r="34" spans="2:4" x14ac:dyDescent="0.25">
      <c r="B34" s="25" t="s">
        <v>20</v>
      </c>
      <c r="C34" s="45">
        <f>VLOOKUP($C$29&amp;" - "&amp;B34,perfil,4,0)</f>
        <v>0.1</v>
      </c>
      <c r="D34" s="18">
        <f t="shared" ref="D34:D38" si="0">C34*$C$30</f>
        <v>20</v>
      </c>
    </row>
    <row r="35" spans="2:4" x14ac:dyDescent="0.25">
      <c r="B35" s="25" t="s">
        <v>21</v>
      </c>
      <c r="C35" s="45">
        <f>VLOOKUP($C$29&amp;" - "&amp;B35,perfil,4,0)</f>
        <v>0.05</v>
      </c>
      <c r="D35" s="18">
        <f t="shared" si="0"/>
        <v>10</v>
      </c>
    </row>
    <row r="36" spans="2:4" x14ac:dyDescent="0.25">
      <c r="B36" s="25" t="s">
        <v>22</v>
      </c>
      <c r="C36" s="45">
        <f>VLOOKUP($C$29&amp;" - "&amp;B36,perfil,4,0)</f>
        <v>0.05</v>
      </c>
      <c r="D36" s="18">
        <f t="shared" si="0"/>
        <v>10</v>
      </c>
    </row>
    <row r="37" spans="2:4" x14ac:dyDescent="0.25">
      <c r="B37" s="25" t="s">
        <v>23</v>
      </c>
      <c r="C37" s="45">
        <f>VLOOKUP($C$29&amp;" - "&amp;B37,perfil,4,0)</f>
        <v>0.2</v>
      </c>
      <c r="D37" s="18">
        <f t="shared" si="0"/>
        <v>40</v>
      </c>
    </row>
    <row r="38" spans="2:4" x14ac:dyDescent="0.25">
      <c r="B38" s="25" t="s">
        <v>24</v>
      </c>
      <c r="C38" s="45">
        <f>VLOOKUP($C$29&amp;" - "&amp;B38,perfil,4,0)</f>
        <v>0.1</v>
      </c>
      <c r="D38" s="18">
        <f t="shared" si="0"/>
        <v>20</v>
      </c>
    </row>
    <row r="39" spans="2:4" x14ac:dyDescent="0.25">
      <c r="B39" s="20"/>
      <c r="C39" s="20"/>
      <c r="D39" s="21">
        <f>SUM(D33:D38)</f>
        <v>200</v>
      </c>
    </row>
  </sheetData>
  <mergeCells count="13">
    <mergeCell ref="B17:C17"/>
    <mergeCell ref="C29:D29"/>
    <mergeCell ref="C30:D30"/>
    <mergeCell ref="B9:D9"/>
    <mergeCell ref="B14:D14"/>
    <mergeCell ref="B21:D21"/>
    <mergeCell ref="B10:C10"/>
    <mergeCell ref="B11:C11"/>
    <mergeCell ref="B12:C12"/>
    <mergeCell ref="B19:C19"/>
    <mergeCell ref="B18:C18"/>
    <mergeCell ref="B15:C15"/>
    <mergeCell ref="B16:C16"/>
  </mergeCells>
  <dataValidations count="1">
    <dataValidation type="list" allowBlank="1" showInputMessage="1" showErrorMessage="1" sqref="C29" xr:uid="{5A6DCBC0-6298-4864-B2DC-018DA688BDF4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5608-A3CA-4281-8930-412A686B1892}">
  <dimension ref="A1:D19"/>
  <sheetViews>
    <sheetView showGridLines="0" workbookViewId="0">
      <selection sqref="A1:D19"/>
    </sheetView>
  </sheetViews>
  <sheetFormatPr defaultRowHeight="15" x14ac:dyDescent="0.25"/>
  <cols>
    <col min="1" max="1" width="29.28515625" bestFit="1" customWidth="1"/>
    <col min="2" max="2" width="12.140625" style="43" bestFit="1" customWidth="1"/>
    <col min="3" max="3" width="16.140625" style="43" bestFit="1" customWidth="1"/>
    <col min="4" max="4" width="11.28515625" style="43" customWidth="1"/>
  </cols>
  <sheetData>
    <row r="1" spans="1:4" x14ac:dyDescent="0.25">
      <c r="A1" s="40" t="s">
        <v>31</v>
      </c>
      <c r="B1" s="40" t="s">
        <v>16</v>
      </c>
      <c r="C1" s="40" t="s">
        <v>18</v>
      </c>
      <c r="D1" s="40" t="s">
        <v>34</v>
      </c>
    </row>
    <row r="2" spans="1:4" x14ac:dyDescent="0.25">
      <c r="A2" s="39" t="str">
        <f>B2&amp;" - "&amp;C2</f>
        <v>Agressivo - Papel</v>
      </c>
      <c r="B2" s="44" t="s">
        <v>28</v>
      </c>
      <c r="C2" s="44" t="s">
        <v>19</v>
      </c>
      <c r="D2" s="41">
        <v>0.5</v>
      </c>
    </row>
    <row r="3" spans="1:4" x14ac:dyDescent="0.25">
      <c r="A3" s="39" t="str">
        <f t="shared" ref="A3:A19" si="0">B3&amp;" - "&amp;C3</f>
        <v>Agressivo - Tijolo</v>
      </c>
      <c r="B3" s="44" t="s">
        <v>28</v>
      </c>
      <c r="C3" s="44" t="s">
        <v>20</v>
      </c>
      <c r="D3" s="41">
        <v>0.1</v>
      </c>
    </row>
    <row r="4" spans="1:4" x14ac:dyDescent="0.25">
      <c r="A4" s="39" t="str">
        <f t="shared" si="0"/>
        <v>Agressivo - Híbridos</v>
      </c>
      <c r="B4" s="44" t="s">
        <v>28</v>
      </c>
      <c r="C4" s="44" t="s">
        <v>21</v>
      </c>
      <c r="D4" s="41">
        <v>0.05</v>
      </c>
    </row>
    <row r="5" spans="1:4" x14ac:dyDescent="0.25">
      <c r="A5" s="39" t="str">
        <f t="shared" si="0"/>
        <v>Agressivo - FOFs</v>
      </c>
      <c r="B5" s="44" t="s">
        <v>28</v>
      </c>
      <c r="C5" s="44" t="s">
        <v>22</v>
      </c>
      <c r="D5" s="41">
        <v>0.05</v>
      </c>
    </row>
    <row r="6" spans="1:4" x14ac:dyDescent="0.25">
      <c r="A6" s="39" t="str">
        <f t="shared" si="0"/>
        <v>Agressivo - Desenvolvimento</v>
      </c>
      <c r="B6" s="44" t="s">
        <v>28</v>
      </c>
      <c r="C6" s="44" t="s">
        <v>23</v>
      </c>
      <c r="D6" s="41">
        <v>0.2</v>
      </c>
    </row>
    <row r="7" spans="1:4" x14ac:dyDescent="0.25">
      <c r="A7" s="39" t="str">
        <f t="shared" si="0"/>
        <v>Agressivo - Hotelaria</v>
      </c>
      <c r="B7" s="44" t="s">
        <v>28</v>
      </c>
      <c r="C7" s="44" t="s">
        <v>24</v>
      </c>
      <c r="D7" s="41">
        <v>0.1</v>
      </c>
    </row>
    <row r="8" spans="1:4" x14ac:dyDescent="0.25">
      <c r="A8" t="str">
        <f t="shared" si="0"/>
        <v>Conservador - Papel</v>
      </c>
      <c r="B8" s="43" t="s">
        <v>33</v>
      </c>
      <c r="C8" s="43" t="s">
        <v>19</v>
      </c>
      <c r="D8" s="42">
        <v>0.3</v>
      </c>
    </row>
    <row r="9" spans="1:4" x14ac:dyDescent="0.25">
      <c r="A9" t="str">
        <f t="shared" si="0"/>
        <v>Conservador - Tijolo</v>
      </c>
      <c r="B9" s="43" t="s">
        <v>33</v>
      </c>
      <c r="C9" s="43" t="s">
        <v>20</v>
      </c>
      <c r="D9" s="42">
        <v>0.5</v>
      </c>
    </row>
    <row r="10" spans="1:4" x14ac:dyDescent="0.25">
      <c r="A10" t="str">
        <f t="shared" si="0"/>
        <v>Conservador - Híbridos</v>
      </c>
      <c r="B10" s="43" t="s">
        <v>33</v>
      </c>
      <c r="C10" s="43" t="s">
        <v>21</v>
      </c>
      <c r="D10" s="42">
        <v>0.1</v>
      </c>
    </row>
    <row r="11" spans="1:4" x14ac:dyDescent="0.25">
      <c r="A11" t="str">
        <f t="shared" si="0"/>
        <v>Conservador - FOFs</v>
      </c>
      <c r="B11" s="43" t="s">
        <v>33</v>
      </c>
      <c r="C11" s="43" t="s">
        <v>22</v>
      </c>
      <c r="D11" s="42">
        <v>0.1</v>
      </c>
    </row>
    <row r="12" spans="1:4" x14ac:dyDescent="0.25">
      <c r="A12" t="str">
        <f t="shared" si="0"/>
        <v>Conservador - Desenvolvimento</v>
      </c>
      <c r="B12" s="43" t="s">
        <v>33</v>
      </c>
      <c r="C12" s="43" t="s">
        <v>23</v>
      </c>
      <c r="D12" s="42">
        <v>0</v>
      </c>
    </row>
    <row r="13" spans="1:4" x14ac:dyDescent="0.25">
      <c r="A13" t="str">
        <f t="shared" si="0"/>
        <v>Conservador - Hotelaria</v>
      </c>
      <c r="B13" s="43" t="s">
        <v>33</v>
      </c>
      <c r="C13" s="43" t="s">
        <v>24</v>
      </c>
      <c r="D13" s="42">
        <v>0</v>
      </c>
    </row>
    <row r="14" spans="1:4" x14ac:dyDescent="0.25">
      <c r="A14" s="39" t="str">
        <f t="shared" si="0"/>
        <v>Moderado - Papel</v>
      </c>
      <c r="B14" s="44" t="s">
        <v>32</v>
      </c>
      <c r="C14" s="44" t="s">
        <v>19</v>
      </c>
      <c r="D14" s="41">
        <v>0.32</v>
      </c>
    </row>
    <row r="15" spans="1:4" x14ac:dyDescent="0.25">
      <c r="A15" s="39" t="str">
        <f t="shared" si="0"/>
        <v>Moderado - Tijolo</v>
      </c>
      <c r="B15" s="44" t="s">
        <v>32</v>
      </c>
      <c r="C15" s="44" t="s">
        <v>20</v>
      </c>
      <c r="D15" s="41">
        <v>0.35</v>
      </c>
    </row>
    <row r="16" spans="1:4" x14ac:dyDescent="0.25">
      <c r="A16" s="39" t="str">
        <f t="shared" si="0"/>
        <v>Moderado - Híbridos</v>
      </c>
      <c r="B16" s="44" t="s">
        <v>32</v>
      </c>
      <c r="C16" s="44" t="s">
        <v>21</v>
      </c>
      <c r="D16" s="41">
        <v>0.08</v>
      </c>
    </row>
    <row r="17" spans="1:4" x14ac:dyDescent="0.25">
      <c r="A17" s="39" t="str">
        <f t="shared" si="0"/>
        <v>Moderado - FOFs</v>
      </c>
      <c r="B17" s="44" t="s">
        <v>32</v>
      </c>
      <c r="C17" s="44" t="s">
        <v>22</v>
      </c>
      <c r="D17" s="41">
        <v>0.05</v>
      </c>
    </row>
    <row r="18" spans="1:4" x14ac:dyDescent="0.25">
      <c r="A18" s="39" t="str">
        <f t="shared" si="0"/>
        <v>Moderado - Desenvolvimento</v>
      </c>
      <c r="B18" s="44" t="s">
        <v>32</v>
      </c>
      <c r="C18" s="44" t="s">
        <v>23</v>
      </c>
      <c r="D18" s="41">
        <v>0.1</v>
      </c>
    </row>
    <row r="19" spans="1:4" x14ac:dyDescent="0.25">
      <c r="A19" s="39" t="str">
        <f t="shared" si="0"/>
        <v>Moderado - Hotelaria</v>
      </c>
      <c r="B19" s="44" t="s">
        <v>32</v>
      </c>
      <c r="C19" s="44" t="s">
        <v>24</v>
      </c>
      <c r="D19" s="4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</vt:lpstr>
      <vt:lpstr>Perfil</vt:lpstr>
      <vt:lpstr>aporte</vt:lpstr>
      <vt:lpstr>patrimonio</vt:lpstr>
      <vt:lpstr>perfil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Lidiani Pires</dc:creator>
  <cp:lastModifiedBy>Lidiani Pires</cp:lastModifiedBy>
  <dcterms:created xsi:type="dcterms:W3CDTF">2025-05-31T15:06:11Z</dcterms:created>
  <dcterms:modified xsi:type="dcterms:W3CDTF">2025-05-31T17:09:20Z</dcterms:modified>
</cp:coreProperties>
</file>