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CFF02A9-F6F7-4CD7-A83A-7850DAFF4AE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externalReferences>
    <externalReference r:id="rId2"/>
  </externalReferences>
  <definedNames>
    <definedName name="PBStatus">[1]SETUP!$J$2:$J$4</definedName>
    <definedName name="PBType">[1]SETUP!$J$15:$J$20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I28" i="1"/>
  <c r="N27" i="1"/>
  <c r="N25" i="1"/>
  <c r="N23" i="1"/>
  <c r="N21" i="1"/>
  <c r="N20" i="1"/>
  <c r="N19" i="1"/>
  <c r="N18" i="1"/>
  <c r="N17" i="1"/>
  <c r="N14" i="1"/>
  <c r="N13" i="1"/>
  <c r="N12" i="1"/>
  <c r="N11" i="1"/>
  <c r="N9" i="1"/>
  <c r="N8" i="1"/>
  <c r="N6" i="1"/>
  <c r="A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7C2ADFE0-854D-4B0B-AEC7-4DC6715F43D8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This is the highest reference ID number used so far.  
</t>
        </r>
      </text>
    </comment>
    <comment ref="A4" authorId="0" shapeId="0" xr:uid="{92D1D574-F841-4BE9-AF6A-F12B35DCBD83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This reference ID should be unique.   This number is used throughout the whole worksheet so be aware.</t>
        </r>
      </text>
    </comment>
    <comment ref="B4" authorId="0" shapeId="0" xr:uid="{4D5C7988-865F-44A5-893A-8C6C6A56493E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This is the release where the story will be developped</t>
        </r>
      </text>
    </comment>
    <comment ref="C4" authorId="0" shapeId="0" xr:uid="{2A70CCAF-5880-47F7-8261-2765BFBF57E3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This is the sprint where the story will be developped</t>
        </r>
      </text>
    </comment>
    <comment ref="D4" authorId="0" shapeId="0" xr:uid="{0B99EBAE-1A49-4E67-BCFF-2EE2E217B37F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This is a category to which the story belongs.
Example : Infrastrucuture, Back-End, Animation, ...</t>
        </r>
      </text>
    </comment>
    <comment ref="F4" authorId="0" shapeId="0" xr:uid="{748B3AED-0236-4B29-BF30-F6290DCD4501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4" authorId="0" shapeId="0" xr:uid="{E750CA8A-0FFF-4972-B825-D27377007ED7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Type of the story.</t>
        </r>
      </text>
    </comment>
    <comment ref="H4" authorId="0" shapeId="0" xr:uid="{FEA632C7-B5B0-43EE-A6FF-D35FDF8A8659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Status of the story</t>
        </r>
      </text>
    </comment>
    <comment ref="I4" authorId="0" shapeId="0" xr:uid="{56F432E9-9A5C-444D-A6DE-C8D8BC16ADFD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This column is calculated:
Ideal Hours * Adjustment Factor
</t>
        </r>
      </text>
    </comment>
    <comment ref="J4" authorId="0" shapeId="0" xr:uid="{8B12ADB5-1CD0-46DB-AE7E-FD99A2819FD3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 = Must Have
S = Should Have
C = Could Have
W = Won't have this time</t>
        </r>
      </text>
    </comment>
    <comment ref="L4" authorId="0" shapeId="0" xr:uid="{91A4CF7E-E7AE-4B6D-A253-9D04E574DEDC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= Lowest Business Value
100 = Highest Business Value</t>
        </r>
      </text>
    </comment>
    <comment ref="M4" authorId="0" shapeId="0" xr:uid="{8A6BB5A3-B465-4A17-A65B-DA7A4E3694CC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Enter here the new ideal estimates which are done with planningpoker
</t>
        </r>
      </text>
    </comment>
    <comment ref="N4" authorId="0" shapeId="0" xr:uid="{11E4BF62-7DA4-4A06-AB3E-7A9C1832C144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This column is calculated based on the values of complexity and information.  The data is looked up in the setup tab.</t>
        </r>
      </text>
    </comment>
    <comment ref="O4" authorId="0" shapeId="0" xr:uid="{C46B32EB-8BD9-4CE5-B17C-1AF33B61CF98}">
      <text>
        <r>
          <rPr>
            <b/>
            <sz val="9"/>
            <color indexed="81"/>
            <rFont val="Tahoma"/>
            <family val="2"/>
          </rPr>
          <t>Luc Segers: Complexity</t>
        </r>
        <r>
          <rPr>
            <sz val="9"/>
            <color indexed="81"/>
            <rFont val="Tahoma"/>
            <family val="2"/>
          </rPr>
          <t xml:space="preserve">
0 = Not Defined
1 = Very Simple
2 = Simple
3 = Moderate
4 = Complex
5 = Extreme Complex</t>
        </r>
      </text>
    </comment>
    <comment ref="P4" authorId="0" shapeId="0" xr:uid="{DEEE83D7-72AA-47BE-B150-3A00D6DAD434}">
      <text>
        <r>
          <rPr>
            <b/>
            <sz val="9"/>
            <color indexed="81"/>
            <rFont val="Tahoma"/>
            <family val="2"/>
          </rPr>
          <t>Luc Segers: Information</t>
        </r>
        <r>
          <rPr>
            <sz val="9"/>
            <color indexed="81"/>
            <rFont val="Tahoma"/>
            <family val="2"/>
          </rPr>
          <t xml:space="preserve">
0 = Not Defined
1 = No information
2 = Little information
3 = Moderate information
4 = Much information
5 = All information</t>
        </r>
      </text>
    </comment>
    <comment ref="C28" authorId="0" shapeId="0" xr:uid="{B8FD1A5D-8C16-4669-B260-3FF4C556CCF7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Total amount of stories available in the project backlog</t>
        </r>
      </text>
    </comment>
    <comment ref="I28" authorId="0" shapeId="0" xr:uid="{A78B3711-E581-4A8C-A022-DA879F2264D3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total amount of estimated hours</t>
        </r>
      </text>
    </comment>
  </commentList>
</comments>
</file>

<file path=xl/sharedStrings.xml><?xml version="1.0" encoding="utf-8"?>
<sst xmlns="http://schemas.openxmlformats.org/spreadsheetml/2006/main" count="120" uniqueCount="65">
  <si>
    <t>PROJECT BACKLOG</t>
    <phoneticPr fontId="4" type="noConversion"/>
  </si>
  <si>
    <t>= highest Reference ID number</t>
  </si>
  <si>
    <t>版本</t>
    <phoneticPr fontId="4" type="noConversion"/>
  </si>
  <si>
    <t>冲刺号</t>
    <phoneticPr fontId="4" type="noConversion"/>
  </si>
  <si>
    <t>分类</t>
    <phoneticPr fontId="4" type="noConversion"/>
  </si>
  <si>
    <t>标题</t>
    <phoneticPr fontId="4" type="noConversion"/>
  </si>
  <si>
    <t>故事</t>
    <phoneticPr fontId="4" type="noConversion"/>
  </si>
  <si>
    <t>类型</t>
    <phoneticPr fontId="4" type="noConversion"/>
  </si>
  <si>
    <t>进度</t>
    <phoneticPr fontId="4" type="noConversion"/>
  </si>
  <si>
    <t>初始估计（h）</t>
    <phoneticPr fontId="4" type="noConversion"/>
  </si>
  <si>
    <t>优先级</t>
    <phoneticPr fontId="4" type="noConversion"/>
  </si>
  <si>
    <t>如何演示</t>
    <phoneticPr fontId="4" type="noConversion"/>
  </si>
  <si>
    <t>商业价值</t>
    <phoneticPr fontId="4" type="noConversion"/>
  </si>
  <si>
    <t>理想时间（h）</t>
    <phoneticPr fontId="4" type="noConversion"/>
  </si>
  <si>
    <t>调整因子</t>
    <phoneticPr fontId="4" type="noConversion"/>
  </si>
  <si>
    <t>复杂度</t>
    <phoneticPr fontId="4" type="noConversion"/>
  </si>
  <si>
    <t>信息度</t>
    <phoneticPr fontId="4" type="noConversion"/>
  </si>
  <si>
    <t>备注</t>
    <phoneticPr fontId="4" type="noConversion"/>
  </si>
  <si>
    <t>user story</t>
    <phoneticPr fontId="4" type="noConversion"/>
  </si>
  <si>
    <t>Initial Feature</t>
  </si>
  <si>
    <t>Not Done</t>
    <phoneticPr fontId="4" type="noConversion"/>
  </si>
  <si>
    <t>Initial Feature</t>
    <phoneticPr fontId="4" type="noConversion"/>
  </si>
  <si>
    <t>Initial Feature</t>
    <phoneticPr fontId="4" type="noConversion"/>
  </si>
  <si>
    <t>引用编号</t>
    <phoneticPr fontId="4" type="noConversion"/>
  </si>
  <si>
    <t>Total</t>
  </si>
  <si>
    <t>校园动态</t>
    <phoneticPr fontId="4" type="noConversion"/>
  </si>
  <si>
    <t>校园新闻</t>
    <phoneticPr fontId="4" type="noConversion"/>
  </si>
  <si>
    <t>校园推文</t>
    <phoneticPr fontId="4" type="noConversion"/>
  </si>
  <si>
    <t>作为一个大学的一名大学生，我希望知道每天学校发生了哪些有趣的好玩的事情。</t>
    <phoneticPr fontId="4" type="noConversion"/>
  </si>
  <si>
    <t>作为大学生，我希望可以更方便的了解社团组织，挖掘自己的兴趣。</t>
    <phoneticPr fontId="4" type="noConversion"/>
  </si>
  <si>
    <t>作为大学生，我希望及时了解学校的通知、公告</t>
    <phoneticPr fontId="4" type="noConversion"/>
  </si>
  <si>
    <t>关注</t>
    <phoneticPr fontId="3" type="noConversion"/>
  </si>
  <si>
    <t>作为一个看阅者，希望更多的看到自己喜欢的人、喜欢的社团组织、感兴趣的东西。</t>
    <phoneticPr fontId="4" type="noConversion"/>
  </si>
  <si>
    <t>收藏</t>
    <phoneticPr fontId="3" type="noConversion"/>
  </si>
  <si>
    <t>作为一个看阅者，希望永久保存自己看够值得收藏的东西。</t>
    <phoneticPr fontId="4" type="noConversion"/>
  </si>
  <si>
    <t>转载</t>
    <phoneticPr fontId="4" type="noConversion"/>
  </si>
  <si>
    <t>我希望讲非原创动态转载自己的空间，与他人分享</t>
    <phoneticPr fontId="4" type="noConversion"/>
  </si>
  <si>
    <t>查看自己的课程表</t>
    <phoneticPr fontId="4" type="noConversion"/>
  </si>
  <si>
    <t>我希望可以及时方便的查看自己的课程表</t>
    <phoneticPr fontId="4" type="noConversion"/>
  </si>
  <si>
    <t>查看自己的学业成绩</t>
    <phoneticPr fontId="4" type="noConversion"/>
  </si>
  <si>
    <t>我希望可以及时方便查看自己的学业成绩</t>
    <phoneticPr fontId="4" type="noConversion"/>
  </si>
  <si>
    <t>我希望可以及时方便的查看自己的第二课堂成绩</t>
    <phoneticPr fontId="4" type="noConversion"/>
  </si>
  <si>
    <t>查看自己的第二课堂成绩</t>
    <phoneticPr fontId="4" type="noConversion"/>
  </si>
  <si>
    <t>求助消息帮助</t>
    <phoneticPr fontId="3" type="noConversion"/>
  </si>
  <si>
    <t>我希望发布买卖二手货、失物招领等求助消息更有效和有方便。</t>
    <phoneticPr fontId="4" type="noConversion"/>
  </si>
  <si>
    <t>点赞</t>
    <phoneticPr fontId="3" type="noConversion"/>
  </si>
  <si>
    <t>我希望为喜欢的作品点赞、支持</t>
    <phoneticPr fontId="3" type="noConversion"/>
  </si>
  <si>
    <t>热事推荐</t>
    <phoneticPr fontId="3" type="noConversion"/>
  </si>
  <si>
    <t>动态的置顶栏，是获赞数最多的作品，不断更新</t>
    <phoneticPr fontId="3" type="noConversion"/>
  </si>
  <si>
    <t>查看自己的综测记录</t>
    <phoneticPr fontId="3" type="noConversion"/>
  </si>
  <si>
    <t>我希望可以及时方便查看自己的综测成绩记录</t>
    <phoneticPr fontId="3" type="noConversion"/>
  </si>
  <si>
    <t>宿舍区域打卡</t>
    <phoneticPr fontId="4" type="noConversion"/>
  </si>
  <si>
    <t>作为一个辅导员老师，我向方便的确保学生晚上的安全</t>
    <phoneticPr fontId="4" type="noConversion"/>
  </si>
  <si>
    <t>辅助身份认证</t>
    <phoneticPr fontId="4" type="noConversion"/>
  </si>
  <si>
    <t>作为在校大学生，此APP可以证明自己的学生身份。</t>
    <phoneticPr fontId="3" type="noConversion"/>
  </si>
  <si>
    <t>充值饭卡</t>
    <phoneticPr fontId="3" type="noConversion"/>
  </si>
  <si>
    <t>我想随时随地的充值饭卡。</t>
    <phoneticPr fontId="4" type="noConversion"/>
  </si>
  <si>
    <t>饭卡挂失</t>
    <phoneticPr fontId="3" type="noConversion"/>
  </si>
  <si>
    <t>饭卡丢失我想及时挂失饭卡。</t>
    <phoneticPr fontId="4" type="noConversion"/>
  </si>
  <si>
    <t>饭卡查询</t>
    <phoneticPr fontId="3" type="noConversion"/>
  </si>
  <si>
    <t>我想随时随地的查询发卡余额</t>
    <phoneticPr fontId="3" type="noConversion"/>
  </si>
  <si>
    <t>查看活动</t>
    <phoneticPr fontId="3" type="noConversion"/>
  </si>
  <si>
    <t>我希望知道所有的最近的社团、组织活动，增加社交。</t>
    <phoneticPr fontId="3" type="noConversion"/>
  </si>
  <si>
    <t>查看校历</t>
    <phoneticPr fontId="3" type="noConversion"/>
  </si>
  <si>
    <t>我想方便的查看校历。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</si>
</sst>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\-0;;@\ "/>
    <numFmt numFmtId="177" formatCode="0.00;\-0.00;;@\ "/>
  </numFmts>
  <fonts count="14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26"/>
      <color indexed="63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63"/>
      <name val="宋体"/>
      <family val="3"/>
      <charset val="134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theme="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double">
        <color theme="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double">
        <color theme="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0" xfId="1" applyFont="1" applyBorder="1" applyAlignment="1">
      <alignment vertical="center"/>
    </xf>
    <xf numFmtId="0" fontId="1" fillId="0" borderId="0" xfId="1"/>
    <xf numFmtId="0" fontId="0" fillId="0" borderId="0" xfId="0" applyAlignment="1"/>
    <xf numFmtId="0" fontId="0" fillId="0" borderId="0" xfId="0" applyAlignment="1">
      <alignment wrapText="1"/>
    </xf>
    <xf numFmtId="0" fontId="5" fillId="0" borderId="0" xfId="0" quotePrefix="1" applyFont="1"/>
    <xf numFmtId="0" fontId="5" fillId="0" borderId="0" xfId="0" applyFont="1"/>
    <xf numFmtId="0" fontId="6" fillId="2" borderId="1" xfId="0" applyFont="1" applyFill="1" applyBorder="1" applyAlignment="1">
      <alignment textRotation="90" wrapText="1"/>
    </xf>
    <xf numFmtId="0" fontId="6" fillId="2" borderId="1" xfId="0" applyFont="1" applyFill="1" applyBorder="1" applyAlignment="1">
      <alignment horizontal="center" textRotation="90"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7" fillId="2" borderId="1" xfId="0" applyFont="1" applyFill="1" applyBorder="1" applyAlignment="1">
      <alignment horizontal="center" textRotation="90"/>
    </xf>
    <xf numFmtId="0" fontId="7" fillId="2" borderId="2" xfId="0" applyFont="1" applyFill="1" applyBorder="1" applyAlignment="1">
      <alignment horizontal="center" textRotation="90" wrapText="1"/>
    </xf>
    <xf numFmtId="0" fontId="7" fillId="2" borderId="3" xfId="0" applyFont="1" applyFill="1" applyBorder="1" applyAlignment="1">
      <alignment horizontal="center" textRotation="90" wrapText="1"/>
    </xf>
    <xf numFmtId="0" fontId="6" fillId="2" borderId="4" xfId="0" applyFont="1" applyFill="1" applyBorder="1" applyAlignment="1">
      <alignment horizontal="center" textRotation="90" wrapText="1"/>
    </xf>
    <xf numFmtId="0" fontId="6" fillId="2" borderId="5" xfId="0" applyFont="1" applyFill="1" applyBorder="1" applyAlignment="1">
      <alignment horizontal="center" textRotation="90" wrapText="1"/>
    </xf>
    <xf numFmtId="0" fontId="6" fillId="2" borderId="6" xfId="0" applyFont="1" applyFill="1" applyBorder="1"/>
    <xf numFmtId="0" fontId="8" fillId="0" borderId="7" xfId="0" applyFont="1" applyBorder="1" applyAlignment="1">
      <alignment horizontal="center"/>
    </xf>
    <xf numFmtId="0" fontId="8" fillId="0" borderId="8" xfId="0" applyFont="1" applyBorder="1"/>
    <xf numFmtId="0" fontId="8" fillId="0" borderId="8" xfId="0" applyFont="1" applyBorder="1" applyAlignment="1">
      <alignment wrapText="1"/>
    </xf>
    <xf numFmtId="0" fontId="8" fillId="3" borderId="8" xfId="0" applyFont="1" applyFill="1" applyBorder="1"/>
    <xf numFmtId="176" fontId="8" fillId="4" borderId="8" xfId="0" applyNumberFormat="1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177" fontId="8" fillId="4" borderId="12" xfId="0" applyNumberFormat="1" applyFont="1" applyFill="1" applyBorder="1" applyAlignment="1">
      <alignment horizontal="center"/>
    </xf>
    <xf numFmtId="0" fontId="8" fillId="3" borderId="13" xfId="0" applyFont="1" applyFill="1" applyBorder="1"/>
    <xf numFmtId="0" fontId="8" fillId="3" borderId="8" xfId="0" applyFont="1" applyFill="1" applyBorder="1" applyAlignment="1">
      <alignment wrapText="1"/>
    </xf>
    <xf numFmtId="0" fontId="8" fillId="0" borderId="8" xfId="0" applyFont="1" applyFill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/>
    <xf numFmtId="0" fontId="8" fillId="0" borderId="8" xfId="0" applyFont="1" applyFill="1" applyBorder="1" applyAlignment="1">
      <alignment wrapText="1"/>
    </xf>
    <xf numFmtId="0" fontId="8" fillId="5" borderId="8" xfId="0" applyFont="1" applyFill="1" applyBorder="1"/>
    <xf numFmtId="0" fontId="8" fillId="5" borderId="8" xfId="0" applyFont="1" applyFill="1" applyBorder="1" applyAlignment="1">
      <alignment wrapText="1"/>
    </xf>
    <xf numFmtId="176" fontId="8" fillId="5" borderId="8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177" fontId="8" fillId="5" borderId="12" xfId="0" applyNumberFormat="1" applyFont="1" applyFill="1" applyBorder="1" applyAlignment="1">
      <alignment horizontal="center"/>
    </xf>
    <xf numFmtId="0" fontId="8" fillId="5" borderId="13" xfId="0" applyFont="1" applyFill="1" applyBorder="1"/>
    <xf numFmtId="0" fontId="1" fillId="0" borderId="13" xfId="0" applyFont="1" applyBorder="1"/>
    <xf numFmtId="0" fontId="9" fillId="0" borderId="14" xfId="0" applyFont="1" applyBorder="1" applyAlignment="1">
      <alignment horizontal="center"/>
    </xf>
    <xf numFmtId="0" fontId="9" fillId="0" borderId="14" xfId="0" applyFont="1" applyBorder="1"/>
    <xf numFmtId="0" fontId="9" fillId="0" borderId="14" xfId="0" applyFont="1" applyBorder="1" applyAlignment="1">
      <alignment wrapText="1"/>
    </xf>
    <xf numFmtId="1" fontId="9" fillId="0" borderId="15" xfId="0" applyNumberFormat="1" applyFont="1" applyBorder="1" applyAlignment="1">
      <alignment horizontal="center"/>
    </xf>
    <xf numFmtId="0" fontId="9" fillId="0" borderId="16" xfId="0" applyFont="1" applyBorder="1"/>
    <xf numFmtId="0" fontId="12" fillId="0" borderId="0" xfId="1" applyFont="1" applyAlignment="1">
      <alignment horizontal="left"/>
    </xf>
    <xf numFmtId="0" fontId="13" fillId="0" borderId="0" xfId="0" applyFont="1"/>
    <xf numFmtId="0" fontId="6" fillId="2" borderId="17" xfId="0" applyFont="1" applyFill="1" applyBorder="1" applyAlignment="1">
      <alignment horizontal="center" textRotation="90" wrapText="1"/>
    </xf>
    <xf numFmtId="0" fontId="8" fillId="5" borderId="7" xfId="0" applyFont="1" applyFill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5" borderId="0" xfId="0" applyFill="1"/>
    <xf numFmtId="0" fontId="8" fillId="6" borderId="9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/>
  </cellXfs>
  <cellStyles count="2">
    <cellStyle name="Normal 3" xfId="1" xr:uid="{F70356DE-CE57-4635-9A4A-04D81850F1DA}"/>
    <cellStyle name="常规" xfId="0" builtinId="0"/>
  </cellStyles>
  <dxfs count="20"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2654;&#25991;\&#36719;&#20214;&#36807;&#31243;\course-software-process-master\&#25442;&#20070;&#32593;%20Product%20Backlog%20-%20Date_2012.08.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definedNames>
      <definedName name="OpenForm"/>
    </definedNames>
    <sheetDataSet>
      <sheetData sheetId="0"/>
      <sheetData sheetId="1"/>
      <sheetData sheetId="2"/>
      <sheetData sheetId="3"/>
      <sheetData sheetId="4">
        <row r="6">
          <cell r="A6">
            <v>1</v>
          </cell>
        </row>
        <row r="7">
          <cell r="A7">
            <v>2</v>
          </cell>
        </row>
        <row r="8">
          <cell r="A8">
            <v>3</v>
          </cell>
        </row>
        <row r="9">
          <cell r="A9">
            <v>4</v>
          </cell>
        </row>
        <row r="10">
          <cell r="A10">
            <v>5</v>
          </cell>
        </row>
        <row r="11">
          <cell r="A11">
            <v>6</v>
          </cell>
        </row>
        <row r="12">
          <cell r="A12">
            <v>7</v>
          </cell>
        </row>
        <row r="13">
          <cell r="A13">
            <v>8</v>
          </cell>
        </row>
        <row r="14">
          <cell r="A14">
            <v>9</v>
          </cell>
        </row>
        <row r="15">
          <cell r="A15">
            <v>10</v>
          </cell>
        </row>
        <row r="16">
          <cell r="A16">
            <v>11</v>
          </cell>
        </row>
        <row r="17">
          <cell r="A17">
            <v>12</v>
          </cell>
        </row>
        <row r="18">
          <cell r="A18">
            <v>13</v>
          </cell>
        </row>
        <row r="20">
          <cell r="A20">
            <v>1</v>
          </cell>
        </row>
        <row r="21">
          <cell r="A21">
            <v>2</v>
          </cell>
        </row>
        <row r="22">
          <cell r="A22">
            <v>3</v>
          </cell>
        </row>
        <row r="23">
          <cell r="A23">
            <v>4</v>
          </cell>
        </row>
        <row r="24">
          <cell r="A24">
            <v>5</v>
          </cell>
        </row>
        <row r="25">
          <cell r="A25">
            <v>6</v>
          </cell>
        </row>
        <row r="26">
          <cell r="A26">
            <v>7</v>
          </cell>
        </row>
        <row r="27">
          <cell r="A27">
            <v>8</v>
          </cell>
        </row>
        <row r="28">
          <cell r="A28">
            <v>9</v>
          </cell>
        </row>
        <row r="29">
          <cell r="A29">
            <v>10</v>
          </cell>
        </row>
        <row r="30">
          <cell r="A30">
            <v>11</v>
          </cell>
        </row>
        <row r="31">
          <cell r="A31">
            <v>12</v>
          </cell>
        </row>
        <row r="33">
          <cell r="A33">
            <v>1</v>
          </cell>
        </row>
        <row r="34">
          <cell r="A34">
            <v>2</v>
          </cell>
        </row>
        <row r="35">
          <cell r="A35">
            <v>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J2" t="str">
            <v>Done</v>
          </cell>
        </row>
        <row r="3">
          <cell r="J3" t="str">
            <v>Not Done</v>
          </cell>
        </row>
        <row r="4">
          <cell r="J4" t="str">
            <v>Withdrawn</v>
          </cell>
        </row>
        <row r="15">
          <cell r="J15" t="str">
            <v>Initial Feature</v>
          </cell>
        </row>
        <row r="16">
          <cell r="J16" t="str">
            <v>New Feature</v>
          </cell>
        </row>
        <row r="17">
          <cell r="J17" t="str">
            <v>Enhancement</v>
          </cell>
        </row>
        <row r="18">
          <cell r="J18" t="str">
            <v>Infrastructure</v>
          </cell>
        </row>
        <row r="19">
          <cell r="J19" t="str">
            <v>Data</v>
          </cell>
        </row>
        <row r="20">
          <cell r="J20" t="str">
            <v>Defect</v>
          </cell>
        </row>
        <row r="32">
          <cell r="C32">
            <v>1.3</v>
          </cell>
        </row>
        <row r="35">
          <cell r="B35">
            <v>0</v>
          </cell>
          <cell r="C35">
            <v>0</v>
          </cell>
        </row>
        <row r="36">
          <cell r="B36">
            <v>1</v>
          </cell>
          <cell r="C36">
            <v>0.1</v>
          </cell>
        </row>
        <row r="37">
          <cell r="B37">
            <v>2</v>
          </cell>
          <cell r="C37">
            <v>0.2</v>
          </cell>
        </row>
        <row r="38">
          <cell r="B38">
            <v>3</v>
          </cell>
          <cell r="C38">
            <v>0.4</v>
          </cell>
        </row>
        <row r="39">
          <cell r="B39">
            <v>4</v>
          </cell>
          <cell r="C39">
            <v>0.6</v>
          </cell>
        </row>
        <row r="40">
          <cell r="B40">
            <v>5</v>
          </cell>
          <cell r="C40">
            <v>0.8</v>
          </cell>
        </row>
        <row r="43">
          <cell r="B43">
            <v>0</v>
          </cell>
          <cell r="C43">
            <v>0</v>
          </cell>
        </row>
        <row r="44">
          <cell r="B44">
            <v>1</v>
          </cell>
          <cell r="C44">
            <v>0.8</v>
          </cell>
        </row>
        <row r="45">
          <cell r="B45">
            <v>2</v>
          </cell>
          <cell r="C45">
            <v>0.6</v>
          </cell>
        </row>
        <row r="46">
          <cell r="B46">
            <v>3</v>
          </cell>
          <cell r="C46">
            <v>0.4</v>
          </cell>
        </row>
        <row r="47">
          <cell r="B47">
            <v>4</v>
          </cell>
          <cell r="C47">
            <v>0.2</v>
          </cell>
        </row>
        <row r="48">
          <cell r="B48">
            <v>5</v>
          </cell>
          <cell r="C48">
            <v>0.1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A10" workbookViewId="0">
      <selection activeCell="F15" sqref="F15"/>
    </sheetView>
  </sheetViews>
  <sheetFormatPr defaultRowHeight="14.25" x14ac:dyDescent="0.2"/>
  <cols>
    <col min="5" max="5" width="17" customWidth="1"/>
    <col min="6" max="6" width="39" customWidth="1"/>
    <col min="7" max="7" width="23.375" customWidth="1"/>
  </cols>
  <sheetData>
    <row r="1" spans="1:17" ht="33.75" x14ac:dyDescent="0.2">
      <c r="A1" s="52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</row>
    <row r="2" spans="1:17" x14ac:dyDescent="0.2">
      <c r="A2" s="3"/>
      <c r="B2" s="3"/>
      <c r="F2" s="4"/>
      <c r="I2" s="3"/>
      <c r="J2" s="3"/>
      <c r="K2" s="3"/>
      <c r="L2" s="3"/>
    </row>
    <row r="3" spans="1:17" ht="15" thickBot="1" x14ac:dyDescent="0.25">
      <c r="A3" s="53">
        <f>MAX('[1]PROJECT BACKLOG'!$A$6:$A$35)</f>
        <v>13</v>
      </c>
      <c r="B3" s="5" t="s">
        <v>1</v>
      </c>
      <c r="C3" s="6"/>
      <c r="D3" s="5"/>
      <c r="E3" s="5"/>
      <c r="F3" s="4"/>
    </row>
    <row r="4" spans="1:17" ht="72.75" x14ac:dyDescent="0.2">
      <c r="A4" s="54" t="s">
        <v>23</v>
      </c>
      <c r="B4" s="7" t="s">
        <v>2</v>
      </c>
      <c r="C4" s="8" t="s">
        <v>3</v>
      </c>
      <c r="D4" s="9" t="s">
        <v>4</v>
      </c>
      <c r="E4" s="10" t="s">
        <v>5</v>
      </c>
      <c r="F4" s="10" t="s">
        <v>6</v>
      </c>
      <c r="G4" s="11" t="s">
        <v>7</v>
      </c>
      <c r="H4" s="11" t="s">
        <v>8</v>
      </c>
      <c r="I4" s="12" t="s">
        <v>9</v>
      </c>
      <c r="J4" s="13" t="s">
        <v>10</v>
      </c>
      <c r="K4" s="14" t="s">
        <v>11</v>
      </c>
      <c r="L4" s="15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7" t="s">
        <v>17</v>
      </c>
    </row>
    <row r="5" spans="1:17" ht="33" customHeight="1" x14ac:dyDescent="0.2">
      <c r="A5" s="18">
        <v>1</v>
      </c>
      <c r="B5" s="18">
        <v>1</v>
      </c>
      <c r="C5" s="19">
        <v>1</v>
      </c>
      <c r="D5" s="19" t="s">
        <v>18</v>
      </c>
      <c r="E5" s="19" t="s">
        <v>25</v>
      </c>
      <c r="F5" s="20" t="s">
        <v>28</v>
      </c>
      <c r="G5" s="19" t="s">
        <v>19</v>
      </c>
      <c r="H5" s="21" t="s">
        <v>20</v>
      </c>
      <c r="I5" s="22">
        <v>2</v>
      </c>
      <c r="J5" s="23">
        <v>98</v>
      </c>
      <c r="K5" s="24"/>
      <c r="L5" s="25"/>
      <c r="M5" s="26">
        <v>2</v>
      </c>
      <c r="N5" s="27"/>
      <c r="O5" s="26"/>
      <c r="P5" s="26"/>
      <c r="Q5" s="28"/>
    </row>
    <row r="6" spans="1:17" ht="39" customHeight="1" x14ac:dyDescent="0.2">
      <c r="A6" s="18">
        <v>2</v>
      </c>
      <c r="B6" s="18">
        <v>1</v>
      </c>
      <c r="C6" s="19">
        <v>1</v>
      </c>
      <c r="D6" s="21" t="s">
        <v>18</v>
      </c>
      <c r="E6" s="21" t="s">
        <v>26</v>
      </c>
      <c r="F6" s="29" t="s">
        <v>30</v>
      </c>
      <c r="G6" s="21" t="s">
        <v>21</v>
      </c>
      <c r="H6" s="21" t="s">
        <v>20</v>
      </c>
      <c r="I6" s="22">
        <v>1</v>
      </c>
      <c r="J6" s="23">
        <v>96</v>
      </c>
      <c r="K6" s="24"/>
      <c r="L6" s="25"/>
      <c r="M6" s="26">
        <v>1</v>
      </c>
      <c r="N6" s="27">
        <f>IF('[1]PROJECT BACKLOG'!$O29=0,0,VLOOKUP('[1]PROJECT BACKLOG'!$O29,[1]SETUP!$B$35:$C$40,2)+VLOOKUP('[1]PROJECT BACKLOG'!$P29,[1]SETUP!$B$43:$C$48,2)+[1]SETUP!$C$32:$C$32)</f>
        <v>0</v>
      </c>
      <c r="O6" s="26"/>
      <c r="P6" s="26"/>
      <c r="Q6" s="28"/>
    </row>
    <row r="7" spans="1:17" ht="32.25" customHeight="1" x14ac:dyDescent="0.2">
      <c r="A7" s="18">
        <v>3</v>
      </c>
      <c r="B7" s="18">
        <v>1</v>
      </c>
      <c r="C7" s="19">
        <v>1</v>
      </c>
      <c r="D7" s="19" t="s">
        <v>18</v>
      </c>
      <c r="E7" s="30" t="s">
        <v>27</v>
      </c>
      <c r="F7" s="20" t="s">
        <v>29</v>
      </c>
      <c r="G7" s="19" t="s">
        <v>21</v>
      </c>
      <c r="H7" s="19" t="s">
        <v>20</v>
      </c>
      <c r="I7" s="22">
        <v>3</v>
      </c>
      <c r="J7" s="31">
        <v>95</v>
      </c>
      <c r="K7" s="32"/>
      <c r="L7" s="33"/>
      <c r="M7" s="34">
        <v>3</v>
      </c>
      <c r="N7" s="27"/>
      <c r="O7" s="34"/>
      <c r="P7" s="34"/>
      <c r="Q7" s="35"/>
    </row>
    <row r="8" spans="1:17" ht="36" customHeight="1" x14ac:dyDescent="0.2">
      <c r="A8" s="18">
        <v>4</v>
      </c>
      <c r="B8" s="18">
        <v>1</v>
      </c>
      <c r="C8" s="19">
        <v>1</v>
      </c>
      <c r="D8" s="19" t="s">
        <v>18</v>
      </c>
      <c r="E8" s="30" t="s">
        <v>31</v>
      </c>
      <c r="F8" s="36" t="s">
        <v>32</v>
      </c>
      <c r="G8" s="19" t="s">
        <v>21</v>
      </c>
      <c r="H8" s="19" t="s">
        <v>20</v>
      </c>
      <c r="I8" s="22">
        <v>1</v>
      </c>
      <c r="J8" s="31">
        <v>93</v>
      </c>
      <c r="K8" s="32"/>
      <c r="L8" s="33"/>
      <c r="M8" s="34">
        <v>1</v>
      </c>
      <c r="N8" s="27">
        <f>IF('[1]PROJECT BACKLOG'!$O24=0,0,VLOOKUP('[1]PROJECT BACKLOG'!$O24,[1]SETUP!$B$35:$C$40,2)+VLOOKUP('[1]PROJECT BACKLOG'!$P24,[1]SETUP!$B$43:$C$48,2)+[1]SETUP!$C$32:$C$32)</f>
        <v>0</v>
      </c>
      <c r="O8" s="34"/>
      <c r="P8" s="34"/>
      <c r="Q8" s="35"/>
    </row>
    <row r="9" spans="1:17" ht="33.75" customHeight="1" x14ac:dyDescent="0.2">
      <c r="A9" s="18">
        <v>5</v>
      </c>
      <c r="B9" s="18">
        <v>1</v>
      </c>
      <c r="C9" s="19">
        <v>1</v>
      </c>
      <c r="D9" s="19" t="s">
        <v>18</v>
      </c>
      <c r="E9" s="30" t="s">
        <v>33</v>
      </c>
      <c r="F9" s="36" t="s">
        <v>34</v>
      </c>
      <c r="G9" s="19" t="s">
        <v>21</v>
      </c>
      <c r="H9" s="19" t="s">
        <v>20</v>
      </c>
      <c r="I9" s="22">
        <v>1</v>
      </c>
      <c r="J9" s="31">
        <v>93</v>
      </c>
      <c r="K9" s="32"/>
      <c r="L9" s="33"/>
      <c r="M9" s="34">
        <v>2</v>
      </c>
      <c r="N9" s="27">
        <f>IF('[1]PROJECT BACKLOG'!$O30=0,0,VLOOKUP('[1]PROJECT BACKLOG'!$O30,[1]SETUP!$B$35:$C$40,2)+VLOOKUP('[1]PROJECT BACKLOG'!$P30,[1]SETUP!$B$43:$C$48,2)+[1]SETUP!$C$32:$C$32)</f>
        <v>0</v>
      </c>
      <c r="O9" s="34"/>
      <c r="P9" s="34"/>
      <c r="Q9" s="35"/>
    </row>
    <row r="10" spans="1:17" s="57" customFormat="1" ht="33.75" customHeight="1" x14ac:dyDescent="0.2">
      <c r="A10" s="55"/>
      <c r="B10" s="55"/>
      <c r="C10" s="37"/>
      <c r="D10" s="37"/>
      <c r="E10" s="37"/>
      <c r="F10" s="38"/>
      <c r="G10" s="37"/>
      <c r="H10" s="37"/>
      <c r="I10" s="39"/>
      <c r="J10" s="40"/>
      <c r="K10" s="41"/>
      <c r="L10" s="42"/>
      <c r="M10" s="43"/>
      <c r="N10" s="44"/>
      <c r="O10" s="43"/>
      <c r="P10" s="43"/>
      <c r="Q10" s="45"/>
    </row>
    <row r="11" spans="1:17" ht="33.75" customHeight="1" x14ac:dyDescent="0.2">
      <c r="A11" s="18">
        <v>6</v>
      </c>
      <c r="B11" s="18">
        <v>1</v>
      </c>
      <c r="C11" s="19">
        <v>2</v>
      </c>
      <c r="D11" s="19" t="s">
        <v>18</v>
      </c>
      <c r="E11" s="30" t="s">
        <v>35</v>
      </c>
      <c r="F11" s="36" t="s">
        <v>36</v>
      </c>
      <c r="G11" s="19" t="s">
        <v>21</v>
      </c>
      <c r="H11" s="19" t="s">
        <v>20</v>
      </c>
      <c r="I11" s="22">
        <v>0.5</v>
      </c>
      <c r="J11" s="31">
        <v>90</v>
      </c>
      <c r="K11" s="32"/>
      <c r="L11" s="33"/>
      <c r="M11" s="34">
        <v>1</v>
      </c>
      <c r="N11" s="27">
        <f>IF('[1]PROJECT BACKLOG'!$O17=0,0,VLOOKUP('[1]PROJECT BACKLOG'!$O17,[1]SETUP!$B$35:$C$40,2)+VLOOKUP('[1]PROJECT BACKLOG'!$P17,[1]SETUP!$B$43:$C$48,2)+[1]SETUP!$C$32:$C$32)</f>
        <v>0</v>
      </c>
      <c r="O11" s="34"/>
      <c r="P11" s="34"/>
      <c r="Q11" s="35"/>
    </row>
    <row r="12" spans="1:17" ht="37.5" customHeight="1" x14ac:dyDescent="0.2">
      <c r="A12" s="18">
        <v>7</v>
      </c>
      <c r="B12" s="18">
        <v>1</v>
      </c>
      <c r="C12" s="19">
        <v>2</v>
      </c>
      <c r="D12" s="21" t="s">
        <v>18</v>
      </c>
      <c r="E12" s="30" t="s">
        <v>45</v>
      </c>
      <c r="F12" s="36" t="s">
        <v>46</v>
      </c>
      <c r="G12" s="21" t="s">
        <v>21</v>
      </c>
      <c r="H12" s="21" t="s">
        <v>20</v>
      </c>
      <c r="I12" s="22">
        <v>2</v>
      </c>
      <c r="J12" s="23">
        <v>90</v>
      </c>
      <c r="K12" s="24"/>
      <c r="L12" s="25"/>
      <c r="M12" s="26">
        <v>2</v>
      </c>
      <c r="N12" s="27">
        <f>IF('[1]PROJECT BACKLOG'!$O21=0,0,VLOOKUP('[1]PROJECT BACKLOG'!$O21,[1]SETUP!$B$35:$C$40,2)+VLOOKUP('[1]PROJECT BACKLOG'!$P21,[1]SETUP!$B$43:$C$48,2)+[1]SETUP!$C$32:$C$32)</f>
        <v>0</v>
      </c>
      <c r="O12" s="26"/>
      <c r="P12" s="26"/>
      <c r="Q12" s="28"/>
    </row>
    <row r="13" spans="1:17" ht="38.25" customHeight="1" x14ac:dyDescent="0.2">
      <c r="A13" s="18">
        <v>8</v>
      </c>
      <c r="B13" s="18">
        <v>1</v>
      </c>
      <c r="C13" s="19">
        <v>2</v>
      </c>
      <c r="D13" s="21" t="s">
        <v>18</v>
      </c>
      <c r="E13" s="30" t="s">
        <v>47</v>
      </c>
      <c r="F13" s="36" t="s">
        <v>48</v>
      </c>
      <c r="G13" s="21" t="s">
        <v>22</v>
      </c>
      <c r="H13" s="21" t="s">
        <v>20</v>
      </c>
      <c r="I13" s="22">
        <v>3</v>
      </c>
      <c r="J13" s="23">
        <v>88</v>
      </c>
      <c r="K13" s="24"/>
      <c r="L13" s="25"/>
      <c r="M13" s="26">
        <v>3</v>
      </c>
      <c r="N13" s="27">
        <f>IF('[1]PROJECT BACKLOG'!$O34=0,0,VLOOKUP('[1]PROJECT BACKLOG'!$O34,[1]SETUP!$B$35:$C$40,2)+VLOOKUP('[1]PROJECT BACKLOG'!$P34,[1]SETUP!$B$43:$C$48,2)+[1]SETUP!$C$32:$C$32)</f>
        <v>0</v>
      </c>
      <c r="O13" s="26"/>
      <c r="P13" s="26"/>
      <c r="Q13" s="28"/>
    </row>
    <row r="14" spans="1:17" ht="40.5" customHeight="1" x14ac:dyDescent="0.2">
      <c r="A14" s="18">
        <v>9</v>
      </c>
      <c r="B14" s="18">
        <v>1</v>
      </c>
      <c r="C14" s="19">
        <v>2</v>
      </c>
      <c r="D14" s="21" t="s">
        <v>18</v>
      </c>
      <c r="E14" s="30" t="s">
        <v>61</v>
      </c>
      <c r="F14" s="36" t="s">
        <v>62</v>
      </c>
      <c r="G14" s="21" t="s">
        <v>21</v>
      </c>
      <c r="H14" s="21" t="s">
        <v>20</v>
      </c>
      <c r="I14" s="22">
        <v>0.5</v>
      </c>
      <c r="J14" s="23">
        <v>85</v>
      </c>
      <c r="K14" s="24"/>
      <c r="L14" s="25"/>
      <c r="M14" s="26">
        <v>1</v>
      </c>
      <c r="N14" s="27">
        <f>IF('[1]PROJECT BACKLOG'!$O16=0,0,VLOOKUP('[1]PROJECT BACKLOG'!$O16,[1]SETUP!$B$35:$C$40,2)+VLOOKUP('[1]PROJECT BACKLOG'!$P16,[1]SETUP!$B$43:$C$48,2)+[1]SETUP!$C$32:$C$32)</f>
        <v>0</v>
      </c>
      <c r="O14" s="26"/>
      <c r="P14" s="26"/>
      <c r="Q14" s="28"/>
    </row>
    <row r="15" spans="1:17" ht="48" customHeight="1" x14ac:dyDescent="0.2">
      <c r="A15" s="18">
        <v>10</v>
      </c>
      <c r="B15" s="18">
        <v>1</v>
      </c>
      <c r="C15" s="19">
        <v>2</v>
      </c>
      <c r="D15" s="19" t="s">
        <v>18</v>
      </c>
      <c r="E15" s="30" t="s">
        <v>63</v>
      </c>
      <c r="F15" s="36" t="s">
        <v>64</v>
      </c>
      <c r="G15" s="19" t="s">
        <v>19</v>
      </c>
      <c r="H15" s="19" t="s">
        <v>20</v>
      </c>
      <c r="I15" s="22">
        <v>2</v>
      </c>
      <c r="J15" s="23">
        <v>80</v>
      </c>
      <c r="K15" s="24"/>
      <c r="L15" s="25"/>
      <c r="M15" s="26">
        <v>2</v>
      </c>
      <c r="N15" s="27"/>
      <c r="O15" s="26"/>
      <c r="P15" s="26"/>
      <c r="Q15" s="28"/>
    </row>
    <row r="16" spans="1:17" s="57" customFormat="1" ht="48" customHeight="1" x14ac:dyDescent="0.2">
      <c r="A16" s="55"/>
      <c r="B16" s="55"/>
      <c r="C16" s="37"/>
      <c r="D16" s="37"/>
      <c r="E16" s="37"/>
      <c r="F16" s="38"/>
      <c r="G16" s="37"/>
      <c r="H16" s="37"/>
      <c r="I16" s="39"/>
      <c r="J16" s="58"/>
      <c r="K16" s="59"/>
      <c r="L16" s="60"/>
      <c r="M16" s="61"/>
      <c r="N16" s="44"/>
      <c r="O16" s="61"/>
      <c r="P16" s="61"/>
      <c r="Q16" s="62"/>
    </row>
    <row r="17" spans="1:17" ht="30" customHeight="1" x14ac:dyDescent="0.2">
      <c r="A17" s="18">
        <v>11</v>
      </c>
      <c r="B17" s="18">
        <v>1</v>
      </c>
      <c r="C17" s="19">
        <v>2</v>
      </c>
      <c r="D17" s="21" t="s">
        <v>18</v>
      </c>
      <c r="E17" s="30" t="s">
        <v>49</v>
      </c>
      <c r="F17" s="36" t="s">
        <v>50</v>
      </c>
      <c r="G17" s="21" t="s">
        <v>21</v>
      </c>
      <c r="H17" s="21" t="s">
        <v>20</v>
      </c>
      <c r="I17" s="22">
        <v>1</v>
      </c>
      <c r="J17" s="23">
        <v>70</v>
      </c>
      <c r="K17" s="24"/>
      <c r="L17" s="25"/>
      <c r="M17" s="26">
        <v>1</v>
      </c>
      <c r="N17" s="27">
        <f>IF('[1]PROJECT BACKLOG'!$O27=0,0,VLOOKUP('[1]PROJECT BACKLOG'!$O27,[1]SETUP!$B$35:$C$40,2)+VLOOKUP('[1]PROJECT BACKLOG'!$P27,[1]SETUP!$B$43:$C$48,2)+[1]SETUP!$C$32:$C$32)</f>
        <v>0</v>
      </c>
      <c r="O17" s="26"/>
      <c r="P17" s="26"/>
      <c r="Q17" s="28"/>
    </row>
    <row r="18" spans="1:17" ht="33" customHeight="1" x14ac:dyDescent="0.2">
      <c r="A18" s="18">
        <v>12</v>
      </c>
      <c r="B18" s="18">
        <v>1</v>
      </c>
      <c r="C18" s="19">
        <v>2</v>
      </c>
      <c r="D18" s="21" t="s">
        <v>18</v>
      </c>
      <c r="E18" s="30" t="s">
        <v>37</v>
      </c>
      <c r="F18" s="36" t="s">
        <v>38</v>
      </c>
      <c r="G18" s="21" t="s">
        <v>22</v>
      </c>
      <c r="H18" s="21" t="s">
        <v>20</v>
      </c>
      <c r="I18" s="22">
        <v>1</v>
      </c>
      <c r="J18" s="23">
        <v>65</v>
      </c>
      <c r="K18" s="24"/>
      <c r="L18" s="25"/>
      <c r="M18" s="26">
        <v>1</v>
      </c>
      <c r="N18" s="27">
        <f>IF('[1]PROJECT BACKLOG'!$O36=0,0,VLOOKUP('[1]PROJECT BACKLOG'!$O36,[1]SETUP!$B$35:$C$40,2)+VLOOKUP('[1]PROJECT BACKLOG'!$P36,[1]SETUP!$B$43:$C$48,2)+[1]SETUP!$C$32:$C$32)</f>
        <v>0</v>
      </c>
      <c r="O18" s="26"/>
      <c r="P18" s="26"/>
      <c r="Q18" s="28"/>
    </row>
    <row r="19" spans="1:17" ht="31.5" customHeight="1" x14ac:dyDescent="0.2">
      <c r="A19" s="18">
        <v>13</v>
      </c>
      <c r="B19" s="18">
        <v>1</v>
      </c>
      <c r="C19" s="19">
        <v>2</v>
      </c>
      <c r="D19" s="19" t="s">
        <v>18</v>
      </c>
      <c r="E19" s="30" t="s">
        <v>39</v>
      </c>
      <c r="F19" s="36" t="s">
        <v>40</v>
      </c>
      <c r="G19" s="19" t="s">
        <v>22</v>
      </c>
      <c r="H19" s="19" t="s">
        <v>20</v>
      </c>
      <c r="I19" s="22">
        <v>1</v>
      </c>
      <c r="J19" s="31">
        <v>60</v>
      </c>
      <c r="K19" s="32"/>
      <c r="L19" s="33"/>
      <c r="M19" s="34">
        <v>1</v>
      </c>
      <c r="N19" s="27">
        <f>IF('[1]PROJECT BACKLOG'!$O32=0,0,VLOOKUP('[1]PROJECT BACKLOG'!$O32,[1]SETUP!$B$35:$C$40,2)+VLOOKUP('[1]PROJECT BACKLOG'!$P32,[1]SETUP!$B$43:$C$48,2)+[1]SETUP!$C$32:$C$32)</f>
        <v>0</v>
      </c>
      <c r="O19" s="34"/>
      <c r="P19" s="34"/>
      <c r="Q19" s="35"/>
    </row>
    <row r="20" spans="1:17" ht="35.25" customHeight="1" x14ac:dyDescent="0.2">
      <c r="A20" s="18">
        <v>14</v>
      </c>
      <c r="B20" s="19">
        <v>2</v>
      </c>
      <c r="C20" s="19">
        <v>2</v>
      </c>
      <c r="D20" s="19" t="s">
        <v>18</v>
      </c>
      <c r="E20" s="30" t="s">
        <v>42</v>
      </c>
      <c r="F20" s="36" t="s">
        <v>41</v>
      </c>
      <c r="G20" s="19" t="s">
        <v>22</v>
      </c>
      <c r="H20" s="19" t="s">
        <v>20</v>
      </c>
      <c r="I20" s="22">
        <v>3</v>
      </c>
      <c r="J20" s="31">
        <v>55</v>
      </c>
      <c r="K20" s="32"/>
      <c r="L20" s="33"/>
      <c r="M20" s="34">
        <v>3</v>
      </c>
      <c r="N20" s="27">
        <f>IF('[1]PROJECT BACKLOG'!$O35=0,0,VLOOKUP('[1]PROJECT BACKLOG'!$O35,[1]SETUP!$B$35:$C$40,2)+VLOOKUP('[1]PROJECT BACKLOG'!$P35,[1]SETUP!$B$43:$C$48,2)+[1]SETUP!$C$32:$C$32)</f>
        <v>0</v>
      </c>
      <c r="O20" s="34"/>
      <c r="P20" s="34"/>
      <c r="Q20" s="35"/>
    </row>
    <row r="21" spans="1:17" ht="30" customHeight="1" x14ac:dyDescent="0.2">
      <c r="A21" s="18">
        <v>15</v>
      </c>
      <c r="B21" s="19">
        <v>2</v>
      </c>
      <c r="C21" s="19">
        <v>2</v>
      </c>
      <c r="D21" s="19" t="s">
        <v>18</v>
      </c>
      <c r="E21" s="30" t="s">
        <v>43</v>
      </c>
      <c r="F21" s="36" t="s">
        <v>44</v>
      </c>
      <c r="G21" s="19" t="s">
        <v>21</v>
      </c>
      <c r="H21" s="19" t="s">
        <v>20</v>
      </c>
      <c r="I21" s="22">
        <v>1</v>
      </c>
      <c r="J21" s="31">
        <v>50</v>
      </c>
      <c r="K21" s="32"/>
      <c r="L21" s="33"/>
      <c r="M21" s="34">
        <v>1</v>
      </c>
      <c r="N21" s="27">
        <f>IF('[1]PROJECT BACKLOG'!$O26=0,0,VLOOKUP('[1]PROJECT BACKLOG'!$O26,[1]SETUP!$B$35:$C$40,2)+VLOOKUP('[1]PROJECT BACKLOG'!$P26,[1]SETUP!$B$43:$C$48,2)+[1]SETUP!$C$32:$C$32)</f>
        <v>0</v>
      </c>
      <c r="O21" s="34"/>
      <c r="P21" s="34"/>
      <c r="Q21" s="35"/>
    </row>
    <row r="22" spans="1:17" s="57" customFormat="1" ht="30" customHeight="1" x14ac:dyDescent="0.2">
      <c r="A22" s="55"/>
      <c r="B22" s="37"/>
      <c r="C22" s="37"/>
      <c r="D22" s="37"/>
      <c r="E22" s="37"/>
      <c r="F22" s="38"/>
      <c r="G22" s="37"/>
      <c r="H22" s="37"/>
      <c r="I22" s="39"/>
      <c r="J22" s="40"/>
      <c r="K22" s="41"/>
      <c r="L22" s="42"/>
      <c r="M22" s="43"/>
      <c r="N22" s="44"/>
      <c r="O22" s="43"/>
      <c r="P22" s="43"/>
      <c r="Q22" s="45"/>
    </row>
    <row r="23" spans="1:17" ht="33" customHeight="1" x14ac:dyDescent="0.2">
      <c r="A23" s="18">
        <v>16</v>
      </c>
      <c r="B23" s="19">
        <v>2</v>
      </c>
      <c r="C23" s="19">
        <v>3</v>
      </c>
      <c r="D23" s="21" t="s">
        <v>18</v>
      </c>
      <c r="E23" s="21" t="s">
        <v>51</v>
      </c>
      <c r="F23" s="29" t="s">
        <v>52</v>
      </c>
      <c r="G23" s="21" t="s">
        <v>21</v>
      </c>
      <c r="H23" s="21" t="s">
        <v>20</v>
      </c>
      <c r="I23" s="22">
        <v>1</v>
      </c>
      <c r="J23" s="23">
        <v>45</v>
      </c>
      <c r="K23" s="24"/>
      <c r="L23" s="25"/>
      <c r="M23" s="26">
        <v>1</v>
      </c>
      <c r="N23" s="27">
        <f>IF('[1]PROJECT BACKLOG'!$O23=0,0,VLOOKUP('[1]PROJECT BACKLOG'!$O23,[1]SETUP!$B$35:$C$40,2)+VLOOKUP('[1]PROJECT BACKLOG'!$P23,[1]SETUP!$B$43:$C$48,2)+[1]SETUP!$C$32:$C$32)</f>
        <v>0</v>
      </c>
      <c r="O23" s="26"/>
      <c r="P23" s="26"/>
      <c r="Q23" s="28"/>
    </row>
    <row r="24" spans="1:17" ht="48" customHeight="1" x14ac:dyDescent="0.2">
      <c r="A24" s="18">
        <v>17</v>
      </c>
      <c r="B24" s="19">
        <v>2</v>
      </c>
      <c r="C24" s="19">
        <v>3</v>
      </c>
      <c r="D24" s="21" t="s">
        <v>18</v>
      </c>
      <c r="E24" s="21" t="s">
        <v>53</v>
      </c>
      <c r="F24" s="29" t="s">
        <v>54</v>
      </c>
      <c r="G24" s="21" t="s">
        <v>21</v>
      </c>
      <c r="H24" s="21" t="s">
        <v>20</v>
      </c>
      <c r="I24" s="22">
        <v>3</v>
      </c>
      <c r="J24" s="23">
        <v>43</v>
      </c>
      <c r="K24" s="24"/>
      <c r="L24" s="25"/>
      <c r="M24" s="26">
        <v>3</v>
      </c>
      <c r="N24" s="27"/>
      <c r="O24" s="26"/>
      <c r="P24" s="26"/>
      <c r="Q24" s="28"/>
    </row>
    <row r="25" spans="1:17" ht="43.5" customHeight="1" x14ac:dyDescent="0.2">
      <c r="A25" s="18">
        <v>18</v>
      </c>
      <c r="B25" s="19">
        <v>2</v>
      </c>
      <c r="C25" s="19">
        <v>3</v>
      </c>
      <c r="D25" s="21" t="s">
        <v>18</v>
      </c>
      <c r="E25" s="21" t="s">
        <v>55</v>
      </c>
      <c r="F25" s="29" t="s">
        <v>56</v>
      </c>
      <c r="G25" s="21" t="s">
        <v>21</v>
      </c>
      <c r="H25" s="21" t="s">
        <v>20</v>
      </c>
      <c r="I25" s="22">
        <v>1</v>
      </c>
      <c r="J25" s="23">
        <v>40</v>
      </c>
      <c r="K25" s="24"/>
      <c r="L25" s="25"/>
      <c r="M25" s="26">
        <v>1</v>
      </c>
      <c r="N25" s="27">
        <f>IF('[1]PROJECT BACKLOG'!$O18=0,0,VLOOKUP('[1]PROJECT BACKLOG'!$O18,[1]SETUP!$B$35:$C$40,2)+VLOOKUP('[1]PROJECT BACKLOG'!$P18,[1]SETUP!$B$43:$C$48,2)+[1]SETUP!$C$32:$C$32)</f>
        <v>0</v>
      </c>
      <c r="O25" s="26"/>
      <c r="P25" s="26"/>
      <c r="Q25" s="28"/>
    </row>
    <row r="26" spans="1:17" ht="51" customHeight="1" x14ac:dyDescent="0.2">
      <c r="A26" s="18">
        <v>19</v>
      </c>
      <c r="B26" s="19">
        <v>2</v>
      </c>
      <c r="C26" s="19">
        <v>3</v>
      </c>
      <c r="D26" s="19" t="s">
        <v>18</v>
      </c>
      <c r="E26" s="19" t="s">
        <v>57</v>
      </c>
      <c r="F26" s="20" t="s">
        <v>58</v>
      </c>
      <c r="G26" s="19" t="s">
        <v>21</v>
      </c>
      <c r="H26" s="21" t="s">
        <v>20</v>
      </c>
      <c r="I26" s="22">
        <v>1</v>
      </c>
      <c r="J26" s="23">
        <v>33</v>
      </c>
      <c r="K26" s="24"/>
      <c r="L26" s="25"/>
      <c r="M26" s="26">
        <v>1</v>
      </c>
      <c r="N26" s="27"/>
      <c r="O26" s="26"/>
      <c r="P26" s="26"/>
      <c r="Q26" s="28"/>
    </row>
    <row r="27" spans="1:17" ht="41.25" customHeight="1" thickBot="1" x14ac:dyDescent="0.25">
      <c r="A27" s="18">
        <v>20</v>
      </c>
      <c r="B27" s="19">
        <v>2</v>
      </c>
      <c r="C27" s="19">
        <v>3</v>
      </c>
      <c r="D27" s="19" t="s">
        <v>18</v>
      </c>
      <c r="E27" s="19" t="s">
        <v>59</v>
      </c>
      <c r="F27" s="20" t="s">
        <v>60</v>
      </c>
      <c r="G27" s="19" t="s">
        <v>21</v>
      </c>
      <c r="H27" s="19" t="s">
        <v>20</v>
      </c>
      <c r="I27" s="22">
        <v>2</v>
      </c>
      <c r="J27" s="31">
        <v>30</v>
      </c>
      <c r="K27" s="32"/>
      <c r="L27" s="33"/>
      <c r="M27" s="34">
        <v>2</v>
      </c>
      <c r="N27" s="27">
        <f>IF('[1]PROJECT BACKLOG'!$O19=0,0,VLOOKUP('[1]PROJECT BACKLOG'!$O19,[1]SETUP!$B$35:$C$40,2)+VLOOKUP('[1]PROJECT BACKLOG'!$P19,[1]SETUP!$B$43:$C$48,2)+[1]SETUP!$C$32:$C$32)</f>
        <v>0</v>
      </c>
      <c r="O27" s="34"/>
      <c r="P27" s="34"/>
      <c r="Q27" s="46"/>
    </row>
    <row r="28" spans="1:17" ht="15" thickTop="1" x14ac:dyDescent="0.2">
      <c r="A28" s="56" t="s">
        <v>24</v>
      </c>
      <c r="B28" s="47"/>
      <c r="C28" s="48">
        <f>SUBTOTAL(103,C5:C27)</f>
        <v>20</v>
      </c>
      <c r="D28" s="48"/>
      <c r="E28" s="48"/>
      <c r="F28" s="49"/>
      <c r="G28" s="48"/>
      <c r="H28" s="48"/>
      <c r="I28" s="50">
        <f>SUMIF(H5:H27,"&lt;&gt;Withdrawn",I5:I27)</f>
        <v>31</v>
      </c>
      <c r="J28" s="47"/>
      <c r="K28" s="47"/>
      <c r="L28" s="47"/>
      <c r="M28" s="47"/>
      <c r="N28" s="47"/>
      <c r="O28" s="47"/>
      <c r="P28" s="47"/>
      <c r="Q28" s="51"/>
    </row>
  </sheetData>
  <mergeCells count="1">
    <mergeCell ref="B1:L1"/>
  </mergeCells>
  <phoneticPr fontId="3" type="noConversion"/>
  <conditionalFormatting sqref="E5 G20:Q27 A20:D27">
    <cfRule type="expression" dxfId="19" priority="20">
      <formula>$H5="WITHDRAWN"</formula>
    </cfRule>
  </conditionalFormatting>
  <conditionalFormatting sqref="E9:E10">
    <cfRule type="expression" dxfId="18" priority="19">
      <formula>$H9="WITHDRAWN"</formula>
    </cfRule>
  </conditionalFormatting>
  <conditionalFormatting sqref="F6">
    <cfRule type="expression" dxfId="17" priority="18">
      <formula>$H6="WITHDRAWN"</formula>
    </cfRule>
  </conditionalFormatting>
  <conditionalFormatting sqref="E6">
    <cfRule type="expression" dxfId="16" priority="17">
      <formula>$H6="WITHDRAWN"</formula>
    </cfRule>
  </conditionalFormatting>
  <conditionalFormatting sqref="D6">
    <cfRule type="expression" dxfId="15" priority="16">
      <formula>$H6="WITHDRAWN"</formula>
    </cfRule>
  </conditionalFormatting>
  <conditionalFormatting sqref="F27">
    <cfRule type="expression" dxfId="14" priority="15">
      <formula>$H27="WITHDRAWN"</formula>
    </cfRule>
  </conditionalFormatting>
  <conditionalFormatting sqref="F27">
    <cfRule type="expression" dxfId="13" priority="14">
      <formula>$H27="WITHDRAWN"</formula>
    </cfRule>
  </conditionalFormatting>
  <conditionalFormatting sqref="E27">
    <cfRule type="expression" dxfId="12" priority="13">
      <formula>$H27="WITHDRAWN"</formula>
    </cfRule>
  </conditionalFormatting>
  <conditionalFormatting sqref="E27">
    <cfRule type="expression" dxfId="11" priority="12">
      <formula>$H27="WITHDRAWN"</formula>
    </cfRule>
  </conditionalFormatting>
  <conditionalFormatting sqref="F7 F9:F10 F12 F17 F22 F24 F26 F14 G5:Q18 F5 A5:C7 G19:P19 A8:D19">
    <cfRule type="expression" dxfId="10" priority="24">
      <formula>$H5="WITHDRAWN"</formula>
    </cfRule>
  </conditionalFormatting>
  <conditionalFormatting sqref="O5:O27">
    <cfRule type="dataBar" priority="23">
      <dataBar>
        <cfvo type="num" val="1"/>
        <cfvo type="num" val="5"/>
        <color theme="9"/>
      </dataBar>
    </cfRule>
  </conditionalFormatting>
  <conditionalFormatting sqref="P5:P27">
    <cfRule type="dataBar" priority="22">
      <dataBar>
        <cfvo type="num" val="1"/>
        <cfvo type="num" val="5"/>
        <color rgb="FF638EC6"/>
      </dataBar>
    </cfRule>
  </conditionalFormatting>
  <conditionalFormatting sqref="F14">
    <cfRule type="expression" dxfId="9" priority="25">
      <formula>#REF!="WITHDRAWN"</formula>
    </cfRule>
  </conditionalFormatting>
  <conditionalFormatting sqref="F12">
    <cfRule type="expression" dxfId="8" priority="26">
      <formula>#REF!="WITHDRAWN"</formula>
    </cfRule>
  </conditionalFormatting>
  <conditionalFormatting sqref="E7:E8">
    <cfRule type="expression" dxfId="7" priority="21">
      <formula>$H7="WITHDRAWN"</formula>
    </cfRule>
  </conditionalFormatting>
  <conditionalFormatting sqref="A11">
    <cfRule type="expression" dxfId="6" priority="27">
      <formula>$H19="WITHDRAWN"</formula>
    </cfRule>
  </conditionalFormatting>
  <conditionalFormatting sqref="B11">
    <cfRule type="expression" dxfId="5" priority="6">
      <formula>$H19="WITHDRAWN"</formula>
    </cfRule>
  </conditionalFormatting>
  <conditionalFormatting sqref="A26">
    <cfRule type="expression" dxfId="4" priority="42">
      <formula>#REF!="WITHDRAWN"</formula>
    </cfRule>
  </conditionalFormatting>
  <conditionalFormatting sqref="L5:L27">
    <cfRule type="dataBar" priority="43">
      <dataBar>
        <cfvo type="percent" val="0"/>
        <cfvo type="percent" val="100"/>
        <color rgb="FFFF0000"/>
      </dataBar>
    </cfRule>
  </conditionalFormatting>
  <conditionalFormatting sqref="F18 F20">
    <cfRule type="expression" dxfId="3" priority="2">
      <formula>$H18="WITHDRAWN"</formula>
    </cfRule>
  </conditionalFormatting>
  <conditionalFormatting sqref="F20">
    <cfRule type="expression" dxfId="2" priority="3">
      <formula>#REF!="WITHDRAWN"</formula>
    </cfRule>
  </conditionalFormatting>
  <conditionalFormatting sqref="F18">
    <cfRule type="expression" dxfId="1" priority="4">
      <formula>#REF!="WITHDRAWN"</formula>
    </cfRule>
  </conditionalFormatting>
  <conditionalFormatting sqref="F23">
    <cfRule type="expression" dxfId="0" priority="1">
      <formula>$H23="WITHDRAWN"</formula>
    </cfRule>
  </conditionalFormatting>
  <dataValidations count="2">
    <dataValidation type="list" allowBlank="1" showInputMessage="1" showErrorMessage="1" sqref="H5:H27" xr:uid="{FCC54FFE-14FB-4A71-88A2-A48747986430}">
      <formula1>PBStatus</formula1>
    </dataValidation>
    <dataValidation type="list" allowBlank="1" showInputMessage="1" showErrorMessage="1" sqref="G5:G27" xr:uid="{ECCDB195-54A6-48CC-A09B-B5B7E0370436}">
      <formula1>PBType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2019-01-04T07:18:53Z</dcterms:modified>
</cp:coreProperties>
</file>