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Tugas Kuliah\Skripsi\Laporan Skripsi\Experiment\"/>
    </mc:Choice>
  </mc:AlternateContent>
  <xr:revisionPtr revIDLastSave="0" documentId="13_ncr:1_{B1722384-67F1-4C7D-9DC5-A9793D7F3ED2}" xr6:coauthVersionLast="43" xr6:coauthVersionMax="43" xr10:uidLastSave="{00000000-0000-0000-0000-000000000000}"/>
  <bookViews>
    <workbookView xWindow="-108" yWindow="-108" windowWidth="23256" windowHeight="12576" tabRatio="695" firstSheet="1" activeTab="1" xr2:uid="{00000000-000D-0000-FFFF-FFFF00000000}"/>
  </bookViews>
  <sheets>
    <sheet name="Result" sheetId="9" r:id="rId1"/>
    <sheet name="Alpha-Beta 2" sheetId="1" r:id="rId2"/>
    <sheet name="Alpha-Beta 3" sheetId="2" r:id="rId3"/>
    <sheet name="Alpha-Beta 4" sheetId="3" r:id="rId4"/>
    <sheet name="Alpha-Beta 5" sheetId="4" r:id="rId5"/>
    <sheet name="Killer Heuristic 2" sheetId="5" r:id="rId6"/>
    <sheet name="Killer Heuristic 3" sheetId="6" r:id="rId7"/>
    <sheet name="Killer Heuristic 4" sheetId="7" r:id="rId8"/>
    <sheet name="Killer Heuristic 5" sheetId="8" r:id="rId9"/>
  </sheets>
  <definedNames>
    <definedName name="_xlnm._FilterDatabase" localSheetId="1" hidden="1">'Alpha-Beta 2'!$A$2:$K$38</definedName>
    <definedName name="_xlnm._FilterDatabase" localSheetId="2" hidden="1">'Alpha-Beta 3'!$A$2:$K$38</definedName>
    <definedName name="_xlnm._FilterDatabase" localSheetId="3" hidden="1">'Alpha-Beta 4'!$A$2:$K$40</definedName>
    <definedName name="_xlnm._FilterDatabase" localSheetId="4" hidden="1">'Alpha-Beta 5'!$A$2:$K$40</definedName>
    <definedName name="_xlnm._FilterDatabase" localSheetId="5" hidden="1">'Killer Heuristic 2'!$A$2:$K$39</definedName>
    <definedName name="_xlnm._FilterDatabase" localSheetId="6" hidden="1">'Killer Heuristic 3'!$A$2:$K$40</definedName>
    <definedName name="_xlnm._FilterDatabase" localSheetId="7" hidden="1">'Killer Heuristic 4'!$A$2:$K$38</definedName>
    <definedName name="_xlnm._FilterDatabase" localSheetId="8" hidden="1">'Killer Heuristic 5'!$A$2:$K$36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9" l="1"/>
  <c r="F14" i="9"/>
  <c r="E14" i="9"/>
  <c r="D14" i="9"/>
  <c r="G13" i="9"/>
  <c r="F13" i="9"/>
  <c r="E13" i="9"/>
  <c r="D13" i="9"/>
  <c r="G11" i="9"/>
  <c r="F11" i="9"/>
  <c r="E11" i="9"/>
  <c r="D11" i="9"/>
  <c r="G10" i="9"/>
  <c r="F10" i="9"/>
  <c r="E10" i="9"/>
  <c r="D10" i="9"/>
  <c r="G8" i="9"/>
  <c r="F8" i="9"/>
  <c r="E8" i="9"/>
  <c r="D8" i="9"/>
  <c r="G7" i="9"/>
  <c r="F7" i="9"/>
  <c r="E7" i="9"/>
  <c r="D7" i="9"/>
  <c r="G5" i="9"/>
  <c r="F5" i="9"/>
  <c r="E5" i="9"/>
  <c r="D5" i="9"/>
  <c r="G4" i="9"/>
  <c r="F4" i="9"/>
  <c r="E4" i="9"/>
  <c r="D4" i="9"/>
  <c r="I36" i="8"/>
  <c r="H36" i="8"/>
  <c r="G36" i="8"/>
  <c r="F36" i="8"/>
  <c r="E36" i="8"/>
  <c r="I34" i="8"/>
  <c r="H34" i="8"/>
  <c r="G34" i="8"/>
  <c r="F34" i="8"/>
  <c r="E34" i="8"/>
  <c r="I36" i="7"/>
  <c r="H36" i="7"/>
  <c r="G36" i="7"/>
  <c r="F36" i="7"/>
  <c r="E36" i="7"/>
  <c r="I34" i="7"/>
  <c r="H34" i="7"/>
  <c r="G34" i="7"/>
  <c r="F34" i="7"/>
  <c r="E34" i="7"/>
  <c r="I36" i="6"/>
  <c r="H36" i="6"/>
  <c r="G36" i="6"/>
  <c r="F36" i="6"/>
  <c r="E36" i="6"/>
  <c r="I34" i="6"/>
  <c r="H34" i="6"/>
  <c r="G34" i="6"/>
  <c r="F34" i="6"/>
  <c r="E34" i="6"/>
  <c r="I36" i="5"/>
  <c r="H36" i="5"/>
  <c r="G36" i="5"/>
  <c r="F36" i="5"/>
  <c r="E36" i="5"/>
  <c r="I34" i="5"/>
  <c r="H34" i="5"/>
  <c r="G34" i="5"/>
  <c r="F34" i="5"/>
  <c r="E34" i="5"/>
  <c r="I36" i="4"/>
  <c r="H36" i="4"/>
  <c r="G36" i="4"/>
  <c r="F36" i="4"/>
  <c r="E36" i="4"/>
  <c r="I34" i="4"/>
  <c r="H34" i="4"/>
  <c r="G34" i="4"/>
  <c r="F34" i="4"/>
  <c r="E34" i="4"/>
  <c r="I36" i="3"/>
  <c r="H36" i="3"/>
  <c r="G36" i="3"/>
  <c r="F36" i="3"/>
  <c r="E36" i="3"/>
  <c r="I34" i="3"/>
  <c r="H34" i="3"/>
  <c r="G34" i="3"/>
  <c r="F34" i="3"/>
  <c r="E34" i="3"/>
  <c r="I36" i="2"/>
  <c r="H36" i="2"/>
  <c r="G36" i="2"/>
  <c r="F36" i="2"/>
  <c r="E36" i="2"/>
  <c r="I34" i="2"/>
  <c r="H34" i="2"/>
  <c r="G34" i="2"/>
  <c r="F34" i="2"/>
  <c r="E34" i="2"/>
  <c r="H34" i="1"/>
  <c r="I34" i="1"/>
  <c r="H36" i="1"/>
  <c r="I36" i="1"/>
  <c r="G36" i="1"/>
  <c r="G34" i="1"/>
  <c r="F34" i="1"/>
  <c r="F36" i="1"/>
  <c r="E36" i="1"/>
  <c r="E34" i="1"/>
  <c r="D40" i="8"/>
  <c r="D39" i="8"/>
  <c r="D38" i="8"/>
  <c r="D37" i="8"/>
  <c r="D36" i="8"/>
  <c r="J35" i="8"/>
  <c r="D35" i="8"/>
  <c r="J34" i="8"/>
  <c r="D34" i="8"/>
  <c r="C34" i="8"/>
  <c r="J33" i="8"/>
  <c r="D33" i="8"/>
  <c r="C33" i="8"/>
  <c r="D40" i="7"/>
  <c r="D39" i="7"/>
  <c r="D38" i="7"/>
  <c r="D37" i="7"/>
  <c r="D36" i="7"/>
  <c r="J35" i="7"/>
  <c r="D35" i="7"/>
  <c r="J34" i="7"/>
  <c r="D34" i="7"/>
  <c r="C34" i="7"/>
  <c r="J33" i="7"/>
  <c r="D33" i="7"/>
  <c r="C33" i="7"/>
  <c r="D40" i="6"/>
  <c r="D39" i="6"/>
  <c r="D38" i="6"/>
  <c r="D37" i="6"/>
  <c r="D36" i="6"/>
  <c r="J35" i="6"/>
  <c r="D35" i="6"/>
  <c r="J34" i="6"/>
  <c r="D34" i="6"/>
  <c r="C34" i="6"/>
  <c r="J33" i="6"/>
  <c r="D33" i="6"/>
  <c r="C33" i="6"/>
  <c r="D40" i="5"/>
  <c r="D39" i="5"/>
  <c r="D38" i="5"/>
  <c r="D37" i="5"/>
  <c r="D36" i="5"/>
  <c r="J35" i="5"/>
  <c r="D35" i="5"/>
  <c r="J34" i="5"/>
  <c r="D34" i="5"/>
  <c r="C34" i="5"/>
  <c r="J33" i="5"/>
  <c r="D33" i="5"/>
  <c r="C33" i="5"/>
  <c r="D40" i="4"/>
  <c r="D39" i="4"/>
  <c r="D38" i="4"/>
  <c r="D37" i="4"/>
  <c r="D36" i="4"/>
  <c r="J35" i="4"/>
  <c r="D35" i="4"/>
  <c r="J34" i="4"/>
  <c r="D34" i="4"/>
  <c r="C34" i="4"/>
  <c r="J33" i="4"/>
  <c r="D33" i="4"/>
  <c r="C33" i="4"/>
  <c r="D40" i="1"/>
  <c r="D39" i="1"/>
  <c r="D38" i="1"/>
  <c r="D37" i="1"/>
  <c r="D36" i="1"/>
  <c r="J35" i="1"/>
  <c r="D35" i="1"/>
  <c r="J34" i="1"/>
  <c r="D34" i="1"/>
  <c r="C34" i="1"/>
  <c r="J33" i="1"/>
  <c r="D33" i="1"/>
  <c r="C33" i="1"/>
  <c r="D40" i="3"/>
  <c r="D39" i="3"/>
  <c r="D38" i="3"/>
  <c r="D37" i="3"/>
  <c r="D36" i="3"/>
  <c r="J35" i="3"/>
  <c r="D35" i="3"/>
  <c r="J34" i="3"/>
  <c r="D34" i="3"/>
  <c r="C34" i="3"/>
  <c r="J33" i="3"/>
  <c r="D33" i="3"/>
  <c r="C33" i="3"/>
  <c r="D40" i="2"/>
  <c r="D39" i="2"/>
  <c r="D38" i="2"/>
  <c r="D37" i="2"/>
  <c r="D36" i="2"/>
  <c r="J35" i="2"/>
  <c r="D35" i="2"/>
  <c r="J34" i="2"/>
  <c r="D34" i="2"/>
  <c r="C34" i="2"/>
  <c r="J33" i="2"/>
  <c r="D33" i="2"/>
  <c r="C33" i="2"/>
</calcChain>
</file>

<file path=xl/sharedStrings.xml><?xml version="1.0" encoding="utf-8"?>
<sst xmlns="http://schemas.openxmlformats.org/spreadsheetml/2006/main" count="1391" uniqueCount="166">
  <si>
    <t>ALPHA-BETA DEPTH 2</t>
  </si>
  <si>
    <t>No.</t>
  </si>
  <si>
    <t>Color</t>
  </si>
  <si>
    <t>Versus</t>
  </si>
  <si>
    <t>Total Time/Match (s)</t>
  </si>
  <si>
    <t>Total Tree's Node per Match</t>
  </si>
  <si>
    <t>Status</t>
  </si>
  <si>
    <t>ALPHA-BETA DEPTH 3</t>
  </si>
  <si>
    <t>ALPHA-BETA DEPTH 4</t>
  </si>
  <si>
    <t>ALPHA-BETA DEPTH 5</t>
  </si>
  <si>
    <t>KILLER HEURISTIC DEPTH 2</t>
  </si>
  <si>
    <t>KILLER HEURISTIC DEPTH 3</t>
  </si>
  <si>
    <t>KILLER HEURISTIC DEPTH 4</t>
  </si>
  <si>
    <t>Total Turn</t>
  </si>
  <si>
    <t>White</t>
  </si>
  <si>
    <t>AB 5</t>
  </si>
  <si>
    <t>Draw</t>
  </si>
  <si>
    <t>Notes</t>
  </si>
  <si>
    <t>Black</t>
  </si>
  <si>
    <t>KH 3</t>
  </si>
  <si>
    <t>KH 5</t>
  </si>
  <si>
    <t>Lose</t>
  </si>
  <si>
    <t>Win</t>
  </si>
  <si>
    <t>AB 3</t>
  </si>
  <si>
    <t>AB 4</t>
  </si>
  <si>
    <t>KH 4</t>
  </si>
  <si>
    <t>AB 2</t>
  </si>
  <si>
    <t>Threefold Repetition</t>
  </si>
  <si>
    <t>Time Stamp</t>
  </si>
  <si>
    <t>Average Time/Match (s)</t>
  </si>
  <si>
    <t>Average Tree's Node/Match</t>
  </si>
  <si>
    <t>-</t>
  </si>
  <si>
    <t>3/14/2020 7:49:06 AM</t>
  </si>
  <si>
    <t>3/14/2020 9:24:49 AM</t>
  </si>
  <si>
    <t>3/14/2020 9:33:31 AM</t>
  </si>
  <si>
    <t>3/15/2020 4:37:15 AM</t>
  </si>
  <si>
    <t>3/15/2020 5:55:07 AM</t>
  </si>
  <si>
    <t>3/16/2020 3:33:13 AM</t>
  </si>
  <si>
    <t>3/16/2020 4:42:23 AM</t>
  </si>
  <si>
    <t>3/16/2020 4:53:27 AM</t>
  </si>
  <si>
    <t>3/16/2020 9:27:14 AM</t>
  </si>
  <si>
    <t>3/16/2020 9:30:59 AM</t>
  </si>
  <si>
    <t>3/16/2020 1:31:44 PM</t>
  </si>
  <si>
    <t>Perpetual Check</t>
  </si>
  <si>
    <t>3/16/2020 1:48:42 PM</t>
  </si>
  <si>
    <t>3/16/2020 2:01:52 PM</t>
  </si>
  <si>
    <t>3/16/2020 7:51:34 PM</t>
  </si>
  <si>
    <t>3/16/2020 8:03:56 PM</t>
  </si>
  <si>
    <t>3/16/2020 8:07:47 PM</t>
  </si>
  <si>
    <t>3/16/2020 8:18:27 PM</t>
  </si>
  <si>
    <t>3/17/2020 1:12:03 AM</t>
  </si>
  <si>
    <t>3/17/2020 2:01:07 PM</t>
  </si>
  <si>
    <t>3/17/2020 4:26:53 PM</t>
  </si>
  <si>
    <t>3/17/2020 6:05:12 PM</t>
  </si>
  <si>
    <t>KH 2</t>
  </si>
  <si>
    <t>3/17/2020 6:10:41 PM</t>
  </si>
  <si>
    <t>3/18/2020 10:58:00 AM</t>
  </si>
  <si>
    <t>3/18/2020 3:41:53 PM</t>
  </si>
  <si>
    <t>3/18/2020 6:35:56 PM</t>
  </si>
  <si>
    <t>3/14/2020 3:51:38 AM</t>
  </si>
  <si>
    <t>3/14/2020 4:19:47 AM</t>
  </si>
  <si>
    <t>3/14/2020 9:27:58 AM</t>
  </si>
  <si>
    <t>3/14/2020 11:34:16 AM</t>
  </si>
  <si>
    <t>3/15/2020 6:42:27 AM</t>
  </si>
  <si>
    <t>3/16/2020 6:42:23 PM</t>
  </si>
  <si>
    <t>3/16/2020 7:51:27 PM</t>
  </si>
  <si>
    <t>3/17/2020 1:12:13 AM</t>
  </si>
  <si>
    <t>3/17/2020 1:13:12 AM</t>
  </si>
  <si>
    <t>3/17/2020 3:11:42 PM</t>
  </si>
  <si>
    <t>3/17/2020 6:08:10 PM</t>
  </si>
  <si>
    <t>3/18/2020 10:57:40 AM</t>
  </si>
  <si>
    <t>3/13/2020 11:56:59 PM</t>
  </si>
  <si>
    <t>3/14/2020 2:43:29 AM</t>
  </si>
  <si>
    <t>3/15/2020 9:15:29 AM</t>
  </si>
  <si>
    <t>3/16/2020 9:51:36 AM</t>
  </si>
  <si>
    <t>3/16/2020 11:57:45 AM</t>
  </si>
  <si>
    <t>3/16/2020 12:02:03 PM</t>
  </si>
  <si>
    <t>3/16/2020 1:56:00 PM</t>
  </si>
  <si>
    <t>3/16/2020 8:03:41 PM</t>
  </si>
  <si>
    <t>3/17/2020 1:00:28 AM</t>
  </si>
  <si>
    <t>3/17/2020 1:26:28 AM</t>
  </si>
  <si>
    <t>3/18/2020 6:39:59 AM</t>
  </si>
  <si>
    <t>3/18/2020 6:45:18 AM</t>
  </si>
  <si>
    <t>3/18/2020 3:10:52 PM</t>
  </si>
  <si>
    <t>3/18/2020 3:56:50 PM</t>
  </si>
  <si>
    <t>3/14/2020 7:44:28 AM</t>
  </si>
  <si>
    <t>3/14/2020 9:55:55 AM</t>
  </si>
  <si>
    <t>3/14/2020 9:30:11 PM</t>
  </si>
  <si>
    <t>3/15/2020 1:42:33 AM</t>
  </si>
  <si>
    <t>3/16/2020 4:42:03 AM</t>
  </si>
  <si>
    <t>3/16/2020 9:26:38 AM</t>
  </si>
  <si>
    <t>3/16/2020 10:05:48 AM</t>
  </si>
  <si>
    <t>3/16/2020 6:23:01 PM</t>
  </si>
  <si>
    <t>3/16/2020 6:37:25 PM</t>
  </si>
  <si>
    <t>3/16/2020 10:29:51 PM</t>
  </si>
  <si>
    <t>3/17/2020 12:51:23 AM</t>
  </si>
  <si>
    <t>3/17/2020 12:07:41 PM</t>
  </si>
  <si>
    <t>3/17/2020 8:17:21 PM</t>
  </si>
  <si>
    <t>3/18/2020 6:06:53 AM</t>
  </si>
  <si>
    <t>3/18/2020 9:52:59 AM</t>
  </si>
  <si>
    <t>3/18/2020 3:00:46 PM</t>
  </si>
  <si>
    <t>3/14/2020 2:43:53 AM</t>
  </si>
  <si>
    <t>3/14/2020 8:03:39 AM</t>
  </si>
  <si>
    <t>3/16/2020 12:12:25 PM</t>
  </si>
  <si>
    <t>3/16/2020 2:14:25 PM</t>
  </si>
  <si>
    <t>3/16/2020 7:58:12 PM</t>
  </si>
  <si>
    <t>3/17/2020 6:11:00 PM</t>
  </si>
  <si>
    <t>3/18/2020 6:19:07 AM</t>
  </si>
  <si>
    <t>3/15/2020 8:39:34 AM</t>
  </si>
  <si>
    <t>3/17/2020 1:28:38 AM</t>
  </si>
  <si>
    <t>3/17/2020 3:10:50 PM</t>
  </si>
  <si>
    <t>3/14/2020 3:36:04 AM</t>
  </si>
  <si>
    <t>3/14/2020 3:47:17 AM</t>
  </si>
  <si>
    <t>3/14/2020 7:58:58 AM</t>
  </si>
  <si>
    <t>3/16/2020 1:31:11 PM</t>
  </si>
  <si>
    <t>3/16/2020 1:45:09 PM</t>
  </si>
  <si>
    <t>3/16/2020 5:08:26 PM</t>
  </si>
  <si>
    <t>3/18/2020 3:44:42 AM</t>
  </si>
  <si>
    <t>KILLER HEURISTIC DEPTH 5</t>
  </si>
  <si>
    <t>3/19/2020 12:07:45 AM</t>
  </si>
  <si>
    <t>3/19/2020 7:21:21 AM</t>
  </si>
  <si>
    <t>3/19/2020 7:23:57 AM</t>
  </si>
  <si>
    <t>3/19/2020 12:16:10 AM</t>
  </si>
  <si>
    <t>3/19/2020 12:24:51 AM</t>
  </si>
  <si>
    <t>3/19/2020 6:54:45 AM</t>
  </si>
  <si>
    <t>3/19/2020 7:00:45 AM</t>
  </si>
  <si>
    <t>3/19/2020 7:23:46 AM</t>
  </si>
  <si>
    <t>3/19/2020 7:26:45 AM</t>
  </si>
  <si>
    <t>3/19/2020 12:22:53 AM</t>
  </si>
  <si>
    <t>3/19/2020 2:04:02 AM</t>
  </si>
  <si>
    <t>3/19/2020 6:45:05 AM</t>
  </si>
  <si>
    <t>3/19/2020 7:00:09 AM</t>
  </si>
  <si>
    <t>3/19/2020 7:13:59 AM</t>
  </si>
  <si>
    <t>3/19/2020 6:31:39 AM</t>
  </si>
  <si>
    <t>3/19/2020 12:29:15 AM</t>
  </si>
  <si>
    <t>3/19/2020 7:23:54 AM</t>
  </si>
  <si>
    <t>3/19/2020 2:08:14 PM</t>
  </si>
  <si>
    <t>3/19/2020 2:20:43 PM</t>
  </si>
  <si>
    <t>3/19/2020 4:47:30 PM</t>
  </si>
  <si>
    <t>3/21/2020 11:04:59 AM</t>
  </si>
  <si>
    <t>3/21/2020 12:27:06 PM</t>
  </si>
  <si>
    <t>3/21/2020 1:32:36 PM</t>
  </si>
  <si>
    <t>3/22/2020 12:11:35 AM</t>
  </si>
  <si>
    <t>3/22/2020 12:14:39 AM</t>
  </si>
  <si>
    <t>3/22/2020 1:28:20 AM</t>
  </si>
  <si>
    <t>3/22/2020 12:13:49 AM</t>
  </si>
  <si>
    <t>3/22/2020 12:10:44 AM</t>
  </si>
  <si>
    <t>3/22/2020 2:33:57 AM</t>
  </si>
  <si>
    <t>3/22/2020 2:31:20 AM</t>
  </si>
  <si>
    <t>3/23/2020 1:15:54 AM</t>
  </si>
  <si>
    <t>3/23/2020 2:15:09 AM</t>
  </si>
  <si>
    <t>3/23/2020 2:15:40 AM</t>
  </si>
  <si>
    <t>3/23/2020 12:49:30 AM</t>
  </si>
  <si>
    <t>3/23/2020 1:17:45 AM</t>
  </si>
  <si>
    <t>3/23/2020 5:25:15 PM</t>
  </si>
  <si>
    <t>Depth</t>
  </si>
  <si>
    <t>Killer Heuristic</t>
  </si>
  <si>
    <t>Alpha-Beta</t>
  </si>
  <si>
    <t>Average of Average Time</t>
  </si>
  <si>
    <t>Standard Deviation Population</t>
  </si>
  <si>
    <t>Average</t>
  </si>
  <si>
    <t>Std. Deviation Pop.</t>
  </si>
  <si>
    <t>Total</t>
  </si>
  <si>
    <t>Average of Average Tree's Node</t>
  </si>
  <si>
    <t>AI</t>
  </si>
  <si>
    <t>RESULT FOR 30 MATCHES EACH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</si>
</sst>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" fontId="1" fillId="2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" fillId="0" borderId="0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2" fontId="3" fillId="2" borderId="2" xfId="1" applyNumberFormat="1" applyBorder="1" applyAlignment="1">
      <alignment horizontal="center" vertical="center"/>
    </xf>
    <xf numFmtId="2" fontId="3" fillId="2" borderId="1" xfId="1" applyNumberFormat="1" applyBorder="1" applyAlignment="1">
      <alignment horizontal="center" vertical="center"/>
    </xf>
    <xf numFmtId="164" fontId="2" fillId="3" borderId="2" xfId="2" applyNumberFormat="1" applyFont="1" applyBorder="1" applyAlignment="1">
      <alignment horizontal="center" vertical="center"/>
    </xf>
    <xf numFmtId="164" fontId="7" fillId="3" borderId="1" xfId="2" applyNumberFormat="1" applyFont="1" applyBorder="1" applyAlignment="1">
      <alignment horizontal="center" vertical="center"/>
    </xf>
    <xf numFmtId="164" fontId="2" fillId="3" borderId="1" xfId="2" applyNumberFormat="1" applyFont="1" applyBorder="1" applyAlignment="1">
      <alignment horizontal="center" vertical="center"/>
    </xf>
    <xf numFmtId="165" fontId="2" fillId="3" borderId="2" xfId="2" applyNumberFormat="1" applyFont="1" applyBorder="1" applyAlignment="1">
      <alignment horizontal="center" vertical="center"/>
    </xf>
    <xf numFmtId="1" fontId="2" fillId="3" borderId="1" xfId="2" applyNumberFormat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2" fontId="5" fillId="2" borderId="1" xfId="1" applyNumberFormat="1" applyFont="1" applyBorder="1" applyAlignment="1">
      <alignment horizontal="center" vertical="center"/>
    </xf>
    <xf numFmtId="166" fontId="7" fillId="3" borderId="1" xfId="2" applyNumberFormat="1" applyFont="1" applyBorder="1" applyAlignment="1">
      <alignment horizontal="center" vertical="center"/>
    </xf>
    <xf numFmtId="0" fontId="0" fillId="4" borderId="1" xfId="0" applyFill="1" applyBorder="1"/>
    <xf numFmtId="0" fontId="5" fillId="2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3">
    <cellStyle name="40% - Accent3" xfId="1" builtinId="3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668-A4DC-4592-AE1A-A4534543055D}">
  <dimension ref="B2:G14"/>
  <sheetViews>
    <sheetView workbookViewId="0">
      <selection activeCell="F21" sqref="F21"/>
    </sheetView>
  </sheetViews>
  <sheetFormatPr defaultRowHeight="14.4"/>
  <cols>
    <col min="3" max="3" width="15.44140625" customWidth="1"/>
    <col min="4" max="4" width="22.33203125" bestFit="1" customWidth="1"/>
    <col min="5" max="5" width="27.21875" bestFit="1" customWidth="1"/>
    <col min="6" max="6" width="28.21875" bestFit="1" customWidth="1"/>
    <col min="7" max="7" width="27.21875" bestFit="1" customWidth="1"/>
  </cols>
  <sheetData>
    <row r="2" spans="2:7">
      <c r="B2" s="28" t="s">
        <v>165</v>
      </c>
      <c r="C2" s="29"/>
      <c r="D2" s="29"/>
      <c r="E2" s="29"/>
      <c r="F2" s="29"/>
      <c r="G2" s="30"/>
    </row>
    <row r="3" spans="2:7">
      <c r="B3" s="11" t="s">
        <v>155</v>
      </c>
      <c r="C3" s="11" t="s">
        <v>164</v>
      </c>
      <c r="D3" s="11" t="s">
        <v>158</v>
      </c>
      <c r="E3" s="11" t="s">
        <v>159</v>
      </c>
      <c r="F3" s="11" t="s">
        <v>163</v>
      </c>
      <c r="G3" s="11" t="s">
        <v>159</v>
      </c>
    </row>
    <row r="4" spans="2:7">
      <c r="B4" s="27">
        <v>2</v>
      </c>
      <c r="C4" s="24" t="s">
        <v>157</v>
      </c>
      <c r="D4" s="25">
        <f>'Alpha-Beta 2'!E34</f>
        <v>6.7686739333333343E-2</v>
      </c>
      <c r="E4" s="25">
        <f>'Alpha-Beta 2'!E36</f>
        <v>2.8314043249252921E-2</v>
      </c>
      <c r="F4" s="25">
        <f>'Alpha-Beta 2'!F34</f>
        <v>403.43333333333334</v>
      </c>
      <c r="G4" s="25">
        <f>'Alpha-Beta 2'!F36</f>
        <v>138.60223262591728</v>
      </c>
    </row>
    <row r="5" spans="2:7">
      <c r="B5" s="27"/>
      <c r="C5" s="11" t="s">
        <v>156</v>
      </c>
      <c r="D5" s="25">
        <f>'Killer Heuristic 2'!E34</f>
        <v>6.1783604333333332E-2</v>
      </c>
      <c r="E5" s="25">
        <f>'Killer Heuristic 2'!E36</f>
        <v>3.1388908441359831E-2</v>
      </c>
      <c r="F5" s="25">
        <f>'Killer Heuristic 2'!F34</f>
        <v>367.6</v>
      </c>
      <c r="G5" s="25">
        <f>'Killer Heuristic 2'!F36</f>
        <v>146.60959495658301</v>
      </c>
    </row>
    <row r="6" spans="2:7">
      <c r="B6" s="26"/>
      <c r="C6" s="26"/>
      <c r="D6" s="26"/>
      <c r="E6" s="26"/>
      <c r="F6" s="26"/>
      <c r="G6" s="26"/>
    </row>
    <row r="7" spans="2:7">
      <c r="B7" s="27">
        <v>3</v>
      </c>
      <c r="C7" s="24" t="s">
        <v>157</v>
      </c>
      <c r="D7" s="25">
        <f>'Alpha-Beta 3'!E34</f>
        <v>1.0232029899999999</v>
      </c>
      <c r="E7" s="25">
        <f>'Alpha-Beta 3'!E36</f>
        <v>0.37487468197792173</v>
      </c>
      <c r="F7" s="25">
        <f>'Alpha-Beta 3'!F34</f>
        <v>5326.5333333333338</v>
      </c>
      <c r="G7" s="25">
        <f>'Alpha-Beta 3'!F36</f>
        <v>1506.4717440282627</v>
      </c>
    </row>
    <row r="8" spans="2:7">
      <c r="B8" s="27"/>
      <c r="C8" s="23" t="s">
        <v>156</v>
      </c>
      <c r="D8" s="25">
        <f>'Killer Heuristic 3'!E34</f>
        <v>1.0723980199999998</v>
      </c>
      <c r="E8" s="25">
        <f>'Killer Heuristic 3'!E36</f>
        <v>0.39032923620398741</v>
      </c>
      <c r="F8" s="25">
        <f>'Killer Heuristic 3'!F34</f>
        <v>5227.9666666666662</v>
      </c>
      <c r="G8" s="25">
        <f>'Killer Heuristic 3'!F36</f>
        <v>1607.5406367768401</v>
      </c>
    </row>
    <row r="9" spans="2:7">
      <c r="B9" s="26"/>
      <c r="C9" s="26"/>
      <c r="D9" s="26"/>
      <c r="E9" s="26"/>
      <c r="F9" s="26"/>
      <c r="G9" s="26"/>
    </row>
    <row r="10" spans="2:7">
      <c r="B10" s="27">
        <v>4</v>
      </c>
      <c r="C10" s="24" t="s">
        <v>157</v>
      </c>
      <c r="D10" s="25">
        <f>'Alpha-Beta 4'!E34</f>
        <v>12.545971166666668</v>
      </c>
      <c r="E10" s="25">
        <f>'Alpha-Beta 4'!E36</f>
        <v>6.2798821609669053</v>
      </c>
      <c r="F10" s="25">
        <f>'Alpha-Beta 4'!F34</f>
        <v>57522.166666666664</v>
      </c>
      <c r="G10" s="25">
        <f>'Alpha-Beta 4'!F36</f>
        <v>24936.490563139705</v>
      </c>
    </row>
    <row r="11" spans="2:7">
      <c r="B11" s="27"/>
      <c r="C11" s="23" t="s">
        <v>156</v>
      </c>
      <c r="D11" s="25">
        <f>'Killer Heuristic 4'!E34</f>
        <v>8.3670772000000007</v>
      </c>
      <c r="E11" s="25">
        <f>'Killer Heuristic 4'!E36</f>
        <v>6.2547775890657435</v>
      </c>
      <c r="F11" s="25">
        <f>'Killer Heuristic 4'!F34</f>
        <v>39363.599999999999</v>
      </c>
      <c r="G11" s="25">
        <f>'Killer Heuristic 4'!F36</f>
        <v>26394.214820170979</v>
      </c>
    </row>
    <row r="12" spans="2:7">
      <c r="B12" s="26"/>
      <c r="C12" s="26"/>
      <c r="D12" s="26"/>
      <c r="E12" s="26"/>
      <c r="F12" s="26"/>
      <c r="G12" s="26"/>
    </row>
    <row r="13" spans="2:7">
      <c r="B13" s="27">
        <v>5</v>
      </c>
      <c r="C13" s="24" t="s">
        <v>157</v>
      </c>
      <c r="D13" s="25">
        <f>'Alpha-Beta 5'!E34</f>
        <v>214.994372</v>
      </c>
      <c r="E13" s="25">
        <f>'Alpha-Beta 5'!E36</f>
        <v>102.76965335536239</v>
      </c>
      <c r="F13" s="25">
        <f>'Alpha-Beta 5'!F34</f>
        <v>1129687.2333333334</v>
      </c>
      <c r="G13" s="25">
        <f>'Alpha-Beta 5'!F36</f>
        <v>488652.64587534865</v>
      </c>
    </row>
    <row r="14" spans="2:7">
      <c r="B14" s="27"/>
      <c r="C14" s="23" t="s">
        <v>156</v>
      </c>
      <c r="D14" s="25">
        <f>'Killer Heuristic 5'!E34</f>
        <v>182.87028233333331</v>
      </c>
      <c r="E14" s="25">
        <f>'Killer Heuristic 5'!E36</f>
        <v>113.10399619872433</v>
      </c>
      <c r="F14" s="25">
        <f>'Killer Heuristic 5'!F34</f>
        <v>864004.2</v>
      </c>
      <c r="G14" s="25">
        <f>'Killer Heuristic 5'!F36</f>
        <v>443572.15062478092</v>
      </c>
    </row>
  </sheetData>
  <mergeCells count="5">
    <mergeCell ref="B4:B5"/>
    <mergeCell ref="B7:B8"/>
    <mergeCell ref="B10:B11"/>
    <mergeCell ref="B13:B14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19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32</v>
      </c>
      <c r="C3" s="4" t="s">
        <v>14</v>
      </c>
      <c r="D3" s="4" t="s">
        <v>24</v>
      </c>
      <c r="E3" s="10">
        <v>7.6382510000000001E-2</v>
      </c>
      <c r="F3" s="10">
        <v>484</v>
      </c>
      <c r="G3" s="10">
        <v>2.8261530000000001</v>
      </c>
      <c r="H3" s="12">
        <v>17927</v>
      </c>
      <c r="I3" s="12">
        <v>37</v>
      </c>
      <c r="J3" s="4" t="s">
        <v>21</v>
      </c>
      <c r="K3" s="9" t="s">
        <v>31</v>
      </c>
    </row>
    <row r="4" spans="1:11">
      <c r="A4" s="3">
        <v>2</v>
      </c>
      <c r="B4" s="9" t="s">
        <v>33</v>
      </c>
      <c r="C4" s="4" t="s">
        <v>14</v>
      </c>
      <c r="D4" s="4" t="s">
        <v>15</v>
      </c>
      <c r="E4" s="10">
        <v>8.7878609999999996E-2</v>
      </c>
      <c r="F4" s="10">
        <v>545</v>
      </c>
      <c r="G4" s="10">
        <v>2.1090870000000002</v>
      </c>
      <c r="H4" s="12">
        <v>13081</v>
      </c>
      <c r="I4" s="12">
        <v>24</v>
      </c>
      <c r="J4" s="4" t="s">
        <v>21</v>
      </c>
      <c r="K4" s="9" t="s">
        <v>31</v>
      </c>
    </row>
    <row r="5" spans="1:11">
      <c r="A5" s="3">
        <v>3</v>
      </c>
      <c r="B5" s="9" t="s">
        <v>34</v>
      </c>
      <c r="C5" s="4" t="s">
        <v>14</v>
      </c>
      <c r="D5" s="4" t="s">
        <v>24</v>
      </c>
      <c r="E5" s="10">
        <v>7.0788770000000001E-2</v>
      </c>
      <c r="F5" s="10">
        <v>468</v>
      </c>
      <c r="G5" s="10">
        <v>2.8315510000000002</v>
      </c>
      <c r="H5" s="12">
        <v>18752</v>
      </c>
      <c r="I5" s="12">
        <v>40</v>
      </c>
      <c r="J5" s="4" t="s">
        <v>21</v>
      </c>
      <c r="K5" s="9" t="s">
        <v>31</v>
      </c>
    </row>
    <row r="6" spans="1:11">
      <c r="A6" s="3">
        <v>4</v>
      </c>
      <c r="B6" s="9" t="s">
        <v>35</v>
      </c>
      <c r="C6" s="4" t="s">
        <v>14</v>
      </c>
      <c r="D6" s="4" t="s">
        <v>15</v>
      </c>
      <c r="E6" s="10">
        <v>8.3813079999999998E-2</v>
      </c>
      <c r="F6" s="10">
        <v>534</v>
      </c>
      <c r="G6" s="10">
        <v>3.6877759999999999</v>
      </c>
      <c r="H6" s="12">
        <v>23505</v>
      </c>
      <c r="I6" s="12">
        <v>44</v>
      </c>
      <c r="J6" s="4" t="s">
        <v>21</v>
      </c>
      <c r="K6" s="9" t="s">
        <v>31</v>
      </c>
    </row>
    <row r="7" spans="1:11">
      <c r="A7" s="3">
        <v>5</v>
      </c>
      <c r="B7" s="9" t="s">
        <v>36</v>
      </c>
      <c r="C7" s="4" t="s">
        <v>14</v>
      </c>
      <c r="D7" s="4" t="s">
        <v>15</v>
      </c>
      <c r="E7" s="10">
        <v>8.3919690000000005E-2</v>
      </c>
      <c r="F7" s="10">
        <v>631</v>
      </c>
      <c r="G7" s="10">
        <v>2.6015100000000002</v>
      </c>
      <c r="H7" s="12">
        <v>19579</v>
      </c>
      <c r="I7" s="12">
        <v>31</v>
      </c>
      <c r="J7" s="4" t="s">
        <v>21</v>
      </c>
      <c r="K7" s="9" t="s">
        <v>31</v>
      </c>
    </row>
    <row r="8" spans="1:11">
      <c r="A8" s="3">
        <v>6</v>
      </c>
      <c r="B8" s="9" t="s">
        <v>37</v>
      </c>
      <c r="C8" s="4" t="s">
        <v>14</v>
      </c>
      <c r="D8" s="4" t="s">
        <v>15</v>
      </c>
      <c r="E8" s="10">
        <v>9.1430310000000001E-2</v>
      </c>
      <c r="F8" s="10">
        <v>524</v>
      </c>
      <c r="G8" s="10">
        <v>3.3829220000000002</v>
      </c>
      <c r="H8" s="12">
        <v>19408</v>
      </c>
      <c r="I8" s="12">
        <v>37</v>
      </c>
      <c r="J8" s="4" t="s">
        <v>21</v>
      </c>
      <c r="K8" s="9" t="s">
        <v>31</v>
      </c>
    </row>
    <row r="9" spans="1:11">
      <c r="A9" s="3">
        <v>7</v>
      </c>
      <c r="B9" s="9" t="s">
        <v>38</v>
      </c>
      <c r="C9" s="4" t="s">
        <v>18</v>
      </c>
      <c r="D9" s="4" t="s">
        <v>19</v>
      </c>
      <c r="E9" s="10">
        <v>4.04756E-2</v>
      </c>
      <c r="F9" s="10">
        <v>324</v>
      </c>
      <c r="G9" s="10">
        <v>1.2142679999999999</v>
      </c>
      <c r="H9" s="12">
        <v>9720</v>
      </c>
      <c r="I9" s="12">
        <v>31</v>
      </c>
      <c r="J9" s="4" t="s">
        <v>21</v>
      </c>
      <c r="K9" s="9" t="s">
        <v>31</v>
      </c>
    </row>
    <row r="10" spans="1:11">
      <c r="A10" s="3">
        <v>8</v>
      </c>
      <c r="B10" s="9" t="s">
        <v>39</v>
      </c>
      <c r="C10" s="4" t="s">
        <v>14</v>
      </c>
      <c r="D10" s="4" t="s">
        <v>24</v>
      </c>
      <c r="E10" s="10">
        <v>9.3073970000000006E-2</v>
      </c>
      <c r="F10" s="10">
        <v>530</v>
      </c>
      <c r="G10" s="10">
        <v>4.4675510000000003</v>
      </c>
      <c r="H10" s="12">
        <v>25462</v>
      </c>
      <c r="I10" s="12">
        <v>48</v>
      </c>
      <c r="J10" s="4" t="s">
        <v>16</v>
      </c>
      <c r="K10" s="9" t="s">
        <v>27</v>
      </c>
    </row>
    <row r="11" spans="1:11">
      <c r="A11" s="3">
        <v>9</v>
      </c>
      <c r="B11" s="9" t="s">
        <v>40</v>
      </c>
      <c r="C11" s="4" t="s">
        <v>14</v>
      </c>
      <c r="D11" s="4" t="s">
        <v>23</v>
      </c>
      <c r="E11" s="10">
        <v>9.9233230000000006E-2</v>
      </c>
      <c r="F11" s="10">
        <v>535</v>
      </c>
      <c r="G11" s="10">
        <v>2.9769969999999999</v>
      </c>
      <c r="H11" s="12">
        <v>16067</v>
      </c>
      <c r="I11" s="12">
        <v>30</v>
      </c>
      <c r="J11" s="4" t="s">
        <v>16</v>
      </c>
      <c r="K11" s="9" t="s">
        <v>27</v>
      </c>
    </row>
    <row r="12" spans="1:11">
      <c r="A12" s="3">
        <v>10</v>
      </c>
      <c r="B12" s="9" t="s">
        <v>41</v>
      </c>
      <c r="C12" s="4" t="s">
        <v>18</v>
      </c>
      <c r="D12" s="4" t="s">
        <v>24</v>
      </c>
      <c r="E12" s="10">
        <v>5.260753E-2</v>
      </c>
      <c r="F12" s="10">
        <v>302</v>
      </c>
      <c r="G12" s="10">
        <v>0.52607530000000002</v>
      </c>
      <c r="H12" s="12">
        <v>3023</v>
      </c>
      <c r="I12" s="12">
        <v>11</v>
      </c>
      <c r="J12" s="4" t="s">
        <v>21</v>
      </c>
      <c r="K12" s="9" t="s">
        <v>31</v>
      </c>
    </row>
    <row r="13" spans="1:11">
      <c r="A13" s="3">
        <v>11</v>
      </c>
      <c r="B13" s="9" t="s">
        <v>42</v>
      </c>
      <c r="C13" s="4" t="s">
        <v>14</v>
      </c>
      <c r="D13" s="4" t="s">
        <v>23</v>
      </c>
      <c r="E13" s="10">
        <v>9.0978130000000004E-2</v>
      </c>
      <c r="F13" s="10">
        <v>525</v>
      </c>
      <c r="G13" s="10">
        <v>2.820322</v>
      </c>
      <c r="H13" s="12">
        <v>16289</v>
      </c>
      <c r="I13" s="12">
        <v>31</v>
      </c>
      <c r="J13" s="4" t="s">
        <v>16</v>
      </c>
      <c r="K13" s="9" t="s">
        <v>43</v>
      </c>
    </row>
    <row r="14" spans="1:11">
      <c r="A14" s="3">
        <v>12</v>
      </c>
      <c r="B14" s="9" t="s">
        <v>44</v>
      </c>
      <c r="C14" s="4" t="s">
        <v>14</v>
      </c>
      <c r="D14" s="4" t="s">
        <v>25</v>
      </c>
      <c r="E14" s="10">
        <v>3.6915400000000001E-2</v>
      </c>
      <c r="F14" s="10">
        <v>256</v>
      </c>
      <c r="G14" s="10">
        <v>2.4364170000000001</v>
      </c>
      <c r="H14" s="12">
        <v>16953</v>
      </c>
      <c r="I14" s="12">
        <v>66</v>
      </c>
      <c r="J14" s="4" t="s">
        <v>21</v>
      </c>
      <c r="K14" s="9" t="s">
        <v>31</v>
      </c>
    </row>
    <row r="15" spans="1:11">
      <c r="A15" s="3">
        <v>13</v>
      </c>
      <c r="B15" s="9" t="s">
        <v>45</v>
      </c>
      <c r="C15" s="4" t="s">
        <v>14</v>
      </c>
      <c r="D15" s="4" t="s">
        <v>25</v>
      </c>
      <c r="E15" s="10">
        <v>5.3707350000000001E-2</v>
      </c>
      <c r="F15" s="10">
        <v>378</v>
      </c>
      <c r="G15" s="10">
        <v>2.4168310000000002</v>
      </c>
      <c r="H15" s="12">
        <v>17030</v>
      </c>
      <c r="I15" s="12">
        <v>45</v>
      </c>
      <c r="J15" s="4" t="s">
        <v>16</v>
      </c>
      <c r="K15" s="9" t="s">
        <v>43</v>
      </c>
    </row>
    <row r="16" spans="1:11">
      <c r="A16" s="3">
        <v>14</v>
      </c>
      <c r="B16" s="9" t="s">
        <v>46</v>
      </c>
      <c r="C16" s="4" t="s">
        <v>14</v>
      </c>
      <c r="D16" s="4" t="s">
        <v>26</v>
      </c>
      <c r="E16" s="10">
        <v>5.803171E-2</v>
      </c>
      <c r="F16" s="10">
        <v>342</v>
      </c>
      <c r="G16" s="10">
        <v>3.1337120000000001</v>
      </c>
      <c r="H16" s="12">
        <v>18486</v>
      </c>
      <c r="I16" s="12">
        <v>54</v>
      </c>
      <c r="J16" s="4" t="s">
        <v>22</v>
      </c>
      <c r="K16" s="9" t="s">
        <v>31</v>
      </c>
    </row>
    <row r="17" spans="1:11">
      <c r="A17" s="3">
        <v>15</v>
      </c>
      <c r="B17" s="9" t="s">
        <v>46</v>
      </c>
      <c r="C17" s="4" t="s">
        <v>18</v>
      </c>
      <c r="D17" s="4" t="s">
        <v>26</v>
      </c>
      <c r="E17" s="10">
        <v>4.2971530000000001E-2</v>
      </c>
      <c r="F17" s="10">
        <v>268</v>
      </c>
      <c r="G17" s="10">
        <v>2.2774909999999999</v>
      </c>
      <c r="H17" s="12">
        <v>14233</v>
      </c>
      <c r="I17" s="12">
        <v>54</v>
      </c>
      <c r="J17" s="4" t="s">
        <v>21</v>
      </c>
      <c r="K17" s="9" t="s">
        <v>31</v>
      </c>
    </row>
    <row r="18" spans="1:11">
      <c r="A18" s="3">
        <v>16</v>
      </c>
      <c r="B18" s="9" t="s">
        <v>47</v>
      </c>
      <c r="C18" s="4" t="s">
        <v>18</v>
      </c>
      <c r="D18" s="4" t="s">
        <v>23</v>
      </c>
      <c r="E18" s="10">
        <v>3.1923960000000001E-2</v>
      </c>
      <c r="F18" s="10">
        <v>228</v>
      </c>
      <c r="G18" s="10">
        <v>0.73425099999999999</v>
      </c>
      <c r="H18" s="12">
        <v>5266</v>
      </c>
      <c r="I18" s="12">
        <v>24</v>
      </c>
      <c r="J18" s="4" t="s">
        <v>21</v>
      </c>
      <c r="K18" s="9" t="s">
        <v>31</v>
      </c>
    </row>
    <row r="19" spans="1:11">
      <c r="A19" s="3">
        <v>17</v>
      </c>
      <c r="B19" s="9" t="s">
        <v>48</v>
      </c>
      <c r="C19" s="4" t="s">
        <v>18</v>
      </c>
      <c r="D19" s="4" t="s">
        <v>25</v>
      </c>
      <c r="E19" s="10">
        <v>3.9029939999999999E-2</v>
      </c>
      <c r="F19" s="10">
        <v>247</v>
      </c>
      <c r="G19" s="10">
        <v>1.678288</v>
      </c>
      <c r="H19" s="12">
        <v>10655</v>
      </c>
      <c r="I19" s="12">
        <v>44</v>
      </c>
      <c r="J19" s="4" t="s">
        <v>21</v>
      </c>
      <c r="K19" s="9" t="s">
        <v>31</v>
      </c>
    </row>
    <row r="20" spans="1:11">
      <c r="A20" s="3">
        <v>18</v>
      </c>
      <c r="B20" s="9" t="s">
        <v>49</v>
      </c>
      <c r="C20" s="4" t="s">
        <v>18</v>
      </c>
      <c r="D20" s="4" t="s">
        <v>20</v>
      </c>
      <c r="E20" s="10">
        <v>4.4321800000000001E-2</v>
      </c>
      <c r="F20" s="10">
        <v>297</v>
      </c>
      <c r="G20" s="10">
        <v>0.53186160000000005</v>
      </c>
      <c r="H20" s="12">
        <v>3566</v>
      </c>
      <c r="I20" s="12">
        <v>13</v>
      </c>
      <c r="J20" s="4" t="s">
        <v>21</v>
      </c>
      <c r="K20" s="9" t="s">
        <v>31</v>
      </c>
    </row>
    <row r="21" spans="1:11">
      <c r="A21" s="3">
        <v>19</v>
      </c>
      <c r="B21" s="9" t="s">
        <v>50</v>
      </c>
      <c r="C21" s="4" t="s">
        <v>18</v>
      </c>
      <c r="D21" s="4" t="s">
        <v>20</v>
      </c>
      <c r="E21" s="10">
        <v>3.8622570000000002E-2</v>
      </c>
      <c r="F21" s="10">
        <v>285</v>
      </c>
      <c r="G21" s="10">
        <v>0.3476031</v>
      </c>
      <c r="H21" s="12">
        <v>2573</v>
      </c>
      <c r="I21" s="12">
        <v>10</v>
      </c>
      <c r="J21" s="4" t="s">
        <v>21</v>
      </c>
      <c r="K21" s="9" t="s">
        <v>31</v>
      </c>
    </row>
    <row r="22" spans="1:11">
      <c r="A22" s="3">
        <v>20</v>
      </c>
      <c r="B22" s="9" t="s">
        <v>51</v>
      </c>
      <c r="C22" s="4" t="s">
        <v>14</v>
      </c>
      <c r="D22" s="4" t="s">
        <v>20</v>
      </c>
      <c r="E22" s="10">
        <v>8.3666900000000002E-2</v>
      </c>
      <c r="F22" s="10">
        <v>513</v>
      </c>
      <c r="G22" s="10">
        <v>3.8486769999999999</v>
      </c>
      <c r="H22" s="12">
        <v>23638</v>
      </c>
      <c r="I22" s="12">
        <v>46</v>
      </c>
      <c r="J22" s="4" t="s">
        <v>21</v>
      </c>
      <c r="K22" s="9" t="s">
        <v>31</v>
      </c>
    </row>
    <row r="23" spans="1:11">
      <c r="A23" s="3">
        <v>21</v>
      </c>
      <c r="B23" s="9" t="s">
        <v>52</v>
      </c>
      <c r="C23" s="4" t="s">
        <v>14</v>
      </c>
      <c r="D23" s="4" t="s">
        <v>20</v>
      </c>
      <c r="E23" s="10">
        <v>9.9459069999999997E-2</v>
      </c>
      <c r="F23" s="10">
        <v>645</v>
      </c>
      <c r="G23" s="10">
        <v>2.6853950000000002</v>
      </c>
      <c r="H23" s="12">
        <v>17433</v>
      </c>
      <c r="I23" s="12">
        <v>27</v>
      </c>
      <c r="J23" s="4" t="s">
        <v>21</v>
      </c>
      <c r="K23" s="9" t="s">
        <v>31</v>
      </c>
    </row>
    <row r="24" spans="1:11">
      <c r="A24" s="3">
        <v>22</v>
      </c>
      <c r="B24" s="9" t="s">
        <v>53</v>
      </c>
      <c r="C24" s="4" t="s">
        <v>14</v>
      </c>
      <c r="D24" s="4" t="s">
        <v>54</v>
      </c>
      <c r="E24" s="10">
        <v>8.7597389999999997E-2</v>
      </c>
      <c r="F24" s="10">
        <v>323</v>
      </c>
      <c r="G24" s="10">
        <v>4.5550639999999998</v>
      </c>
      <c r="H24" s="12">
        <v>16821</v>
      </c>
      <c r="I24" s="12">
        <v>52</v>
      </c>
      <c r="J24" s="4" t="s">
        <v>22</v>
      </c>
      <c r="K24" s="9" t="s">
        <v>31</v>
      </c>
    </row>
    <row r="25" spans="1:11">
      <c r="A25" s="3">
        <v>23</v>
      </c>
      <c r="B25" s="9" t="s">
        <v>55</v>
      </c>
      <c r="C25" s="4" t="s">
        <v>18</v>
      </c>
      <c r="D25" s="4" t="s">
        <v>25</v>
      </c>
      <c r="E25" s="10">
        <v>4.6267790000000003E-2</v>
      </c>
      <c r="F25" s="10">
        <v>306</v>
      </c>
      <c r="G25" s="10">
        <v>1.2492300000000001</v>
      </c>
      <c r="H25" s="12">
        <v>8269</v>
      </c>
      <c r="I25" s="12">
        <v>28</v>
      </c>
      <c r="J25" s="4" t="s">
        <v>21</v>
      </c>
      <c r="K25" s="9" t="s">
        <v>31</v>
      </c>
    </row>
    <row r="26" spans="1:11">
      <c r="A26" s="3">
        <v>24</v>
      </c>
      <c r="B26" s="9" t="s">
        <v>56</v>
      </c>
      <c r="C26" s="4" t="s">
        <v>18</v>
      </c>
      <c r="D26" s="4" t="s">
        <v>23</v>
      </c>
      <c r="E26" s="10">
        <v>2.487959E-2</v>
      </c>
      <c r="F26" s="10">
        <v>200</v>
      </c>
      <c r="G26" s="10">
        <v>1.0947020000000001</v>
      </c>
      <c r="H26" s="12">
        <v>8841</v>
      </c>
      <c r="I26" s="12">
        <v>45</v>
      </c>
      <c r="J26" s="4" t="s">
        <v>21</v>
      </c>
      <c r="K26" s="9" t="s">
        <v>31</v>
      </c>
    </row>
    <row r="27" spans="1:11">
      <c r="A27" s="3">
        <v>25</v>
      </c>
      <c r="B27" s="9" t="s">
        <v>57</v>
      </c>
      <c r="C27" s="4" t="s">
        <v>18</v>
      </c>
      <c r="D27" s="4" t="s">
        <v>54</v>
      </c>
      <c r="E27" s="10">
        <v>4.5145190000000002E-2</v>
      </c>
      <c r="F27" s="10">
        <v>276</v>
      </c>
      <c r="G27" s="10">
        <v>1.580082</v>
      </c>
      <c r="H27" s="12">
        <v>9664</v>
      </c>
      <c r="I27" s="12">
        <v>36</v>
      </c>
      <c r="J27" s="4" t="s">
        <v>21</v>
      </c>
      <c r="K27" s="9" t="s">
        <v>31</v>
      </c>
    </row>
    <row r="28" spans="1:11">
      <c r="A28" s="3">
        <v>26</v>
      </c>
      <c r="B28" s="9" t="s">
        <v>58</v>
      </c>
      <c r="C28" s="4" t="s">
        <v>14</v>
      </c>
      <c r="D28" s="4" t="s">
        <v>15</v>
      </c>
      <c r="E28" s="10">
        <v>7.8377020000000006E-2</v>
      </c>
      <c r="F28" s="10">
        <v>465</v>
      </c>
      <c r="G28" s="10">
        <v>4.389113</v>
      </c>
      <c r="H28" s="12">
        <v>26046</v>
      </c>
      <c r="I28" s="12">
        <v>56</v>
      </c>
      <c r="J28" s="4" t="s">
        <v>21</v>
      </c>
      <c r="K28" s="9" t="s">
        <v>31</v>
      </c>
    </row>
    <row r="29" spans="1:11">
      <c r="A29" s="3">
        <v>27</v>
      </c>
      <c r="B29" s="9" t="s">
        <v>119</v>
      </c>
      <c r="C29" s="9" t="s">
        <v>18</v>
      </c>
      <c r="D29" s="9" t="s">
        <v>23</v>
      </c>
      <c r="E29" s="9">
        <v>3.784792E-2</v>
      </c>
      <c r="F29" s="9">
        <v>253</v>
      </c>
      <c r="G29" s="9">
        <v>0.68126260000000005</v>
      </c>
      <c r="H29" s="9">
        <v>4568</v>
      </c>
      <c r="I29" s="9">
        <v>19</v>
      </c>
      <c r="J29" s="9" t="s">
        <v>21</v>
      </c>
      <c r="K29" s="9" t="s">
        <v>31</v>
      </c>
    </row>
    <row r="30" spans="1:11">
      <c r="A30" s="3">
        <v>28</v>
      </c>
      <c r="B30" s="9" t="s">
        <v>120</v>
      </c>
      <c r="C30" s="9" t="s">
        <v>14</v>
      </c>
      <c r="D30" s="9" t="s">
        <v>24</v>
      </c>
      <c r="E30" s="9">
        <v>0.11235589999999999</v>
      </c>
      <c r="F30" s="9">
        <v>569</v>
      </c>
      <c r="G30" s="9">
        <v>3.5953889999999999</v>
      </c>
      <c r="H30" s="9">
        <v>18208</v>
      </c>
      <c r="I30" s="9">
        <v>32</v>
      </c>
      <c r="J30" s="9" t="s">
        <v>21</v>
      </c>
      <c r="K30" s="9" t="s">
        <v>31</v>
      </c>
    </row>
    <row r="31" spans="1:11">
      <c r="A31" s="3">
        <v>29</v>
      </c>
      <c r="B31" s="9" t="s">
        <v>121</v>
      </c>
      <c r="C31" s="9" t="s">
        <v>14</v>
      </c>
      <c r="D31" s="9" t="s">
        <v>54</v>
      </c>
      <c r="E31" s="9">
        <v>5.1991019999999999E-2</v>
      </c>
      <c r="F31" s="9">
        <v>233</v>
      </c>
      <c r="G31" s="9">
        <v>1.3517669999999999</v>
      </c>
      <c r="H31" s="9">
        <v>6060</v>
      </c>
      <c r="I31" s="9">
        <v>26</v>
      </c>
      <c r="J31" s="9" t="s">
        <v>22</v>
      </c>
      <c r="K31" s="9" t="s">
        <v>31</v>
      </c>
    </row>
    <row r="32" spans="1:11">
      <c r="A32" s="3">
        <v>30</v>
      </c>
      <c r="B32" s="9" t="s">
        <v>136</v>
      </c>
      <c r="C32" s="9" t="s">
        <v>14</v>
      </c>
      <c r="D32" s="9" t="s">
        <v>19</v>
      </c>
      <c r="E32" s="9">
        <v>0.1469087</v>
      </c>
      <c r="F32" s="9">
        <v>617</v>
      </c>
      <c r="G32" s="9">
        <v>8.0799800000000008</v>
      </c>
      <c r="H32" s="9">
        <v>33969</v>
      </c>
      <c r="I32" s="9">
        <v>55</v>
      </c>
      <c r="J32" s="9" t="s">
        <v>21</v>
      </c>
      <c r="K32" s="9" t="s">
        <v>31</v>
      </c>
    </row>
    <row r="33" spans="3:10">
      <c r="C33" s="13" t="str">
        <f>CONCATENATE("White: ",COUNTIF(C$3:C$32,"White"))</f>
        <v>White: 19</v>
      </c>
      <c r="D33" s="13" t="str">
        <f>CONCATENATE("AB 2: ",COUNTIF(D$3:D$32,"AB 2"))</f>
        <v>AB 2: 2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3</v>
      </c>
    </row>
    <row r="34" spans="3:10">
      <c r="C34" s="5" t="str">
        <f>CONCATENATE("Black: ",COUNTIF(C$3:C$32,"Black"))</f>
        <v>Black: 11</v>
      </c>
      <c r="D34" s="5" t="str">
        <f>CONCATENATE("AB 3: ",COUNTIF(D$3:D$32,"AB 3"))</f>
        <v>AB 3: 5</v>
      </c>
      <c r="E34" s="18">
        <f>AVERAGE(E$3:E$32)</f>
        <v>6.7686739333333343E-2</v>
      </c>
      <c r="F34" s="18">
        <f>AVERAGE(F$3:F$32)</f>
        <v>403.43333333333334</v>
      </c>
      <c r="G34" s="18">
        <f>AVERAGE(G$3:G$32)</f>
        <v>2.5370442866666667</v>
      </c>
      <c r="H34" s="21">
        <f t="shared" ref="H34:I34" si="0">AVERAGE(H$3:H$32)</f>
        <v>14836.4</v>
      </c>
      <c r="I34" s="21">
        <f t="shared" si="0"/>
        <v>36.533333333333331</v>
      </c>
      <c r="J34" s="5" t="str">
        <f>CONCATENATE("Lose: ",COUNTIF(J$3:J$32,"Lose"))</f>
        <v>Lose: 23</v>
      </c>
    </row>
    <row r="35" spans="3:10">
      <c r="D35" s="5" t="str">
        <f>CONCATENATE("AB 4: ",COUNTIF(D$3:D$32,"AB 4"))</f>
        <v>AB 4: 5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4</v>
      </c>
    </row>
    <row r="36" spans="3:10">
      <c r="D36" s="5" t="str">
        <f>CONCATENATE("AB 5: ",COUNTIF(D$3:D$32,"AB 5"))</f>
        <v>AB 5: 5</v>
      </c>
      <c r="E36" s="19">
        <f>_xlfn.STDEV.P(E$3:E$32)</f>
        <v>2.8314043249252921E-2</v>
      </c>
      <c r="F36" s="19">
        <f>_xlfn.STDEV.P(F$3:F$32)</f>
        <v>138.60223262591728</v>
      </c>
      <c r="G36" s="20">
        <f>SUM(G$3:G$32)</f>
        <v>76.111328600000007</v>
      </c>
      <c r="H36" s="22">
        <f t="shared" ref="H36:I36" si="1">SUM(H$3:H$32)</f>
        <v>445092</v>
      </c>
      <c r="I36" s="22">
        <f t="shared" si="1"/>
        <v>1096</v>
      </c>
    </row>
    <row r="37" spans="3:10">
      <c r="D37" s="5" t="str">
        <f>CONCATENATE("KH 2: ",COUNTIF(D$3:D$32,"KH 2"))</f>
        <v>KH 2: 3</v>
      </c>
    </row>
    <row r="38" spans="3:10">
      <c r="D38" s="5" t="str">
        <f>CONCATENATE("KH 3: ",COUNTIF(D$3:D$32,"KH 3"))</f>
        <v>KH 3: 2</v>
      </c>
    </row>
    <row r="39" spans="3:10">
      <c r="D39" s="5" t="str">
        <f>CONCATENATE("KH 4: ",COUNTIF(D$3:D$32,"KH 4"))</f>
        <v>KH 4: 4</v>
      </c>
    </row>
    <row r="40" spans="3:10">
      <c r="D40" s="5" t="str">
        <f>CONCATENATE("KH 5: ",COUNTIF(D$3:D$32,"KH 5"))</f>
        <v>KH 5: 4</v>
      </c>
    </row>
  </sheetData>
  <autoFilter ref="A2:K38" xr:uid="{B0C6571C-6C11-4D9B-935C-92C7B3A26FF8}"/>
  <mergeCells count="1">
    <mergeCell ref="A1:K1"/>
  </mergeCells>
  <phoneticPr fontId="6" type="noConversion"/>
  <dataValidations count="1">
    <dataValidation type="decimal" operator="greaterThanOrEqual" allowBlank="1" showInputMessage="1" showErrorMessage="1" sqref="E3:I28" xr:uid="{C32FDDFE-5F9B-4449-9EA3-A4A3D09520E0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s="7" customFormat="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59</v>
      </c>
      <c r="C3" s="9" t="s">
        <v>18</v>
      </c>
      <c r="D3" s="9" t="s">
        <v>25</v>
      </c>
      <c r="E3" s="10">
        <v>0.77358570000000004</v>
      </c>
      <c r="F3" s="10">
        <v>3338</v>
      </c>
      <c r="G3" s="10">
        <v>23.20757</v>
      </c>
      <c r="H3" s="10">
        <v>100151</v>
      </c>
      <c r="I3" s="10">
        <v>31</v>
      </c>
      <c r="J3" s="9" t="s">
        <v>21</v>
      </c>
      <c r="K3" s="9" t="s">
        <v>31</v>
      </c>
    </row>
    <row r="4" spans="1:11">
      <c r="A4" s="3">
        <v>2</v>
      </c>
      <c r="B4" s="9" t="s">
        <v>60</v>
      </c>
      <c r="C4" s="9" t="s">
        <v>18</v>
      </c>
      <c r="D4" s="9" t="s">
        <v>20</v>
      </c>
      <c r="E4" s="10">
        <v>0.52203180000000005</v>
      </c>
      <c r="F4" s="10">
        <v>2468</v>
      </c>
      <c r="G4" s="10">
        <v>14.61689</v>
      </c>
      <c r="H4" s="10">
        <v>69116</v>
      </c>
      <c r="I4" s="10">
        <v>29</v>
      </c>
      <c r="J4" s="9" t="s">
        <v>21</v>
      </c>
      <c r="K4" s="9" t="s">
        <v>31</v>
      </c>
    </row>
    <row r="5" spans="1:11">
      <c r="A5" s="3">
        <v>3</v>
      </c>
      <c r="B5" s="9" t="s">
        <v>61</v>
      </c>
      <c r="C5" s="9" t="s">
        <v>18</v>
      </c>
      <c r="D5" s="9" t="s">
        <v>25</v>
      </c>
      <c r="E5" s="10">
        <v>1.538284</v>
      </c>
      <c r="F5" s="10">
        <v>7254</v>
      </c>
      <c r="G5" s="10">
        <v>15.38284</v>
      </c>
      <c r="H5" s="10">
        <v>72548</v>
      </c>
      <c r="I5" s="10">
        <v>11</v>
      </c>
      <c r="J5" s="9" t="s">
        <v>21</v>
      </c>
      <c r="K5" s="9" t="s">
        <v>31</v>
      </c>
    </row>
    <row r="6" spans="1:11">
      <c r="A6" s="3">
        <v>4</v>
      </c>
      <c r="B6" s="9" t="s">
        <v>62</v>
      </c>
      <c r="C6" s="9" t="s">
        <v>14</v>
      </c>
      <c r="D6" s="9" t="s">
        <v>20</v>
      </c>
      <c r="E6" s="10">
        <v>1.7928930000000001</v>
      </c>
      <c r="F6" s="10">
        <v>8071</v>
      </c>
      <c r="G6" s="10">
        <v>62.751240000000003</v>
      </c>
      <c r="H6" s="10">
        <v>282494</v>
      </c>
      <c r="I6" s="10">
        <v>35</v>
      </c>
      <c r="J6" s="9" t="s">
        <v>21</v>
      </c>
      <c r="K6" s="9" t="s">
        <v>31</v>
      </c>
    </row>
    <row r="7" spans="1:11">
      <c r="A7" s="3">
        <v>5</v>
      </c>
      <c r="B7" s="9" t="s">
        <v>63</v>
      </c>
      <c r="C7" s="9" t="s">
        <v>18</v>
      </c>
      <c r="D7" s="9" t="s">
        <v>15</v>
      </c>
      <c r="E7" s="10">
        <v>1.1250359999999999</v>
      </c>
      <c r="F7" s="10">
        <v>4039</v>
      </c>
      <c r="G7" s="10">
        <v>19.125610000000002</v>
      </c>
      <c r="H7" s="10">
        <v>68676</v>
      </c>
      <c r="I7" s="10">
        <v>18</v>
      </c>
      <c r="J7" s="9" t="s">
        <v>21</v>
      </c>
      <c r="K7" s="9" t="s">
        <v>31</v>
      </c>
    </row>
    <row r="8" spans="1:11">
      <c r="A8" s="3">
        <v>6</v>
      </c>
      <c r="B8" s="9" t="s">
        <v>40</v>
      </c>
      <c r="C8" s="9" t="s">
        <v>18</v>
      </c>
      <c r="D8" s="9" t="s">
        <v>26</v>
      </c>
      <c r="E8" s="10">
        <v>1.070271</v>
      </c>
      <c r="F8" s="10">
        <v>6050</v>
      </c>
      <c r="G8" s="10">
        <v>31.037859999999998</v>
      </c>
      <c r="H8" s="10">
        <v>175453</v>
      </c>
      <c r="I8" s="10">
        <v>30</v>
      </c>
      <c r="J8" s="9" t="s">
        <v>16</v>
      </c>
      <c r="K8" s="9" t="s">
        <v>27</v>
      </c>
    </row>
    <row r="9" spans="1:11">
      <c r="A9" s="3">
        <v>7</v>
      </c>
      <c r="B9" s="9" t="s">
        <v>42</v>
      </c>
      <c r="C9" s="9" t="s">
        <v>18</v>
      </c>
      <c r="D9" s="9" t="s">
        <v>26</v>
      </c>
      <c r="E9" s="10">
        <v>0.94035369999999996</v>
      </c>
      <c r="F9" s="10">
        <v>5834</v>
      </c>
      <c r="G9" s="10">
        <v>29.150960000000001</v>
      </c>
      <c r="H9" s="10">
        <v>180882</v>
      </c>
      <c r="I9" s="10">
        <v>31</v>
      </c>
      <c r="J9" s="9" t="s">
        <v>16</v>
      </c>
      <c r="K9" s="9" t="s">
        <v>43</v>
      </c>
    </row>
    <row r="10" spans="1:11">
      <c r="A10" s="3">
        <v>8</v>
      </c>
      <c r="B10" s="9" t="s">
        <v>64</v>
      </c>
      <c r="C10" s="9" t="s">
        <v>14</v>
      </c>
      <c r="D10" s="9" t="s">
        <v>25</v>
      </c>
      <c r="E10" s="10">
        <v>0.75450539999999999</v>
      </c>
      <c r="F10" s="10">
        <v>4709</v>
      </c>
      <c r="G10" s="10">
        <v>33.952739999999999</v>
      </c>
      <c r="H10" s="10">
        <v>211938</v>
      </c>
      <c r="I10" s="10">
        <v>45</v>
      </c>
      <c r="J10" s="9" t="s">
        <v>21</v>
      </c>
      <c r="K10" s="9" t="s">
        <v>31</v>
      </c>
    </row>
    <row r="11" spans="1:11">
      <c r="A11" s="3">
        <v>9</v>
      </c>
      <c r="B11" s="9" t="s">
        <v>65</v>
      </c>
      <c r="C11" s="9" t="s">
        <v>18</v>
      </c>
      <c r="D11" s="9" t="s">
        <v>20</v>
      </c>
      <c r="E11" s="10">
        <v>1.0684119999999999</v>
      </c>
      <c r="F11" s="10">
        <v>5263</v>
      </c>
      <c r="G11" s="10">
        <v>29.91554</v>
      </c>
      <c r="H11" s="10">
        <v>147377</v>
      </c>
      <c r="I11" s="10">
        <v>29</v>
      </c>
      <c r="J11" s="9" t="s">
        <v>16</v>
      </c>
      <c r="K11" s="9" t="s">
        <v>27</v>
      </c>
    </row>
    <row r="12" spans="1:11">
      <c r="A12" s="3">
        <v>10</v>
      </c>
      <c r="B12" s="9" t="s">
        <v>47</v>
      </c>
      <c r="C12" s="9" t="s">
        <v>14</v>
      </c>
      <c r="D12" s="9" t="s">
        <v>26</v>
      </c>
      <c r="E12" s="10">
        <v>0.52525290000000002</v>
      </c>
      <c r="F12" s="10">
        <v>4016</v>
      </c>
      <c r="G12" s="10">
        <v>12.606070000000001</v>
      </c>
      <c r="H12" s="10">
        <v>96397</v>
      </c>
      <c r="I12" s="10">
        <v>24</v>
      </c>
      <c r="J12" s="9" t="s">
        <v>22</v>
      </c>
      <c r="K12" s="9" t="s">
        <v>31</v>
      </c>
    </row>
    <row r="13" spans="1:11">
      <c r="A13" s="3">
        <v>11</v>
      </c>
      <c r="B13" s="9" t="s">
        <v>66</v>
      </c>
      <c r="C13" s="9" t="s">
        <v>14</v>
      </c>
      <c r="D13" s="9" t="s">
        <v>54</v>
      </c>
      <c r="E13" s="10">
        <v>0.46875450000000002</v>
      </c>
      <c r="F13" s="10">
        <v>4238</v>
      </c>
      <c r="G13" s="10">
        <v>7.9688270000000001</v>
      </c>
      <c r="H13" s="10">
        <v>72061</v>
      </c>
      <c r="I13" s="10">
        <v>17</v>
      </c>
      <c r="J13" s="9" t="s">
        <v>22</v>
      </c>
      <c r="K13" s="9" t="s">
        <v>31</v>
      </c>
    </row>
    <row r="14" spans="1:11">
      <c r="A14" s="3">
        <v>12</v>
      </c>
      <c r="B14" s="9" t="s">
        <v>67</v>
      </c>
      <c r="C14" s="9" t="s">
        <v>18</v>
      </c>
      <c r="D14" s="9" t="s">
        <v>54</v>
      </c>
      <c r="E14" s="10">
        <v>0.94911069999999997</v>
      </c>
      <c r="F14" s="10">
        <v>5174</v>
      </c>
      <c r="G14" s="10">
        <v>51.251980000000003</v>
      </c>
      <c r="H14" s="10">
        <v>279398</v>
      </c>
      <c r="I14" s="10">
        <v>54</v>
      </c>
      <c r="J14" s="9" t="s">
        <v>16</v>
      </c>
      <c r="K14" s="9" t="s">
        <v>27</v>
      </c>
    </row>
    <row r="15" spans="1:11">
      <c r="A15" s="3">
        <v>13</v>
      </c>
      <c r="B15" s="9" t="s">
        <v>68</v>
      </c>
      <c r="C15" s="9" t="s">
        <v>18</v>
      </c>
      <c r="D15" s="9" t="s">
        <v>54</v>
      </c>
      <c r="E15" s="10">
        <v>1.1680280000000001</v>
      </c>
      <c r="F15" s="10">
        <v>5537</v>
      </c>
      <c r="G15" s="10">
        <v>45.553089999999997</v>
      </c>
      <c r="H15" s="10">
        <v>215966</v>
      </c>
      <c r="I15" s="10">
        <v>40</v>
      </c>
      <c r="J15" s="9" t="s">
        <v>16</v>
      </c>
      <c r="K15" s="9" t="s">
        <v>43</v>
      </c>
    </row>
    <row r="16" spans="1:11">
      <c r="A16" s="3">
        <v>14</v>
      </c>
      <c r="B16" s="9" t="s">
        <v>69</v>
      </c>
      <c r="C16" s="9" t="s">
        <v>14</v>
      </c>
      <c r="D16" s="9" t="s">
        <v>19</v>
      </c>
      <c r="E16" s="10">
        <v>1.11527</v>
      </c>
      <c r="F16" s="10">
        <v>6240</v>
      </c>
      <c r="G16" s="10">
        <v>88.106350000000006</v>
      </c>
      <c r="H16" s="10">
        <v>492973</v>
      </c>
      <c r="I16" s="10">
        <v>79</v>
      </c>
      <c r="J16" s="9" t="s">
        <v>21</v>
      </c>
      <c r="K16" s="9" t="s">
        <v>31</v>
      </c>
    </row>
    <row r="17" spans="1:11">
      <c r="A17" s="3">
        <v>15</v>
      </c>
      <c r="B17" s="9" t="s">
        <v>70</v>
      </c>
      <c r="C17" s="9" t="s">
        <v>18</v>
      </c>
      <c r="D17" s="9" t="s">
        <v>20</v>
      </c>
      <c r="E17" s="10">
        <v>1.3519460000000001</v>
      </c>
      <c r="F17" s="10">
        <v>5039</v>
      </c>
      <c r="G17" s="10">
        <v>25.686969999999999</v>
      </c>
      <c r="H17" s="10">
        <v>95757</v>
      </c>
      <c r="I17" s="10">
        <v>20</v>
      </c>
      <c r="J17" s="9" t="s">
        <v>21</v>
      </c>
      <c r="K17" s="9" t="s">
        <v>31</v>
      </c>
    </row>
    <row r="18" spans="1:11">
      <c r="A18" s="3">
        <v>16</v>
      </c>
      <c r="B18" s="9" t="s">
        <v>56</v>
      </c>
      <c r="C18" s="9" t="s">
        <v>14</v>
      </c>
      <c r="D18" s="9" t="s">
        <v>26</v>
      </c>
      <c r="E18" s="10">
        <v>0.3943874</v>
      </c>
      <c r="F18" s="10">
        <v>3431</v>
      </c>
      <c r="G18" s="10">
        <v>17.747430000000001</v>
      </c>
      <c r="H18" s="10">
        <v>154416</v>
      </c>
      <c r="I18" s="10">
        <v>45</v>
      </c>
      <c r="J18" s="9" t="s">
        <v>22</v>
      </c>
      <c r="K18" s="9" t="s">
        <v>31</v>
      </c>
    </row>
    <row r="19" spans="1:11">
      <c r="A19" s="3">
        <v>17</v>
      </c>
      <c r="B19" s="9" t="s">
        <v>119</v>
      </c>
      <c r="C19" s="9" t="s">
        <v>14</v>
      </c>
      <c r="D19" s="9" t="s">
        <v>26</v>
      </c>
      <c r="E19" s="10">
        <v>0.60885180000000005</v>
      </c>
      <c r="F19" s="10">
        <v>3967</v>
      </c>
      <c r="G19" s="10">
        <v>11.56818</v>
      </c>
      <c r="H19" s="10">
        <v>75389</v>
      </c>
      <c r="I19" s="10">
        <v>19</v>
      </c>
      <c r="J19" s="9" t="s">
        <v>22</v>
      </c>
      <c r="K19" s="9" t="s">
        <v>31</v>
      </c>
    </row>
    <row r="20" spans="1:11">
      <c r="A20" s="3">
        <v>18</v>
      </c>
      <c r="B20" s="9" t="s">
        <v>122</v>
      </c>
      <c r="C20" s="9" t="s">
        <v>14</v>
      </c>
      <c r="D20" s="9" t="s">
        <v>25</v>
      </c>
      <c r="E20" s="10">
        <v>0.85499729999999996</v>
      </c>
      <c r="F20" s="10">
        <v>3620</v>
      </c>
      <c r="G20" s="10">
        <v>72.674769999999995</v>
      </c>
      <c r="H20" s="10">
        <v>307775</v>
      </c>
      <c r="I20" s="10">
        <v>85</v>
      </c>
      <c r="J20" s="9" t="s">
        <v>21</v>
      </c>
      <c r="K20" s="9" t="s">
        <v>31</v>
      </c>
    </row>
    <row r="21" spans="1:11">
      <c r="A21" s="3">
        <v>19</v>
      </c>
      <c r="B21" s="9" t="s">
        <v>123</v>
      </c>
      <c r="C21" s="9" t="s">
        <v>14</v>
      </c>
      <c r="D21" s="9" t="s">
        <v>23</v>
      </c>
      <c r="E21" s="10">
        <v>2.0447600000000001</v>
      </c>
      <c r="F21" s="10">
        <v>7835</v>
      </c>
      <c r="G21" s="10">
        <v>73.611339999999998</v>
      </c>
      <c r="H21" s="10">
        <v>282077</v>
      </c>
      <c r="I21" s="10">
        <v>36</v>
      </c>
      <c r="J21" s="9" t="s">
        <v>16</v>
      </c>
      <c r="K21" s="9" t="s">
        <v>27</v>
      </c>
    </row>
    <row r="22" spans="1:11">
      <c r="A22" s="3">
        <v>20</v>
      </c>
      <c r="B22" s="9" t="s">
        <v>123</v>
      </c>
      <c r="C22" s="9" t="s">
        <v>18</v>
      </c>
      <c r="D22" s="9" t="s">
        <v>23</v>
      </c>
      <c r="E22" s="10">
        <v>1.212248</v>
      </c>
      <c r="F22" s="10">
        <v>7033</v>
      </c>
      <c r="G22" s="10">
        <v>43.640909999999998</v>
      </c>
      <c r="H22" s="10">
        <v>253215</v>
      </c>
      <c r="I22" s="10">
        <v>36</v>
      </c>
      <c r="J22" s="9" t="s">
        <v>16</v>
      </c>
      <c r="K22" s="9" t="s">
        <v>27</v>
      </c>
    </row>
    <row r="23" spans="1:11">
      <c r="A23" s="3">
        <v>21</v>
      </c>
      <c r="B23" s="9" t="s">
        <v>124</v>
      </c>
      <c r="C23" s="9" t="s">
        <v>14</v>
      </c>
      <c r="D23" s="9" t="s">
        <v>24</v>
      </c>
      <c r="E23" s="10">
        <v>0.89831700000000003</v>
      </c>
      <c r="F23" s="10">
        <v>4646</v>
      </c>
      <c r="G23" s="10">
        <v>44.017539999999997</v>
      </c>
      <c r="H23" s="10">
        <v>227692</v>
      </c>
      <c r="I23" s="10">
        <v>49</v>
      </c>
      <c r="J23" s="9" t="s">
        <v>21</v>
      </c>
      <c r="K23" s="9" t="s">
        <v>31</v>
      </c>
    </row>
    <row r="24" spans="1:11">
      <c r="A24" s="3">
        <v>22</v>
      </c>
      <c r="B24" s="9" t="s">
        <v>125</v>
      </c>
      <c r="C24" s="9" t="s">
        <v>14</v>
      </c>
      <c r="D24" s="9" t="s">
        <v>54</v>
      </c>
      <c r="E24" s="10">
        <v>0.75179589999999996</v>
      </c>
      <c r="F24" s="10">
        <v>7506</v>
      </c>
      <c r="G24" s="10">
        <v>33.83081</v>
      </c>
      <c r="H24" s="10">
        <v>337789</v>
      </c>
      <c r="I24" s="10">
        <v>45</v>
      </c>
      <c r="J24" s="9" t="s">
        <v>16</v>
      </c>
      <c r="K24" s="9" t="s">
        <v>27</v>
      </c>
    </row>
    <row r="25" spans="1:11">
      <c r="A25" s="3">
        <v>23</v>
      </c>
      <c r="B25" s="9" t="s">
        <v>126</v>
      </c>
      <c r="C25" s="9" t="s">
        <v>18</v>
      </c>
      <c r="D25" s="9" t="s">
        <v>19</v>
      </c>
      <c r="E25" s="10">
        <v>1.161157</v>
      </c>
      <c r="F25" s="10">
        <v>6571</v>
      </c>
      <c r="G25" s="10">
        <v>55.735529999999997</v>
      </c>
      <c r="H25" s="10">
        <v>315454</v>
      </c>
      <c r="I25" s="10">
        <v>49</v>
      </c>
      <c r="J25" s="9" t="s">
        <v>16</v>
      </c>
      <c r="K25" s="9" t="s">
        <v>27</v>
      </c>
    </row>
    <row r="26" spans="1:11">
      <c r="A26" s="3">
        <v>24</v>
      </c>
      <c r="B26" s="9" t="s">
        <v>127</v>
      </c>
      <c r="C26" s="9" t="s">
        <v>18</v>
      </c>
      <c r="D26" s="9" t="s">
        <v>19</v>
      </c>
      <c r="E26" s="10">
        <v>1.2919320000000001</v>
      </c>
      <c r="F26" s="10">
        <v>6816</v>
      </c>
      <c r="G26" s="10">
        <v>80.099779999999996</v>
      </c>
      <c r="H26" s="10">
        <v>422599</v>
      </c>
      <c r="I26" s="10">
        <v>63</v>
      </c>
      <c r="J26" s="9" t="s">
        <v>16</v>
      </c>
      <c r="K26" s="9" t="s">
        <v>43</v>
      </c>
    </row>
    <row r="27" spans="1:11">
      <c r="A27" s="3">
        <v>25</v>
      </c>
      <c r="B27" s="9" t="s">
        <v>137</v>
      </c>
      <c r="C27" s="9" t="s">
        <v>18</v>
      </c>
      <c r="D27" s="9" t="s">
        <v>24</v>
      </c>
      <c r="E27" s="10">
        <v>1.319634</v>
      </c>
      <c r="F27" s="10">
        <v>5978</v>
      </c>
      <c r="G27" s="10">
        <v>38.269390000000001</v>
      </c>
      <c r="H27" s="10">
        <v>173365</v>
      </c>
      <c r="I27" s="10">
        <v>30</v>
      </c>
      <c r="J27" s="9" t="s">
        <v>21</v>
      </c>
      <c r="K27" s="9" t="s">
        <v>31</v>
      </c>
    </row>
    <row r="28" spans="1:11">
      <c r="A28" s="3">
        <v>26</v>
      </c>
      <c r="B28" s="9" t="s">
        <v>140</v>
      </c>
      <c r="C28" s="9" t="s">
        <v>18</v>
      </c>
      <c r="D28" s="9" t="s">
        <v>15</v>
      </c>
      <c r="E28" s="10">
        <v>0.95723040000000004</v>
      </c>
      <c r="F28" s="10">
        <v>3506</v>
      </c>
      <c r="G28" s="10">
        <v>57.43383</v>
      </c>
      <c r="H28" s="10">
        <v>210389</v>
      </c>
      <c r="I28" s="10">
        <v>60</v>
      </c>
      <c r="J28" s="9" t="s">
        <v>16</v>
      </c>
      <c r="K28" s="9" t="s">
        <v>27</v>
      </c>
    </row>
    <row r="29" spans="1:11">
      <c r="A29" s="3">
        <v>27</v>
      </c>
      <c r="B29" s="9" t="s">
        <v>142</v>
      </c>
      <c r="C29" s="9" t="s">
        <v>18</v>
      </c>
      <c r="D29" s="9" t="s">
        <v>54</v>
      </c>
      <c r="E29" s="10">
        <v>1.328273</v>
      </c>
      <c r="F29" s="10">
        <v>7023</v>
      </c>
      <c r="G29" s="10">
        <v>45.161279999999998</v>
      </c>
      <c r="H29" s="10">
        <v>238805</v>
      </c>
      <c r="I29" s="10">
        <v>35</v>
      </c>
      <c r="J29" s="9" t="s">
        <v>21</v>
      </c>
      <c r="K29" s="9" t="s">
        <v>31</v>
      </c>
    </row>
    <row r="30" spans="1:11">
      <c r="A30" s="3">
        <v>28</v>
      </c>
      <c r="B30" s="9" t="s">
        <v>143</v>
      </c>
      <c r="C30" s="9" t="s">
        <v>14</v>
      </c>
      <c r="D30" s="9" t="s">
        <v>23</v>
      </c>
      <c r="E30" s="10">
        <v>0.60661419999999999</v>
      </c>
      <c r="F30" s="10">
        <v>3282</v>
      </c>
      <c r="G30" s="10">
        <v>19.411650000000002</v>
      </c>
      <c r="H30" s="10">
        <v>105037</v>
      </c>
      <c r="I30" s="10">
        <v>32</v>
      </c>
      <c r="J30" s="9" t="s">
        <v>16</v>
      </c>
      <c r="K30" s="9" t="s">
        <v>43</v>
      </c>
    </row>
    <row r="31" spans="1:11">
      <c r="A31" s="3">
        <v>29</v>
      </c>
      <c r="B31" s="9" t="s">
        <v>143</v>
      </c>
      <c r="C31" s="9" t="s">
        <v>18</v>
      </c>
      <c r="D31" s="9" t="s">
        <v>23</v>
      </c>
      <c r="E31" s="10">
        <v>0.91498199999999996</v>
      </c>
      <c r="F31" s="10">
        <v>5183</v>
      </c>
      <c r="G31" s="10">
        <v>29.279419999999998</v>
      </c>
      <c r="H31" s="10">
        <v>165872</v>
      </c>
      <c r="I31" s="10">
        <v>32</v>
      </c>
      <c r="J31" s="9" t="s">
        <v>16</v>
      </c>
      <c r="K31" s="9" t="s">
        <v>43</v>
      </c>
    </row>
    <row r="32" spans="1:11">
      <c r="A32" s="3">
        <v>30</v>
      </c>
      <c r="B32" s="9" t="s">
        <v>147</v>
      </c>
      <c r="C32" s="9" t="s">
        <v>14</v>
      </c>
      <c r="D32" s="9" t="s">
        <v>19</v>
      </c>
      <c r="E32" s="9">
        <v>1.1871750000000001</v>
      </c>
      <c r="F32" s="9">
        <v>6129</v>
      </c>
      <c r="G32" s="9">
        <v>49.861350000000002</v>
      </c>
      <c r="H32" s="9">
        <v>257447</v>
      </c>
      <c r="I32" s="9">
        <v>42</v>
      </c>
      <c r="J32" s="9" t="s">
        <v>22</v>
      </c>
      <c r="K32" s="9" t="s">
        <v>31</v>
      </c>
    </row>
    <row r="33" spans="3:10">
      <c r="C33" s="13" t="str">
        <f>CONCATENATE("White: ",COUNTIF(C$3:C$32,"White"))</f>
        <v>White: 13</v>
      </c>
      <c r="D33" s="13" t="str">
        <f>CONCATENATE("AB 2: ",COUNTIF(D$3:D$32,"AB 2"))</f>
        <v>AB 2: 5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5</v>
      </c>
    </row>
    <row r="34" spans="3:10">
      <c r="C34" s="5" t="str">
        <f>CONCATENATE("Black: ",COUNTIF(C$3:C$32,"Black"))</f>
        <v>Black: 17</v>
      </c>
      <c r="D34" s="5" t="str">
        <f>CONCATENATE("AB 3: ",COUNTIF(D$3:D$32,"AB 3"))</f>
        <v>AB 3: 4</v>
      </c>
      <c r="E34" s="18">
        <f>AVERAGE(E$3:E$32)</f>
        <v>1.0232029899999999</v>
      </c>
      <c r="F34" s="18">
        <f>AVERAGE(F$3:F$32)</f>
        <v>5326.5333333333338</v>
      </c>
      <c r="G34" s="18">
        <f>AVERAGE(G$3:G$32)</f>
        <v>38.755258233333343</v>
      </c>
      <c r="H34" s="21">
        <f t="shared" ref="H34:I34" si="0">AVERAGE(H$3:H$32)</f>
        <v>202950.26666666666</v>
      </c>
      <c r="I34" s="21">
        <f t="shared" si="0"/>
        <v>38.366666666666667</v>
      </c>
      <c r="J34" s="5" t="str">
        <f>CONCATENATE("Lose: ",COUNTIF(J$3:J$32,"Lose"))</f>
        <v>Lose: 12</v>
      </c>
    </row>
    <row r="35" spans="3:10">
      <c r="D35" s="5" t="str">
        <f>CONCATENATE("AB 4: ",COUNTIF(D$3:D$32,"AB 4"))</f>
        <v>AB 4: 2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13</v>
      </c>
    </row>
    <row r="36" spans="3:10">
      <c r="D36" s="5" t="str">
        <f>CONCATENATE("AB 5: ",COUNTIF(D$3:D$32,"AB 5"))</f>
        <v>AB 5: 2</v>
      </c>
      <c r="E36" s="19">
        <f>_xlfn.STDEV.P(E$3:E$32)</f>
        <v>0.37487468197792173</v>
      </c>
      <c r="F36" s="19">
        <f>_xlfn.STDEV.P(F$3:F$32)</f>
        <v>1506.4717440282627</v>
      </c>
      <c r="G36" s="20">
        <f>SUM(G$3:G$32)</f>
        <v>1162.6577470000002</v>
      </c>
      <c r="H36" s="22">
        <f t="shared" ref="H36:I36" si="1">SUM(H$3:H$32)</f>
        <v>6088508</v>
      </c>
      <c r="I36" s="22">
        <f t="shared" si="1"/>
        <v>1151</v>
      </c>
    </row>
    <row r="37" spans="3:10">
      <c r="D37" s="5" t="str">
        <f>CONCATENATE("KH 2: ",COUNTIF(D$3:D$32,"KH 2"))</f>
        <v>KH 2: 5</v>
      </c>
    </row>
    <row r="38" spans="3:10">
      <c r="D38" s="5" t="str">
        <f>CONCATENATE("KH 3: ",COUNTIF(D$3:D$32,"KH 3"))</f>
        <v>KH 3: 4</v>
      </c>
    </row>
    <row r="39" spans="3:10">
      <c r="D39" s="5" t="str">
        <f>CONCATENATE("KH 4: ",COUNTIF(D$3:D$32,"KH 4"))</f>
        <v>KH 4: 4</v>
      </c>
    </row>
    <row r="40" spans="3:10">
      <c r="D40" s="5" t="str">
        <f>CONCATENATE("KH 5: ",COUNTIF(D$3:D$32,"KH 5"))</f>
        <v>KH 5: 4</v>
      </c>
    </row>
  </sheetData>
  <autoFilter ref="A2:K38" xr:uid="{156C575E-BD33-4DEF-81A1-8B87BB758F98}"/>
  <mergeCells count="1">
    <mergeCell ref="A1:K1"/>
  </mergeCells>
  <dataValidations count="1">
    <dataValidation type="decimal" operator="greaterThanOrEqual" allowBlank="1" showInputMessage="1" showErrorMessage="1" sqref="E3:I31" xr:uid="{299CC679-6366-463D-A456-F37BA1F080AB}">
      <formula1>0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71</v>
      </c>
      <c r="C3" s="9" t="s">
        <v>14</v>
      </c>
      <c r="D3" s="9" t="s">
        <v>19</v>
      </c>
      <c r="E3" s="10">
        <v>10.944789999999999</v>
      </c>
      <c r="F3" s="10">
        <v>42185</v>
      </c>
      <c r="G3" s="10">
        <v>547.23969999999997</v>
      </c>
      <c r="H3" s="10">
        <v>2109291</v>
      </c>
      <c r="I3" s="10">
        <v>50</v>
      </c>
      <c r="J3" s="9" t="s">
        <v>22</v>
      </c>
      <c r="K3" s="9" t="s">
        <v>31</v>
      </c>
    </row>
    <row r="4" spans="1:11">
      <c r="A4" s="3">
        <v>2</v>
      </c>
      <c r="B4" s="9" t="s">
        <v>72</v>
      </c>
      <c r="C4" s="9" t="s">
        <v>14</v>
      </c>
      <c r="D4" s="9" t="s">
        <v>20</v>
      </c>
      <c r="E4" s="10">
        <v>28.653099999999998</v>
      </c>
      <c r="F4" s="10">
        <v>112267</v>
      </c>
      <c r="G4" s="10">
        <v>1633.2260000000001</v>
      </c>
      <c r="H4" s="10">
        <v>6399250</v>
      </c>
      <c r="I4" s="10">
        <v>57</v>
      </c>
      <c r="J4" s="9" t="s">
        <v>16</v>
      </c>
      <c r="K4" s="9" t="s">
        <v>27</v>
      </c>
    </row>
    <row r="5" spans="1:11">
      <c r="A5" s="3">
        <v>3</v>
      </c>
      <c r="B5" s="9" t="s">
        <v>32</v>
      </c>
      <c r="C5" s="9" t="s">
        <v>18</v>
      </c>
      <c r="D5" s="9" t="s">
        <v>26</v>
      </c>
      <c r="E5" s="10">
        <v>7.3609859999999996</v>
      </c>
      <c r="F5" s="10">
        <v>39937</v>
      </c>
      <c r="G5" s="10">
        <v>272.35649999999998</v>
      </c>
      <c r="H5" s="10">
        <v>1477703</v>
      </c>
      <c r="I5" s="10">
        <v>37</v>
      </c>
      <c r="J5" s="9" t="s">
        <v>22</v>
      </c>
      <c r="K5" s="9" t="s">
        <v>31</v>
      </c>
    </row>
    <row r="6" spans="1:11">
      <c r="A6" s="3">
        <v>4</v>
      </c>
      <c r="B6" s="9" t="s">
        <v>34</v>
      </c>
      <c r="C6" s="9" t="s">
        <v>18</v>
      </c>
      <c r="D6" s="9" t="s">
        <v>26</v>
      </c>
      <c r="E6" s="10">
        <v>8.2168039999999998</v>
      </c>
      <c r="F6" s="10">
        <v>33880</v>
      </c>
      <c r="G6" s="10">
        <v>328.6721</v>
      </c>
      <c r="H6" s="10">
        <v>1355206</v>
      </c>
      <c r="I6" s="10">
        <v>40</v>
      </c>
      <c r="J6" s="9" t="s">
        <v>22</v>
      </c>
      <c r="K6" s="9" t="s">
        <v>31</v>
      </c>
    </row>
    <row r="7" spans="1:11">
      <c r="A7" s="3">
        <v>5</v>
      </c>
      <c r="B7" s="9" t="s">
        <v>73</v>
      </c>
      <c r="C7" s="9" t="s">
        <v>18</v>
      </c>
      <c r="D7" s="9" t="s">
        <v>20</v>
      </c>
      <c r="E7" s="10">
        <v>9.2872000000000003</v>
      </c>
      <c r="F7" s="10">
        <v>63325</v>
      </c>
      <c r="G7" s="10">
        <v>204.3184</v>
      </c>
      <c r="H7" s="10">
        <v>1393163</v>
      </c>
      <c r="I7" s="10">
        <v>23</v>
      </c>
      <c r="J7" s="9" t="s">
        <v>21</v>
      </c>
      <c r="K7" s="9" t="s">
        <v>31</v>
      </c>
    </row>
    <row r="8" spans="1:11">
      <c r="A8" s="3">
        <v>6</v>
      </c>
      <c r="B8" s="9" t="s">
        <v>39</v>
      </c>
      <c r="C8" s="9" t="s">
        <v>18</v>
      </c>
      <c r="D8" s="9" t="s">
        <v>26</v>
      </c>
      <c r="E8" s="10">
        <v>13.918100000000001</v>
      </c>
      <c r="F8" s="10">
        <v>62665</v>
      </c>
      <c r="G8" s="10">
        <v>654.1508</v>
      </c>
      <c r="H8" s="10">
        <v>2945281</v>
      </c>
      <c r="I8" s="10">
        <v>48</v>
      </c>
      <c r="J8" s="9" t="s">
        <v>16</v>
      </c>
      <c r="K8" s="9" t="s">
        <v>27</v>
      </c>
    </row>
    <row r="9" spans="1:11">
      <c r="A9" s="3">
        <v>7</v>
      </c>
      <c r="B9" s="9" t="s">
        <v>41</v>
      </c>
      <c r="C9" s="9" t="s">
        <v>14</v>
      </c>
      <c r="D9" s="9" t="s">
        <v>26</v>
      </c>
      <c r="E9" s="10">
        <v>20.34864</v>
      </c>
      <c r="F9" s="10">
        <v>74070</v>
      </c>
      <c r="G9" s="10">
        <v>223.83500000000001</v>
      </c>
      <c r="H9" s="10">
        <v>814777</v>
      </c>
      <c r="I9" s="10">
        <v>11</v>
      </c>
      <c r="J9" s="9" t="s">
        <v>22</v>
      </c>
      <c r="K9" s="9" t="s">
        <v>31</v>
      </c>
    </row>
    <row r="10" spans="1:11">
      <c r="A10" s="3">
        <v>8</v>
      </c>
      <c r="B10" s="9" t="s">
        <v>74</v>
      </c>
      <c r="C10" s="9" t="s">
        <v>14</v>
      </c>
      <c r="D10" s="9" t="s">
        <v>24</v>
      </c>
      <c r="E10" s="10">
        <v>10.48879</v>
      </c>
      <c r="F10" s="10">
        <v>50823</v>
      </c>
      <c r="G10" s="10">
        <v>734.21510000000001</v>
      </c>
      <c r="H10" s="10">
        <v>3557678</v>
      </c>
      <c r="I10" s="10">
        <v>70</v>
      </c>
      <c r="J10" s="9" t="s">
        <v>22</v>
      </c>
      <c r="K10" s="9" t="s">
        <v>31</v>
      </c>
    </row>
    <row r="11" spans="1:11">
      <c r="A11" s="3">
        <v>9</v>
      </c>
      <c r="B11" s="9" t="s">
        <v>74</v>
      </c>
      <c r="C11" s="9" t="s">
        <v>18</v>
      </c>
      <c r="D11" s="9" t="s">
        <v>24</v>
      </c>
      <c r="E11" s="10">
        <v>7.2466400000000002</v>
      </c>
      <c r="F11" s="10">
        <v>34776</v>
      </c>
      <c r="G11" s="10">
        <v>500.0181</v>
      </c>
      <c r="H11" s="10">
        <v>2399557</v>
      </c>
      <c r="I11" s="10">
        <v>70</v>
      </c>
      <c r="J11" s="9" t="s">
        <v>21</v>
      </c>
      <c r="K11" s="9" t="s">
        <v>31</v>
      </c>
    </row>
    <row r="12" spans="1:11">
      <c r="A12" s="3">
        <v>10</v>
      </c>
      <c r="B12" s="9" t="s">
        <v>75</v>
      </c>
      <c r="C12" s="9" t="s">
        <v>14</v>
      </c>
      <c r="D12" s="9" t="s">
        <v>15</v>
      </c>
      <c r="E12" s="10">
        <v>27.166409999999999</v>
      </c>
      <c r="F12" s="10">
        <v>119943</v>
      </c>
      <c r="G12" s="10">
        <v>787.82590000000005</v>
      </c>
      <c r="H12" s="10">
        <v>3478349</v>
      </c>
      <c r="I12" s="10">
        <v>29</v>
      </c>
      <c r="J12" s="9" t="s">
        <v>16</v>
      </c>
      <c r="K12" s="9" t="s">
        <v>27</v>
      </c>
    </row>
    <row r="13" spans="1:11">
      <c r="A13" s="3">
        <v>11</v>
      </c>
      <c r="B13" s="9" t="s">
        <v>76</v>
      </c>
      <c r="C13" s="9" t="s">
        <v>18</v>
      </c>
      <c r="D13" s="9" t="s">
        <v>54</v>
      </c>
      <c r="E13" s="10">
        <v>6.8520149999999997</v>
      </c>
      <c r="F13" s="10">
        <v>39948</v>
      </c>
      <c r="G13" s="10">
        <v>253.52459999999999</v>
      </c>
      <c r="H13" s="10">
        <v>1478098</v>
      </c>
      <c r="I13" s="10">
        <v>37</v>
      </c>
      <c r="J13" s="9" t="s">
        <v>22</v>
      </c>
      <c r="K13" s="9" t="s">
        <v>31</v>
      </c>
    </row>
    <row r="14" spans="1:11">
      <c r="A14" s="3">
        <v>12</v>
      </c>
      <c r="B14" s="9" t="s">
        <v>77</v>
      </c>
      <c r="C14" s="9" t="s">
        <v>14</v>
      </c>
      <c r="D14" s="9" t="s">
        <v>19</v>
      </c>
      <c r="E14" s="10">
        <v>7.9946060000000001</v>
      </c>
      <c r="F14" s="10">
        <v>35684</v>
      </c>
      <c r="G14" s="10">
        <v>407.72489999999999</v>
      </c>
      <c r="H14" s="10">
        <v>1819884</v>
      </c>
      <c r="I14" s="10">
        <v>51</v>
      </c>
      <c r="J14" s="9" t="s">
        <v>22</v>
      </c>
      <c r="K14" s="9" t="s">
        <v>31</v>
      </c>
    </row>
    <row r="15" spans="1:11">
      <c r="A15" s="3">
        <v>13</v>
      </c>
      <c r="B15" s="9" t="s">
        <v>78</v>
      </c>
      <c r="C15" s="9" t="s">
        <v>14</v>
      </c>
      <c r="D15" s="9" t="s">
        <v>54</v>
      </c>
      <c r="E15" s="10">
        <v>11.640420000000001</v>
      </c>
      <c r="F15" s="10">
        <v>49118</v>
      </c>
      <c r="G15" s="10">
        <v>325.93180000000001</v>
      </c>
      <c r="H15" s="10">
        <v>1375314</v>
      </c>
      <c r="I15" s="10">
        <v>28</v>
      </c>
      <c r="J15" s="9" t="s">
        <v>22</v>
      </c>
      <c r="K15" s="9" t="s">
        <v>31</v>
      </c>
    </row>
    <row r="16" spans="1:11">
      <c r="A16" s="3">
        <v>14</v>
      </c>
      <c r="B16" s="9" t="s">
        <v>79</v>
      </c>
      <c r="C16" s="9" t="s">
        <v>18</v>
      </c>
      <c r="D16" s="9" t="s">
        <v>19</v>
      </c>
      <c r="E16" s="10">
        <v>7.7961640000000001</v>
      </c>
      <c r="F16" s="10">
        <v>33381</v>
      </c>
      <c r="G16" s="10">
        <v>491.1583</v>
      </c>
      <c r="H16" s="10">
        <v>2103060</v>
      </c>
      <c r="I16" s="10">
        <v>63</v>
      </c>
      <c r="J16" s="9" t="s">
        <v>22</v>
      </c>
      <c r="K16" s="9" t="s">
        <v>31</v>
      </c>
    </row>
    <row r="17" spans="1:11">
      <c r="A17" s="3">
        <v>15</v>
      </c>
      <c r="B17" s="9" t="s">
        <v>80</v>
      </c>
      <c r="C17" s="9" t="s">
        <v>18</v>
      </c>
      <c r="D17" s="9" t="s">
        <v>25</v>
      </c>
      <c r="E17" s="10">
        <v>5.6242179999999999</v>
      </c>
      <c r="F17" s="10">
        <v>28719</v>
      </c>
      <c r="G17" s="10">
        <v>382.44690000000003</v>
      </c>
      <c r="H17" s="10">
        <v>1952901</v>
      </c>
      <c r="I17" s="10">
        <v>69</v>
      </c>
      <c r="J17" s="9" t="s">
        <v>21</v>
      </c>
      <c r="K17" s="9" t="s">
        <v>31</v>
      </c>
    </row>
    <row r="18" spans="1:11">
      <c r="A18" s="3">
        <v>16</v>
      </c>
      <c r="B18" s="9" t="s">
        <v>81</v>
      </c>
      <c r="C18" s="9" t="s">
        <v>14</v>
      </c>
      <c r="D18" s="9" t="s">
        <v>25</v>
      </c>
      <c r="E18" s="10">
        <v>8.0408159999999995</v>
      </c>
      <c r="F18" s="10">
        <v>40289</v>
      </c>
      <c r="G18" s="10">
        <v>506.57139999999998</v>
      </c>
      <c r="H18" s="10">
        <v>2538229</v>
      </c>
      <c r="I18" s="10">
        <v>63</v>
      </c>
      <c r="J18" s="9" t="s">
        <v>22</v>
      </c>
      <c r="K18" s="9" t="s">
        <v>31</v>
      </c>
    </row>
    <row r="19" spans="1:11">
      <c r="A19" s="3">
        <v>17</v>
      </c>
      <c r="B19" s="9" t="s">
        <v>82</v>
      </c>
      <c r="C19" s="9" t="s">
        <v>18</v>
      </c>
      <c r="D19" s="9" t="s">
        <v>54</v>
      </c>
      <c r="E19" s="10">
        <v>7.6619609999999998</v>
      </c>
      <c r="F19" s="10">
        <v>46175</v>
      </c>
      <c r="G19" s="10">
        <v>314.1404</v>
      </c>
      <c r="H19" s="10">
        <v>1893180</v>
      </c>
      <c r="I19" s="10">
        <v>41</v>
      </c>
      <c r="J19" s="9" t="s">
        <v>22</v>
      </c>
      <c r="K19" s="9" t="s">
        <v>31</v>
      </c>
    </row>
    <row r="20" spans="1:11">
      <c r="A20" s="3">
        <v>18</v>
      </c>
      <c r="B20" s="9" t="s">
        <v>83</v>
      </c>
      <c r="C20" s="9" t="s">
        <v>18</v>
      </c>
      <c r="D20" s="9" t="s">
        <v>25</v>
      </c>
      <c r="E20" s="10">
        <v>10.66586</v>
      </c>
      <c r="F20" s="10">
        <v>43006</v>
      </c>
      <c r="G20" s="10">
        <v>351.9735</v>
      </c>
      <c r="H20" s="10">
        <v>1419198</v>
      </c>
      <c r="I20" s="10">
        <v>33</v>
      </c>
      <c r="J20" s="9" t="s">
        <v>16</v>
      </c>
      <c r="K20" s="9" t="s">
        <v>27</v>
      </c>
    </row>
    <row r="21" spans="1:11">
      <c r="A21" s="3">
        <v>19</v>
      </c>
      <c r="B21" s="9" t="s">
        <v>84</v>
      </c>
      <c r="C21" s="9" t="s">
        <v>18</v>
      </c>
      <c r="D21" s="9" t="s">
        <v>25</v>
      </c>
      <c r="E21" s="10">
        <v>5.9199669999999998</v>
      </c>
      <c r="F21" s="10">
        <v>26610</v>
      </c>
      <c r="G21" s="10">
        <v>461.75740000000002</v>
      </c>
      <c r="H21" s="10">
        <v>2075644</v>
      </c>
      <c r="I21" s="10">
        <v>78</v>
      </c>
      <c r="J21" s="9" t="s">
        <v>16</v>
      </c>
      <c r="K21" s="9" t="s">
        <v>27</v>
      </c>
    </row>
    <row r="22" spans="1:11">
      <c r="A22" s="3">
        <v>20</v>
      </c>
      <c r="B22" s="9" t="s">
        <v>128</v>
      </c>
      <c r="C22" s="9" t="s">
        <v>14</v>
      </c>
      <c r="D22" s="9" t="s">
        <v>24</v>
      </c>
      <c r="E22" s="10">
        <v>8.6965090000000007</v>
      </c>
      <c r="F22" s="10">
        <v>48615</v>
      </c>
      <c r="G22" s="10">
        <v>217.4127</v>
      </c>
      <c r="H22" s="10">
        <v>1215397</v>
      </c>
      <c r="I22" s="10">
        <v>25</v>
      </c>
      <c r="J22" s="9" t="s">
        <v>16</v>
      </c>
      <c r="K22" s="9" t="s">
        <v>27</v>
      </c>
    </row>
    <row r="23" spans="1:11">
      <c r="A23" s="3">
        <v>21</v>
      </c>
      <c r="B23" s="9" t="s">
        <v>128</v>
      </c>
      <c r="C23" s="9" t="s">
        <v>18</v>
      </c>
      <c r="D23" s="9" t="s">
        <v>24</v>
      </c>
      <c r="E23" s="10">
        <v>7.3891270000000002</v>
      </c>
      <c r="F23" s="10">
        <v>36857</v>
      </c>
      <c r="G23" s="10">
        <v>184.72819999999999</v>
      </c>
      <c r="H23" s="10">
        <v>921426</v>
      </c>
      <c r="I23" s="10">
        <v>25</v>
      </c>
      <c r="J23" s="9" t="s">
        <v>16</v>
      </c>
      <c r="K23" s="9" t="s">
        <v>27</v>
      </c>
    </row>
    <row r="24" spans="1:11">
      <c r="A24" s="3">
        <v>22</v>
      </c>
      <c r="B24" s="9" t="s">
        <v>129</v>
      </c>
      <c r="C24" s="9" t="s">
        <v>14</v>
      </c>
      <c r="D24" s="9" t="s">
        <v>15</v>
      </c>
      <c r="E24" s="10">
        <v>21.017939999999999</v>
      </c>
      <c r="F24" s="10">
        <v>109036</v>
      </c>
      <c r="G24" s="10">
        <v>672.57420000000002</v>
      </c>
      <c r="H24" s="10">
        <v>3489166</v>
      </c>
      <c r="I24" s="10">
        <v>32</v>
      </c>
      <c r="J24" s="9" t="s">
        <v>16</v>
      </c>
      <c r="K24" s="9" t="s">
        <v>27</v>
      </c>
    </row>
    <row r="25" spans="1:11">
      <c r="A25" s="3">
        <v>23</v>
      </c>
      <c r="B25" s="9" t="s">
        <v>130</v>
      </c>
      <c r="C25" s="9" t="s">
        <v>14</v>
      </c>
      <c r="D25" s="9" t="s">
        <v>19</v>
      </c>
      <c r="E25" s="10">
        <v>16.874919999999999</v>
      </c>
      <c r="F25" s="10">
        <v>76380</v>
      </c>
      <c r="G25" s="10">
        <v>742.49649999999997</v>
      </c>
      <c r="H25" s="10">
        <v>3360747</v>
      </c>
      <c r="I25" s="10">
        <v>44</v>
      </c>
      <c r="J25" s="9" t="s">
        <v>22</v>
      </c>
      <c r="K25" s="9" t="s">
        <v>31</v>
      </c>
    </row>
    <row r="26" spans="1:11">
      <c r="A26" s="3">
        <v>24</v>
      </c>
      <c r="B26" s="9" t="s">
        <v>124</v>
      </c>
      <c r="C26" s="9" t="s">
        <v>18</v>
      </c>
      <c r="D26" s="9" t="s">
        <v>23</v>
      </c>
      <c r="E26" s="10">
        <v>10.92178</v>
      </c>
      <c r="F26" s="10">
        <v>56682</v>
      </c>
      <c r="G26" s="10">
        <v>535.1671</v>
      </c>
      <c r="H26" s="10">
        <v>2777421</v>
      </c>
      <c r="I26" s="10">
        <v>49</v>
      </c>
      <c r="J26" s="9" t="s">
        <v>22</v>
      </c>
      <c r="K26" s="9" t="s">
        <v>31</v>
      </c>
    </row>
    <row r="27" spans="1:11">
      <c r="A27" s="3">
        <v>25</v>
      </c>
      <c r="B27" s="9" t="s">
        <v>131</v>
      </c>
      <c r="C27" s="9" t="s">
        <v>14</v>
      </c>
      <c r="D27" s="9" t="s">
        <v>19</v>
      </c>
      <c r="E27" s="10">
        <v>16.6646</v>
      </c>
      <c r="F27" s="10">
        <v>84891</v>
      </c>
      <c r="G27" s="10">
        <v>299.96289999999999</v>
      </c>
      <c r="H27" s="10">
        <v>1528038</v>
      </c>
      <c r="I27" s="10">
        <v>18</v>
      </c>
      <c r="J27" s="9" t="s">
        <v>22</v>
      </c>
      <c r="K27" s="9" t="s">
        <v>31</v>
      </c>
    </row>
    <row r="28" spans="1:11">
      <c r="A28" s="3">
        <v>26</v>
      </c>
      <c r="B28" s="9" t="s">
        <v>132</v>
      </c>
      <c r="C28" s="9" t="s">
        <v>14</v>
      </c>
      <c r="D28" s="9" t="s">
        <v>24</v>
      </c>
      <c r="E28" s="10">
        <v>12.35952</v>
      </c>
      <c r="F28" s="10">
        <v>57726</v>
      </c>
      <c r="G28" s="10">
        <v>444.94260000000003</v>
      </c>
      <c r="H28" s="10">
        <v>2078141</v>
      </c>
      <c r="I28" s="10">
        <v>36</v>
      </c>
      <c r="J28" s="9" t="s">
        <v>16</v>
      </c>
      <c r="K28" s="9" t="s">
        <v>27</v>
      </c>
    </row>
    <row r="29" spans="1:11">
      <c r="A29" s="3">
        <v>27</v>
      </c>
      <c r="B29" s="9" t="s">
        <v>132</v>
      </c>
      <c r="C29" s="9" t="s">
        <v>18</v>
      </c>
      <c r="D29" s="9" t="s">
        <v>24</v>
      </c>
      <c r="E29" s="10">
        <v>9.6323220000000003</v>
      </c>
      <c r="F29" s="10">
        <v>47647</v>
      </c>
      <c r="G29" s="10">
        <v>346.7636</v>
      </c>
      <c r="H29" s="10">
        <v>1715296</v>
      </c>
      <c r="I29" s="10">
        <v>36</v>
      </c>
      <c r="J29" s="9" t="s">
        <v>16</v>
      </c>
      <c r="K29" s="9" t="s">
        <v>27</v>
      </c>
    </row>
    <row r="30" spans="1:11">
      <c r="A30" s="3">
        <v>28</v>
      </c>
      <c r="B30" s="9" t="s">
        <v>120</v>
      </c>
      <c r="C30" s="9" t="s">
        <v>18</v>
      </c>
      <c r="D30" s="9" t="s">
        <v>26</v>
      </c>
      <c r="E30" s="10">
        <v>13.643219999999999</v>
      </c>
      <c r="F30" s="10">
        <v>60773</v>
      </c>
      <c r="G30" s="10">
        <v>436.5829</v>
      </c>
      <c r="H30" s="10">
        <v>1944744</v>
      </c>
      <c r="I30" s="10">
        <v>32</v>
      </c>
      <c r="J30" s="9" t="s">
        <v>22</v>
      </c>
      <c r="K30" s="9" t="s">
        <v>31</v>
      </c>
    </row>
    <row r="31" spans="1:11">
      <c r="A31" s="3">
        <v>29</v>
      </c>
      <c r="B31" s="9" t="s">
        <v>137</v>
      </c>
      <c r="C31" s="9" t="s">
        <v>14</v>
      </c>
      <c r="D31" s="9" t="s">
        <v>23</v>
      </c>
      <c r="E31" s="9">
        <v>19.222079999999998</v>
      </c>
      <c r="F31" s="9">
        <v>83854</v>
      </c>
      <c r="G31" s="9">
        <v>576.66240000000005</v>
      </c>
      <c r="H31" s="9">
        <v>2515633</v>
      </c>
      <c r="I31" s="9">
        <v>30</v>
      </c>
      <c r="J31" s="9" t="s">
        <v>22</v>
      </c>
      <c r="K31" s="9" t="s">
        <v>31</v>
      </c>
    </row>
    <row r="32" spans="1:11">
      <c r="A32" s="3">
        <v>30</v>
      </c>
      <c r="B32" s="9" t="s">
        <v>138</v>
      </c>
      <c r="C32" s="9" t="s">
        <v>14</v>
      </c>
      <c r="D32" s="9" t="s">
        <v>20</v>
      </c>
      <c r="E32" s="9">
        <v>24.129629999999999</v>
      </c>
      <c r="F32" s="9">
        <v>86403</v>
      </c>
      <c r="G32" s="9">
        <v>1061.704</v>
      </c>
      <c r="H32" s="9">
        <v>3801761</v>
      </c>
      <c r="I32" s="9">
        <v>44</v>
      </c>
      <c r="J32" s="9" t="s">
        <v>16</v>
      </c>
      <c r="K32" s="9" t="s">
        <v>27</v>
      </c>
    </row>
    <row r="33" spans="1:10">
      <c r="A33" s="8"/>
      <c r="C33" s="13" t="str">
        <f>CONCATENATE("White: ",COUNTIF(C$3:C$32,"White"))</f>
        <v>White: 15</v>
      </c>
      <c r="D33" s="13" t="str">
        <f>CONCATENATE("AB 2: ",COUNTIF(D$3:D$32,"AB 2"))</f>
        <v>AB 2: 5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16</v>
      </c>
    </row>
    <row r="34" spans="1:10">
      <c r="A34" s="6"/>
      <c r="C34" s="5" t="str">
        <f>CONCATENATE("Black: ",COUNTIF(C$3:C$32,"Black"))</f>
        <v>Black: 15</v>
      </c>
      <c r="D34" s="5" t="str">
        <f>CONCATENATE("AB 3: ",COUNTIF(D$3:D$32,"AB 3"))</f>
        <v>AB 3: 2</v>
      </c>
      <c r="E34" s="18">
        <f>AVERAGE(E$3:E$32)</f>
        <v>12.545971166666668</v>
      </c>
      <c r="F34" s="18">
        <f>AVERAGE(F$3:F$32)</f>
        <v>57522.166666666664</v>
      </c>
      <c r="G34" s="18">
        <f>AVERAGE(G$3:G$32)</f>
        <v>496.6694633333334</v>
      </c>
      <c r="H34" s="21">
        <f t="shared" ref="H34:I34" si="0">AVERAGE(H$3:H$32)</f>
        <v>2264451.1</v>
      </c>
      <c r="I34" s="21">
        <f t="shared" si="0"/>
        <v>42.3</v>
      </c>
      <c r="J34" s="5" t="str">
        <f>CONCATENATE("Lose: ",COUNTIF(J$3:J$32,"Lose"))</f>
        <v>Lose: 3</v>
      </c>
    </row>
    <row r="35" spans="1:10">
      <c r="D35" s="5" t="str">
        <f>CONCATENATE("AB 4: ",COUNTIF(D$3:D$32,"AB 4"))</f>
        <v>AB 4: 6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11</v>
      </c>
    </row>
    <row r="36" spans="1:10">
      <c r="D36" s="5" t="str">
        <f>CONCATENATE("AB 5: ",COUNTIF(D$3:D$32,"AB 5"))</f>
        <v>AB 5: 2</v>
      </c>
      <c r="E36" s="19">
        <f>_xlfn.STDEV.P(E$3:E$32)</f>
        <v>6.2798821609669053</v>
      </c>
      <c r="F36" s="19">
        <f>_xlfn.STDEV.P(F$3:F$32)</f>
        <v>24936.490563139705</v>
      </c>
      <c r="G36" s="20">
        <f>SUM(G$3:G$32)</f>
        <v>14900.083900000001</v>
      </c>
      <c r="H36" s="22">
        <f t="shared" ref="H36:I36" si="1">SUM(H$3:H$32)</f>
        <v>67933533</v>
      </c>
      <c r="I36" s="22">
        <f t="shared" si="1"/>
        <v>1269</v>
      </c>
    </row>
    <row r="37" spans="1:10">
      <c r="D37" s="5" t="str">
        <f>CONCATENATE("KH 2: ",COUNTIF(D$3:D$32,"KH 2"))</f>
        <v>KH 2: 3</v>
      </c>
    </row>
    <row r="38" spans="1:10">
      <c r="D38" s="5" t="str">
        <f>CONCATENATE("KH 3: ",COUNTIF(D$3:D$32,"KH 3"))</f>
        <v>KH 3: 5</v>
      </c>
    </row>
    <row r="39" spans="1:10">
      <c r="D39" s="5" t="str">
        <f>CONCATENATE("KH 4: ",COUNTIF(D$3:D$32,"KH 4"))</f>
        <v>KH 4: 4</v>
      </c>
    </row>
    <row r="40" spans="1:10">
      <c r="D40" s="5" t="str">
        <f>CONCATENATE("KH 5: ",COUNTIF(D$3:D$32,"KH 5"))</f>
        <v>KH 5: 3</v>
      </c>
    </row>
  </sheetData>
  <autoFilter ref="A2:K40" xr:uid="{714B8B0D-DD58-4DBF-BEE2-2D3F6FE3356E}"/>
  <mergeCells count="1">
    <mergeCell ref="A1:K1"/>
  </mergeCells>
  <phoneticPr fontId="6" type="noConversion"/>
  <dataValidations count="1">
    <dataValidation type="decimal" operator="greaterThanOrEqual" allowBlank="1" showInputMessage="1" showErrorMessage="1" sqref="E3:I30" xr:uid="{EC9C495B-6776-4C08-BFB3-B0B53C5A877F}">
      <formula1>0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85</v>
      </c>
      <c r="C3" s="9" t="s">
        <v>14</v>
      </c>
      <c r="D3" s="9" t="s">
        <v>20</v>
      </c>
      <c r="E3" s="10">
        <v>252.5659</v>
      </c>
      <c r="F3" s="10">
        <v>1207724</v>
      </c>
      <c r="G3" s="10">
        <v>5556.4489999999996</v>
      </c>
      <c r="H3" s="10">
        <v>26569937</v>
      </c>
      <c r="I3" s="10">
        <v>22</v>
      </c>
      <c r="J3" s="9" t="s">
        <v>16</v>
      </c>
      <c r="K3" s="9" t="s">
        <v>27</v>
      </c>
    </row>
    <row r="4" spans="1:11">
      <c r="A4" s="3">
        <v>2</v>
      </c>
      <c r="B4" s="9" t="s">
        <v>33</v>
      </c>
      <c r="C4" s="9" t="s">
        <v>18</v>
      </c>
      <c r="D4" s="9" t="s">
        <v>26</v>
      </c>
      <c r="E4" s="10">
        <v>202.7687</v>
      </c>
      <c r="F4" s="10">
        <v>1255062</v>
      </c>
      <c r="G4" s="10">
        <v>4866.4480000000003</v>
      </c>
      <c r="H4" s="10">
        <v>30121499</v>
      </c>
      <c r="I4" s="10">
        <v>24</v>
      </c>
      <c r="J4" s="9" t="s">
        <v>22</v>
      </c>
      <c r="K4" s="9" t="s">
        <v>31</v>
      </c>
    </row>
    <row r="5" spans="1:11">
      <c r="A5" s="3">
        <v>3</v>
      </c>
      <c r="B5" s="9" t="s">
        <v>86</v>
      </c>
      <c r="C5" s="9" t="s">
        <v>14</v>
      </c>
      <c r="D5" s="9" t="s">
        <v>54</v>
      </c>
      <c r="E5" s="10">
        <v>78.834509999999995</v>
      </c>
      <c r="F5" s="10">
        <v>499625</v>
      </c>
      <c r="G5" s="10">
        <v>1340.1869999999999</v>
      </c>
      <c r="H5" s="10">
        <v>8493631</v>
      </c>
      <c r="I5" s="10">
        <v>17</v>
      </c>
      <c r="J5" s="9" t="s">
        <v>22</v>
      </c>
      <c r="K5" s="9" t="s">
        <v>31</v>
      </c>
    </row>
    <row r="6" spans="1:11">
      <c r="A6" s="3">
        <v>4</v>
      </c>
      <c r="B6" s="9" t="s">
        <v>87</v>
      </c>
      <c r="C6" s="9" t="s">
        <v>14</v>
      </c>
      <c r="D6" s="9" t="s">
        <v>15</v>
      </c>
      <c r="E6" s="10">
        <v>350.0256</v>
      </c>
      <c r="F6" s="10">
        <v>1490354</v>
      </c>
      <c r="G6" s="10">
        <v>17151.259999999998</v>
      </c>
      <c r="H6" s="10">
        <v>73027363</v>
      </c>
      <c r="I6" s="10">
        <v>49</v>
      </c>
      <c r="J6" s="9" t="s">
        <v>22</v>
      </c>
      <c r="K6" s="9" t="s">
        <v>31</v>
      </c>
    </row>
    <row r="7" spans="1:11">
      <c r="A7" s="3">
        <v>5</v>
      </c>
      <c r="B7" s="9" t="s">
        <v>87</v>
      </c>
      <c r="C7" s="9" t="s">
        <v>18</v>
      </c>
      <c r="D7" s="9" t="s">
        <v>15</v>
      </c>
      <c r="E7" s="10">
        <v>387.55399999999997</v>
      </c>
      <c r="F7" s="10">
        <v>1691711</v>
      </c>
      <c r="G7" s="10">
        <v>18602.59</v>
      </c>
      <c r="H7" s="10">
        <v>81202152</v>
      </c>
      <c r="I7" s="10">
        <v>49</v>
      </c>
      <c r="J7" s="9" t="s">
        <v>21</v>
      </c>
      <c r="K7" s="9" t="s">
        <v>31</v>
      </c>
    </row>
    <row r="8" spans="1:11">
      <c r="A8" s="3">
        <v>6</v>
      </c>
      <c r="B8" s="9" t="s">
        <v>88</v>
      </c>
      <c r="C8" s="9" t="s">
        <v>18</v>
      </c>
      <c r="D8" s="9" t="s">
        <v>20</v>
      </c>
      <c r="E8" s="10">
        <v>293.25240000000002</v>
      </c>
      <c r="F8" s="10">
        <v>1821494</v>
      </c>
      <c r="G8" s="10">
        <v>6744.8050000000003</v>
      </c>
      <c r="H8" s="10">
        <v>41894377</v>
      </c>
      <c r="I8" s="10">
        <v>24</v>
      </c>
      <c r="J8" s="9" t="s">
        <v>16</v>
      </c>
      <c r="K8" s="9" t="s">
        <v>27</v>
      </c>
    </row>
    <row r="9" spans="1:11">
      <c r="A9" s="3">
        <v>7</v>
      </c>
      <c r="B9" s="9" t="s">
        <v>35</v>
      </c>
      <c r="C9" s="9" t="s">
        <v>18</v>
      </c>
      <c r="D9" s="9" t="s">
        <v>26</v>
      </c>
      <c r="E9" s="10">
        <v>183.24680000000001</v>
      </c>
      <c r="F9" s="10">
        <v>1176423</v>
      </c>
      <c r="G9" s="10">
        <v>8062.8609999999999</v>
      </c>
      <c r="H9" s="10">
        <v>51762636</v>
      </c>
      <c r="I9" s="10">
        <v>44</v>
      </c>
      <c r="J9" s="9" t="s">
        <v>22</v>
      </c>
      <c r="K9" s="9" t="s">
        <v>31</v>
      </c>
    </row>
    <row r="10" spans="1:11">
      <c r="A10" s="3">
        <v>8</v>
      </c>
      <c r="B10" s="9" t="s">
        <v>36</v>
      </c>
      <c r="C10" s="9" t="s">
        <v>18</v>
      </c>
      <c r="D10" s="9" t="s">
        <v>26</v>
      </c>
      <c r="E10" s="10">
        <v>150.50790000000001</v>
      </c>
      <c r="F10" s="10">
        <v>1081170</v>
      </c>
      <c r="G10" s="10">
        <v>4665.7449999999999</v>
      </c>
      <c r="H10" s="10">
        <v>33516279</v>
      </c>
      <c r="I10" s="10">
        <v>31</v>
      </c>
      <c r="J10" s="9" t="s">
        <v>22</v>
      </c>
      <c r="K10" s="9" t="s">
        <v>31</v>
      </c>
    </row>
    <row r="11" spans="1:11">
      <c r="A11" s="3">
        <v>9</v>
      </c>
      <c r="B11" s="9" t="s">
        <v>63</v>
      </c>
      <c r="C11" s="9" t="s">
        <v>14</v>
      </c>
      <c r="D11" s="9" t="s">
        <v>23</v>
      </c>
      <c r="E11" s="10">
        <v>156.63550000000001</v>
      </c>
      <c r="F11" s="10">
        <v>851887</v>
      </c>
      <c r="G11" s="10">
        <v>2819.4389999999999</v>
      </c>
      <c r="H11" s="10">
        <v>15333981</v>
      </c>
      <c r="I11" s="10">
        <v>18</v>
      </c>
      <c r="J11" s="9" t="s">
        <v>22</v>
      </c>
      <c r="K11" s="9" t="s">
        <v>31</v>
      </c>
    </row>
    <row r="12" spans="1:11">
      <c r="A12" s="3">
        <v>10</v>
      </c>
      <c r="B12" s="9" t="s">
        <v>37</v>
      </c>
      <c r="C12" s="9" t="s">
        <v>18</v>
      </c>
      <c r="D12" s="9" t="s">
        <v>26</v>
      </c>
      <c r="E12" s="10">
        <v>212.18389999999999</v>
      </c>
      <c r="F12" s="10">
        <v>1207284</v>
      </c>
      <c r="G12" s="10">
        <v>7850.8029999999999</v>
      </c>
      <c r="H12" s="10">
        <v>44669525</v>
      </c>
      <c r="I12" s="10">
        <v>37</v>
      </c>
      <c r="J12" s="9" t="s">
        <v>22</v>
      </c>
      <c r="K12" s="9" t="s">
        <v>31</v>
      </c>
    </row>
    <row r="13" spans="1:11">
      <c r="A13" s="3">
        <v>11</v>
      </c>
      <c r="B13" s="9" t="s">
        <v>89</v>
      </c>
      <c r="C13" s="9" t="s">
        <v>14</v>
      </c>
      <c r="D13" s="9" t="s">
        <v>25</v>
      </c>
      <c r="E13" s="10">
        <v>163.49080000000001</v>
      </c>
      <c r="F13" s="10">
        <v>834072</v>
      </c>
      <c r="G13" s="10">
        <v>3923.779</v>
      </c>
      <c r="H13" s="10">
        <v>20017748</v>
      </c>
      <c r="I13" s="10">
        <v>24</v>
      </c>
      <c r="J13" s="9" t="s">
        <v>22</v>
      </c>
      <c r="K13" s="9" t="s">
        <v>31</v>
      </c>
    </row>
    <row r="14" spans="1:11">
      <c r="A14" s="3">
        <v>12</v>
      </c>
      <c r="B14" s="9" t="s">
        <v>90</v>
      </c>
      <c r="C14" s="9" t="s">
        <v>14</v>
      </c>
      <c r="D14" s="9" t="s">
        <v>15</v>
      </c>
      <c r="E14" s="10">
        <v>405.74160000000001</v>
      </c>
      <c r="F14" s="10">
        <v>2038583</v>
      </c>
      <c r="G14" s="10">
        <v>9737.7990000000009</v>
      </c>
      <c r="H14" s="10">
        <v>48925994</v>
      </c>
      <c r="I14" s="10">
        <v>24</v>
      </c>
      <c r="J14" s="9" t="s">
        <v>16</v>
      </c>
      <c r="K14" s="9" t="s">
        <v>27</v>
      </c>
    </row>
    <row r="15" spans="1:11">
      <c r="A15" s="3">
        <v>13</v>
      </c>
      <c r="B15" s="9" t="s">
        <v>90</v>
      </c>
      <c r="C15" s="9" t="s">
        <v>18</v>
      </c>
      <c r="D15" s="9" t="s">
        <v>15</v>
      </c>
      <c r="E15" s="10">
        <v>289.20609999999999</v>
      </c>
      <c r="F15" s="10">
        <v>1675081</v>
      </c>
      <c r="G15" s="10">
        <v>6651.7420000000002</v>
      </c>
      <c r="H15" s="10">
        <v>38526881</v>
      </c>
      <c r="I15" s="10">
        <v>24</v>
      </c>
      <c r="J15" s="9" t="s">
        <v>16</v>
      </c>
      <c r="K15" s="9" t="s">
        <v>27</v>
      </c>
    </row>
    <row r="16" spans="1:11">
      <c r="A16" s="3">
        <v>14</v>
      </c>
      <c r="B16" s="9" t="s">
        <v>91</v>
      </c>
      <c r="C16" s="9" t="s">
        <v>14</v>
      </c>
      <c r="D16" s="9" t="s">
        <v>54</v>
      </c>
      <c r="E16" s="10">
        <v>65.390339999999995</v>
      </c>
      <c r="F16" s="10">
        <v>397144</v>
      </c>
      <c r="G16" s="10">
        <v>850.07449999999994</v>
      </c>
      <c r="H16" s="10">
        <v>5162879</v>
      </c>
      <c r="I16" s="10">
        <v>13</v>
      </c>
      <c r="J16" s="9" t="s">
        <v>22</v>
      </c>
      <c r="K16" s="9" t="s">
        <v>31</v>
      </c>
    </row>
    <row r="17" spans="1:11">
      <c r="A17" s="3">
        <v>15</v>
      </c>
      <c r="B17" s="9" t="s">
        <v>75</v>
      </c>
      <c r="C17" s="9" t="s">
        <v>18</v>
      </c>
      <c r="D17" s="9" t="s">
        <v>24</v>
      </c>
      <c r="E17" s="10">
        <v>204.39449999999999</v>
      </c>
      <c r="F17" s="10">
        <v>888712</v>
      </c>
      <c r="G17" s="10">
        <v>5927.442</v>
      </c>
      <c r="H17" s="10">
        <v>25772653</v>
      </c>
      <c r="I17" s="10">
        <v>29</v>
      </c>
      <c r="J17" s="9" t="s">
        <v>16</v>
      </c>
      <c r="K17" s="9" t="s">
        <v>27</v>
      </c>
    </row>
    <row r="18" spans="1:11">
      <c r="A18" s="3">
        <v>16</v>
      </c>
      <c r="B18" s="9" t="s">
        <v>92</v>
      </c>
      <c r="C18" s="9" t="s">
        <v>14</v>
      </c>
      <c r="D18" s="9" t="s">
        <v>25</v>
      </c>
      <c r="E18" s="10">
        <v>165.23330000000001</v>
      </c>
      <c r="F18" s="10">
        <v>727935</v>
      </c>
      <c r="G18" s="10">
        <v>4296.067</v>
      </c>
      <c r="H18" s="10">
        <v>18926310</v>
      </c>
      <c r="I18" s="10">
        <v>26</v>
      </c>
      <c r="J18" s="9" t="s">
        <v>22</v>
      </c>
      <c r="K18" s="9" t="s">
        <v>31</v>
      </c>
    </row>
    <row r="19" spans="1:11">
      <c r="A19" s="3">
        <v>17</v>
      </c>
      <c r="B19" s="9" t="s">
        <v>93</v>
      </c>
      <c r="C19" s="9" t="s">
        <v>14</v>
      </c>
      <c r="D19" s="9" t="s">
        <v>54</v>
      </c>
      <c r="E19" s="10">
        <v>66.270520000000005</v>
      </c>
      <c r="F19" s="10">
        <v>403838</v>
      </c>
      <c r="G19" s="10">
        <v>861.51679999999999</v>
      </c>
      <c r="H19" s="10">
        <v>5249902</v>
      </c>
      <c r="I19" s="10">
        <v>13</v>
      </c>
      <c r="J19" s="9" t="s">
        <v>22</v>
      </c>
      <c r="K19" s="9" t="s">
        <v>31</v>
      </c>
    </row>
    <row r="20" spans="1:11">
      <c r="A20" s="3">
        <v>18</v>
      </c>
      <c r="B20" s="9" t="s">
        <v>94</v>
      </c>
      <c r="C20" s="9" t="s">
        <v>18</v>
      </c>
      <c r="D20" s="9" t="s">
        <v>54</v>
      </c>
      <c r="E20" s="10">
        <v>218.66759999999999</v>
      </c>
      <c r="F20" s="10">
        <v>1225310</v>
      </c>
      <c r="G20" s="10">
        <v>7872.0349999999999</v>
      </c>
      <c r="H20" s="10">
        <v>44111184</v>
      </c>
      <c r="I20" s="10">
        <v>36</v>
      </c>
      <c r="J20" s="9" t="s">
        <v>22</v>
      </c>
      <c r="K20" s="9" t="s">
        <v>31</v>
      </c>
    </row>
    <row r="21" spans="1:11">
      <c r="A21" s="3">
        <v>19</v>
      </c>
      <c r="B21" s="9" t="s">
        <v>95</v>
      </c>
      <c r="C21" s="9" t="s">
        <v>18</v>
      </c>
      <c r="D21" s="9" t="s">
        <v>25</v>
      </c>
      <c r="E21" s="10">
        <v>242.74170000000001</v>
      </c>
      <c r="F21" s="10">
        <v>1243888</v>
      </c>
      <c r="G21" s="10">
        <v>7767.7340000000004</v>
      </c>
      <c r="H21" s="10">
        <v>39804429</v>
      </c>
      <c r="I21" s="10">
        <v>32</v>
      </c>
      <c r="J21" s="9" t="s">
        <v>22</v>
      </c>
      <c r="K21" s="9" t="s">
        <v>31</v>
      </c>
    </row>
    <row r="22" spans="1:11">
      <c r="A22" s="3">
        <v>20</v>
      </c>
      <c r="B22" s="9" t="s">
        <v>96</v>
      </c>
      <c r="C22" s="9" t="s">
        <v>18</v>
      </c>
      <c r="D22" s="9" t="s">
        <v>20</v>
      </c>
      <c r="E22" s="10">
        <v>378.5523</v>
      </c>
      <c r="F22" s="10">
        <v>1693115</v>
      </c>
      <c r="G22" s="10">
        <v>19306.169999999998</v>
      </c>
      <c r="H22" s="10">
        <v>86348906</v>
      </c>
      <c r="I22" s="10">
        <v>52</v>
      </c>
      <c r="J22" s="9" t="s">
        <v>21</v>
      </c>
      <c r="K22" s="9" t="s">
        <v>31</v>
      </c>
    </row>
    <row r="23" spans="1:11">
      <c r="A23" s="3">
        <v>21</v>
      </c>
      <c r="B23" s="9" t="s">
        <v>97</v>
      </c>
      <c r="C23" s="9" t="s">
        <v>18</v>
      </c>
      <c r="D23" s="9" t="s">
        <v>19</v>
      </c>
      <c r="E23" s="10">
        <v>150.73679999999999</v>
      </c>
      <c r="F23" s="10">
        <v>747544</v>
      </c>
      <c r="G23" s="10">
        <v>7536.84</v>
      </c>
      <c r="H23" s="10">
        <v>37377242</v>
      </c>
      <c r="I23" s="10">
        <v>50</v>
      </c>
      <c r="J23" s="9" t="s">
        <v>22</v>
      </c>
      <c r="K23" s="9" t="s">
        <v>31</v>
      </c>
    </row>
    <row r="24" spans="1:11">
      <c r="A24" s="3">
        <v>22</v>
      </c>
      <c r="B24" s="9" t="s">
        <v>98</v>
      </c>
      <c r="C24" s="9" t="s">
        <v>18</v>
      </c>
      <c r="D24" s="9" t="s">
        <v>25</v>
      </c>
      <c r="E24" s="10">
        <v>96.560100000000006</v>
      </c>
      <c r="F24" s="10">
        <v>430442</v>
      </c>
      <c r="G24" s="10">
        <v>7435.1270000000004</v>
      </c>
      <c r="H24" s="10">
        <v>33144036</v>
      </c>
      <c r="I24" s="10">
        <v>78</v>
      </c>
      <c r="J24" s="9" t="s">
        <v>16</v>
      </c>
      <c r="K24" s="9" t="s">
        <v>27</v>
      </c>
    </row>
    <row r="25" spans="1:11">
      <c r="A25" s="3">
        <v>23</v>
      </c>
      <c r="B25" s="9" t="s">
        <v>99</v>
      </c>
      <c r="C25" s="9" t="s">
        <v>18</v>
      </c>
      <c r="D25" s="9" t="s">
        <v>19</v>
      </c>
      <c r="E25" s="10">
        <v>148.0744</v>
      </c>
      <c r="F25" s="10">
        <v>742153</v>
      </c>
      <c r="G25" s="10">
        <v>8736.393</v>
      </c>
      <c r="H25" s="10">
        <v>43787073</v>
      </c>
      <c r="I25" s="10">
        <v>60</v>
      </c>
      <c r="J25" s="9" t="s">
        <v>16</v>
      </c>
      <c r="K25" s="9" t="s">
        <v>27</v>
      </c>
    </row>
    <row r="26" spans="1:11">
      <c r="A26" s="3">
        <v>24</v>
      </c>
      <c r="B26" s="9" t="s">
        <v>100</v>
      </c>
      <c r="C26" s="9" t="s">
        <v>14</v>
      </c>
      <c r="D26" s="9" t="s">
        <v>15</v>
      </c>
      <c r="E26" s="10">
        <v>355.53109999999998</v>
      </c>
      <c r="F26" s="10">
        <v>1900784</v>
      </c>
      <c r="G26" s="10">
        <v>8177.2139999999999</v>
      </c>
      <c r="H26" s="10">
        <v>43718033</v>
      </c>
      <c r="I26" s="10">
        <v>23</v>
      </c>
      <c r="J26" s="9" t="s">
        <v>16</v>
      </c>
      <c r="K26" s="9" t="s">
        <v>27</v>
      </c>
    </row>
    <row r="27" spans="1:11">
      <c r="A27" s="3">
        <v>25</v>
      </c>
      <c r="B27" s="9" t="s">
        <v>100</v>
      </c>
      <c r="C27" s="9" t="s">
        <v>18</v>
      </c>
      <c r="D27" s="9" t="s">
        <v>15</v>
      </c>
      <c r="E27" s="10">
        <v>277.7047</v>
      </c>
      <c r="F27" s="10">
        <v>1714252</v>
      </c>
      <c r="G27" s="10">
        <v>6387.2089999999998</v>
      </c>
      <c r="H27" s="10">
        <v>39427798</v>
      </c>
      <c r="I27" s="10">
        <v>23</v>
      </c>
      <c r="J27" s="9" t="s">
        <v>16</v>
      </c>
      <c r="K27" s="9" t="s">
        <v>27</v>
      </c>
    </row>
    <row r="28" spans="1:11">
      <c r="A28" s="3">
        <v>26</v>
      </c>
      <c r="B28" s="9" t="s">
        <v>58</v>
      </c>
      <c r="C28" s="9" t="s">
        <v>18</v>
      </c>
      <c r="D28" s="9" t="s">
        <v>26</v>
      </c>
      <c r="E28" s="10">
        <v>170.23849999999999</v>
      </c>
      <c r="F28" s="10">
        <v>988717</v>
      </c>
      <c r="G28" s="10">
        <v>9533.3559999999998</v>
      </c>
      <c r="H28" s="10">
        <v>55368189</v>
      </c>
      <c r="I28" s="10">
        <v>56</v>
      </c>
      <c r="J28" s="9" t="s">
        <v>22</v>
      </c>
      <c r="K28" s="9" t="s">
        <v>31</v>
      </c>
    </row>
    <row r="29" spans="1:11">
      <c r="A29" s="3">
        <v>27</v>
      </c>
      <c r="B29" s="9" t="s">
        <v>129</v>
      </c>
      <c r="C29" s="9" t="s">
        <v>18</v>
      </c>
      <c r="D29" s="9" t="s">
        <v>24</v>
      </c>
      <c r="E29" s="10">
        <v>156.6635</v>
      </c>
      <c r="F29" s="10">
        <v>857308</v>
      </c>
      <c r="G29" s="10">
        <v>5013.232</v>
      </c>
      <c r="H29" s="10">
        <v>27433867</v>
      </c>
      <c r="I29" s="10">
        <v>32</v>
      </c>
      <c r="J29" s="9" t="s">
        <v>16</v>
      </c>
      <c r="K29" s="9" t="s">
        <v>27</v>
      </c>
    </row>
    <row r="30" spans="1:11">
      <c r="A30" s="3">
        <v>28</v>
      </c>
      <c r="B30" s="9" t="s">
        <v>133</v>
      </c>
      <c r="C30" s="9" t="s">
        <v>18</v>
      </c>
      <c r="D30" s="9" t="s">
        <v>25</v>
      </c>
      <c r="E30" s="10">
        <v>410.43709999999999</v>
      </c>
      <c r="F30" s="10">
        <v>1790173</v>
      </c>
      <c r="G30" s="10">
        <v>14775.74</v>
      </c>
      <c r="H30" s="10">
        <v>64446231</v>
      </c>
      <c r="I30" s="10">
        <v>37</v>
      </c>
      <c r="J30" s="9" t="s">
        <v>16</v>
      </c>
      <c r="K30" s="9" t="s">
        <v>27</v>
      </c>
    </row>
    <row r="31" spans="1:11">
      <c r="A31" s="3">
        <v>29</v>
      </c>
      <c r="B31" s="9" t="s">
        <v>140</v>
      </c>
      <c r="C31" s="9" t="s">
        <v>14</v>
      </c>
      <c r="D31" s="9" t="s">
        <v>23</v>
      </c>
      <c r="E31" s="10">
        <v>75.283690000000007</v>
      </c>
      <c r="F31" s="10">
        <v>341912</v>
      </c>
      <c r="G31" s="10">
        <v>4517.0209999999997</v>
      </c>
      <c r="H31" s="10">
        <v>20514745</v>
      </c>
      <c r="I31" s="10">
        <v>60</v>
      </c>
      <c r="J31" s="9" t="s">
        <v>16</v>
      </c>
      <c r="K31" s="9" t="s">
        <v>27</v>
      </c>
    </row>
    <row r="32" spans="1:11">
      <c r="A32" s="3">
        <v>30</v>
      </c>
      <c r="B32" s="9" t="s">
        <v>141</v>
      </c>
      <c r="C32" s="9" t="s">
        <v>14</v>
      </c>
      <c r="D32" s="9" t="s">
        <v>19</v>
      </c>
      <c r="E32" s="10">
        <v>141.3373</v>
      </c>
      <c r="F32" s="10">
        <v>966920</v>
      </c>
      <c r="G32" s="10">
        <v>2685.4090000000001</v>
      </c>
      <c r="H32" s="10">
        <v>18371485</v>
      </c>
      <c r="I32" s="10">
        <v>19</v>
      </c>
      <c r="J32" s="9" t="s">
        <v>22</v>
      </c>
      <c r="K32" s="9" t="s">
        <v>31</v>
      </c>
    </row>
    <row r="33" spans="1:10">
      <c r="A33" s="8"/>
      <c r="C33" s="13" t="str">
        <f>CONCATENATE("White: ",COUNTIF(C$3:C$32,"White"))</f>
        <v>White: 12</v>
      </c>
      <c r="D33" s="13" t="str">
        <f>CONCATENATE("AB 2: ",COUNTIF(D$3:D$32,"AB 2"))</f>
        <v>AB 2: 5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16</v>
      </c>
    </row>
    <row r="34" spans="1:10">
      <c r="A34" s="6"/>
      <c r="C34" s="5" t="str">
        <f>CONCATENATE("Black: ",COUNTIF(C$3:C$32,"Black"))</f>
        <v>Black: 18</v>
      </c>
      <c r="D34" s="5" t="str">
        <f>CONCATENATE("AB 3: ",COUNTIF(D$3:D$32,"AB 3"))</f>
        <v>AB 3: 2</v>
      </c>
      <c r="E34" s="18">
        <f>AVERAGE(E$3:E$32)</f>
        <v>214.994372</v>
      </c>
      <c r="F34" s="18">
        <f>AVERAGE(F$3:F$32)</f>
        <v>1129687.2333333334</v>
      </c>
      <c r="G34" s="18">
        <f>AVERAGE(G$3:G$32)</f>
        <v>7321.7495766666661</v>
      </c>
      <c r="H34" s="21">
        <f t="shared" ref="H34:I34" si="0">AVERAGE(H$3:H$32)</f>
        <v>37434232.166666664</v>
      </c>
      <c r="I34" s="21">
        <f t="shared" si="0"/>
        <v>34.200000000000003</v>
      </c>
      <c r="J34" s="5" t="str">
        <f>CONCATENATE("Lose: ",COUNTIF(J$3:J$32,"Lose"))</f>
        <v>Lose: 2</v>
      </c>
    </row>
    <row r="35" spans="1:10">
      <c r="D35" s="5" t="str">
        <f>CONCATENATE("AB 4: ",COUNTIF(D$3:D$32,"AB 4"))</f>
        <v>AB 4: 2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12</v>
      </c>
    </row>
    <row r="36" spans="1:10">
      <c r="D36" s="5" t="str">
        <f>CONCATENATE("AB 5: ",COUNTIF(D$3:D$32,"AB 5"))</f>
        <v>AB 5: 6</v>
      </c>
      <c r="E36" s="19">
        <f>_xlfn.STDEV.P(E$3:E$32)</f>
        <v>102.76965335536239</v>
      </c>
      <c r="F36" s="19">
        <f>_xlfn.STDEV.P(F$3:F$32)</f>
        <v>488652.64587534865</v>
      </c>
      <c r="G36" s="20">
        <f>SUM(G$3:G$32)</f>
        <v>219652.48729999998</v>
      </c>
      <c r="H36" s="22">
        <f t="shared" ref="H36:I36" si="1">SUM(H$3:H$32)</f>
        <v>1123026965</v>
      </c>
      <c r="I36" s="22">
        <f t="shared" si="1"/>
        <v>1026</v>
      </c>
    </row>
    <row r="37" spans="1:10">
      <c r="D37" s="5" t="str">
        <f>CONCATENATE("KH 2: ",COUNTIF(D$3:D$32,"KH 2"))</f>
        <v>KH 2: 4</v>
      </c>
    </row>
    <row r="38" spans="1:10">
      <c r="D38" s="5" t="str">
        <f>CONCATENATE("KH 3: ",COUNTIF(D$3:D$32,"KH 3"))</f>
        <v>KH 3: 3</v>
      </c>
    </row>
    <row r="39" spans="1:10">
      <c r="D39" s="5" t="str">
        <f>CONCATENATE("KH 4: ",COUNTIF(D$3:D$32,"KH 4"))</f>
        <v>KH 4: 5</v>
      </c>
    </row>
    <row r="40" spans="1:10">
      <c r="D40" s="5" t="str">
        <f>CONCATENATE("KH 5: ",COUNTIF(D$3:D$32,"KH 5"))</f>
        <v>KH 5: 3</v>
      </c>
    </row>
  </sheetData>
  <autoFilter ref="A2:K40" xr:uid="{A8C94D7B-C450-4085-BBDB-2BFF22F772F7}"/>
  <mergeCells count="1">
    <mergeCell ref="A1:K1"/>
  </mergeCells>
  <dataValidations count="1">
    <dataValidation type="decimal" operator="greaterThanOrEqual" allowBlank="1" showInputMessage="1" showErrorMessage="1" sqref="E3:I32" xr:uid="{D42C0601-F328-40C4-8452-083716576BF5}">
      <formula1>0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11" style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101</v>
      </c>
      <c r="C3" s="9" t="s">
        <v>14</v>
      </c>
      <c r="D3" s="9" t="s">
        <v>19</v>
      </c>
      <c r="E3" s="10">
        <v>5.7707559999999998E-2</v>
      </c>
      <c r="F3" s="10">
        <v>347</v>
      </c>
      <c r="G3" s="10">
        <v>3.0007929999999998</v>
      </c>
      <c r="H3" s="10">
        <v>18060</v>
      </c>
      <c r="I3" s="10">
        <v>52</v>
      </c>
      <c r="J3" s="9" t="s">
        <v>16</v>
      </c>
      <c r="K3" s="9" t="s">
        <v>27</v>
      </c>
    </row>
    <row r="4" spans="1:11">
      <c r="A4" s="3">
        <v>2</v>
      </c>
      <c r="B4" s="9" t="s">
        <v>102</v>
      </c>
      <c r="C4" s="9" t="s">
        <v>14</v>
      </c>
      <c r="D4" s="9" t="s">
        <v>25</v>
      </c>
      <c r="E4" s="10">
        <v>5.3624669999999999E-2</v>
      </c>
      <c r="F4" s="10">
        <v>328</v>
      </c>
      <c r="G4" s="10">
        <v>3.378355</v>
      </c>
      <c r="H4" s="10">
        <v>20714</v>
      </c>
      <c r="I4" s="10">
        <v>63</v>
      </c>
      <c r="J4" s="9" t="s">
        <v>21</v>
      </c>
      <c r="K4" s="9" t="s">
        <v>31</v>
      </c>
    </row>
    <row r="5" spans="1:11">
      <c r="A5" s="3">
        <v>3</v>
      </c>
      <c r="B5" s="9" t="s">
        <v>86</v>
      </c>
      <c r="C5" s="9" t="s">
        <v>18</v>
      </c>
      <c r="D5" s="9" t="s">
        <v>15</v>
      </c>
      <c r="E5" s="10">
        <v>4.5333859999999997E-2</v>
      </c>
      <c r="F5" s="10">
        <v>286</v>
      </c>
      <c r="G5" s="10">
        <v>0.72534180000000004</v>
      </c>
      <c r="H5" s="10">
        <v>4589</v>
      </c>
      <c r="I5" s="10">
        <v>17</v>
      </c>
      <c r="J5" s="9" t="s">
        <v>21</v>
      </c>
      <c r="K5" s="9" t="s">
        <v>31</v>
      </c>
    </row>
    <row r="6" spans="1:11">
      <c r="A6" s="3">
        <v>4</v>
      </c>
      <c r="B6" s="9" t="s">
        <v>91</v>
      </c>
      <c r="C6" s="9" t="s">
        <v>18</v>
      </c>
      <c r="D6" s="9" t="s">
        <v>15</v>
      </c>
      <c r="E6" s="10">
        <v>3.7360709999999998E-2</v>
      </c>
      <c r="F6" s="10">
        <v>250</v>
      </c>
      <c r="G6" s="10">
        <v>0.44832850000000002</v>
      </c>
      <c r="H6" s="10">
        <v>3004</v>
      </c>
      <c r="I6" s="10">
        <v>13</v>
      </c>
      <c r="J6" s="9" t="s">
        <v>21</v>
      </c>
      <c r="K6" s="9" t="s">
        <v>31</v>
      </c>
    </row>
    <row r="7" spans="1:11">
      <c r="A7" s="3">
        <v>5</v>
      </c>
      <c r="B7" s="9" t="s">
        <v>76</v>
      </c>
      <c r="C7" s="9" t="s">
        <v>14</v>
      </c>
      <c r="D7" s="9" t="s">
        <v>24</v>
      </c>
      <c r="E7" s="10">
        <v>6.6594760000000003E-2</v>
      </c>
      <c r="F7" s="10">
        <v>464</v>
      </c>
      <c r="G7" s="10">
        <v>2.4640059999999999</v>
      </c>
      <c r="H7" s="10">
        <v>17190</v>
      </c>
      <c r="I7" s="10">
        <v>37</v>
      </c>
      <c r="J7" s="9" t="s">
        <v>21</v>
      </c>
      <c r="K7" s="9" t="s">
        <v>31</v>
      </c>
    </row>
    <row r="8" spans="1:11">
      <c r="A8" s="3">
        <v>6</v>
      </c>
      <c r="B8" s="9" t="s">
        <v>103</v>
      </c>
      <c r="C8" s="9" t="s">
        <v>18</v>
      </c>
      <c r="D8" s="9" t="s">
        <v>20</v>
      </c>
      <c r="E8" s="10">
        <v>4.0872180000000001E-2</v>
      </c>
      <c r="F8" s="10">
        <v>276</v>
      </c>
      <c r="G8" s="10">
        <v>0.49046620000000002</v>
      </c>
      <c r="H8" s="10">
        <v>3319</v>
      </c>
      <c r="I8" s="10">
        <v>13</v>
      </c>
      <c r="J8" s="9" t="s">
        <v>21</v>
      </c>
      <c r="K8" s="9" t="s">
        <v>31</v>
      </c>
    </row>
    <row r="9" spans="1:11">
      <c r="A9" s="3">
        <v>7</v>
      </c>
      <c r="B9" s="9" t="s">
        <v>104</v>
      </c>
      <c r="C9" s="9" t="s">
        <v>18</v>
      </c>
      <c r="D9" s="9" t="s">
        <v>25</v>
      </c>
      <c r="E9" s="10">
        <v>3.8411460000000001E-2</v>
      </c>
      <c r="F9" s="10">
        <v>282</v>
      </c>
      <c r="G9" s="10">
        <v>0.65299479999999999</v>
      </c>
      <c r="H9" s="10">
        <v>4810</v>
      </c>
      <c r="I9" s="10">
        <v>18</v>
      </c>
      <c r="J9" s="9" t="s">
        <v>21</v>
      </c>
      <c r="K9" s="9" t="s">
        <v>31</v>
      </c>
    </row>
    <row r="10" spans="1:11">
      <c r="A10" s="3">
        <v>8</v>
      </c>
      <c r="B10" s="9" t="s">
        <v>93</v>
      </c>
      <c r="C10" s="9" t="s">
        <v>18</v>
      </c>
      <c r="D10" s="9" t="s">
        <v>15</v>
      </c>
      <c r="E10" s="10">
        <v>4.1513149999999999E-2</v>
      </c>
      <c r="F10" s="10">
        <v>274</v>
      </c>
      <c r="G10" s="10">
        <v>0.49815779999999998</v>
      </c>
      <c r="H10" s="10">
        <v>3291</v>
      </c>
      <c r="I10" s="10">
        <v>13</v>
      </c>
      <c r="J10" s="9" t="s">
        <v>21</v>
      </c>
      <c r="K10" s="9" t="s">
        <v>31</v>
      </c>
    </row>
    <row r="11" spans="1:11">
      <c r="A11" s="3">
        <v>9</v>
      </c>
      <c r="B11" s="9" t="s">
        <v>105</v>
      </c>
      <c r="C11" s="9" t="s">
        <v>14</v>
      </c>
      <c r="D11" s="9" t="s">
        <v>25</v>
      </c>
      <c r="E11" s="10">
        <v>8.7936650000000005E-2</v>
      </c>
      <c r="F11" s="10">
        <v>562</v>
      </c>
      <c r="G11" s="10">
        <v>3.6933400000000001</v>
      </c>
      <c r="H11" s="10">
        <v>23609</v>
      </c>
      <c r="I11" s="10">
        <v>42</v>
      </c>
      <c r="J11" s="9" t="s">
        <v>21</v>
      </c>
      <c r="K11" s="9" t="s">
        <v>31</v>
      </c>
    </row>
    <row r="12" spans="1:11">
      <c r="A12" s="3">
        <v>10</v>
      </c>
      <c r="B12" s="9" t="s">
        <v>78</v>
      </c>
      <c r="C12" s="9" t="s">
        <v>18</v>
      </c>
      <c r="D12" s="9" t="s">
        <v>24</v>
      </c>
      <c r="E12" s="10">
        <v>5.2135969999999997E-2</v>
      </c>
      <c r="F12" s="10">
        <v>274</v>
      </c>
      <c r="G12" s="10">
        <v>1.4076709999999999</v>
      </c>
      <c r="H12" s="10">
        <v>7412</v>
      </c>
      <c r="I12" s="10">
        <v>28</v>
      </c>
      <c r="J12" s="9" t="s">
        <v>21</v>
      </c>
      <c r="K12" s="9" t="s">
        <v>31</v>
      </c>
    </row>
    <row r="13" spans="1:11">
      <c r="A13" s="3">
        <v>11</v>
      </c>
      <c r="B13" s="9" t="s">
        <v>94</v>
      </c>
      <c r="C13" s="9" t="s">
        <v>14</v>
      </c>
      <c r="D13" s="9" t="s">
        <v>15</v>
      </c>
      <c r="E13" s="10">
        <v>0.1056536</v>
      </c>
      <c r="F13" s="10">
        <v>602</v>
      </c>
      <c r="G13" s="10">
        <v>3.8035299999999999</v>
      </c>
      <c r="H13" s="10">
        <v>21693</v>
      </c>
      <c r="I13" s="10">
        <v>36</v>
      </c>
      <c r="J13" s="9" t="s">
        <v>21</v>
      </c>
      <c r="K13" s="9" t="s">
        <v>31</v>
      </c>
    </row>
    <row r="14" spans="1:11">
      <c r="A14" s="3">
        <v>12</v>
      </c>
      <c r="B14" s="9" t="s">
        <v>66</v>
      </c>
      <c r="C14" s="9" t="s">
        <v>18</v>
      </c>
      <c r="D14" s="9" t="s">
        <v>23</v>
      </c>
      <c r="E14" s="10">
        <v>3.0501589999999999E-2</v>
      </c>
      <c r="F14" s="10">
        <v>268</v>
      </c>
      <c r="G14" s="10">
        <v>0.4880254</v>
      </c>
      <c r="H14" s="10">
        <v>4292</v>
      </c>
      <c r="I14" s="10">
        <v>17</v>
      </c>
      <c r="J14" s="9" t="s">
        <v>21</v>
      </c>
      <c r="K14" s="9" t="s">
        <v>31</v>
      </c>
    </row>
    <row r="15" spans="1:11">
      <c r="A15" s="3">
        <v>13</v>
      </c>
      <c r="B15" s="9" t="s">
        <v>67</v>
      </c>
      <c r="C15" s="9" t="s">
        <v>14</v>
      </c>
      <c r="D15" s="9" t="s">
        <v>23</v>
      </c>
      <c r="E15" s="10">
        <v>0.1127929</v>
      </c>
      <c r="F15" s="10">
        <v>590</v>
      </c>
      <c r="G15" s="10">
        <v>6.0908160000000002</v>
      </c>
      <c r="H15" s="10">
        <v>31877</v>
      </c>
      <c r="I15" s="10">
        <v>54</v>
      </c>
      <c r="J15" s="9" t="s">
        <v>16</v>
      </c>
      <c r="K15" s="9" t="s">
        <v>27</v>
      </c>
    </row>
    <row r="16" spans="1:11">
      <c r="A16" s="3">
        <v>14</v>
      </c>
      <c r="B16" s="9" t="s">
        <v>68</v>
      </c>
      <c r="C16" s="9" t="s">
        <v>14</v>
      </c>
      <c r="D16" s="9" t="s">
        <v>23</v>
      </c>
      <c r="E16" s="10">
        <v>0.1222746</v>
      </c>
      <c r="F16" s="10">
        <v>565</v>
      </c>
      <c r="G16" s="10">
        <v>4.8909820000000002</v>
      </c>
      <c r="H16" s="10">
        <v>22615</v>
      </c>
      <c r="I16" s="10">
        <v>40</v>
      </c>
      <c r="J16" s="9" t="s">
        <v>16</v>
      </c>
      <c r="K16" s="9" t="s">
        <v>43</v>
      </c>
    </row>
    <row r="17" spans="1:11">
      <c r="A17" s="3">
        <v>15</v>
      </c>
      <c r="B17" s="9" t="s">
        <v>53</v>
      </c>
      <c r="C17" s="9" t="s">
        <v>18</v>
      </c>
      <c r="D17" s="9" t="s">
        <v>26</v>
      </c>
      <c r="E17" s="10">
        <v>4.3816620000000001E-2</v>
      </c>
      <c r="F17" s="10">
        <v>276</v>
      </c>
      <c r="G17" s="10">
        <v>2.234648</v>
      </c>
      <c r="H17" s="10">
        <v>14109</v>
      </c>
      <c r="I17" s="10">
        <v>52</v>
      </c>
      <c r="J17" s="9" t="s">
        <v>21</v>
      </c>
      <c r="K17" s="9" t="s">
        <v>31</v>
      </c>
    </row>
    <row r="18" spans="1:11">
      <c r="A18" s="3">
        <v>16</v>
      </c>
      <c r="B18" s="9" t="s">
        <v>106</v>
      </c>
      <c r="C18" s="9" t="s">
        <v>14</v>
      </c>
      <c r="D18" s="9" t="s">
        <v>19</v>
      </c>
      <c r="E18" s="10">
        <v>0.1205835</v>
      </c>
      <c r="F18" s="10">
        <v>617</v>
      </c>
      <c r="G18" s="10">
        <v>2.291086</v>
      </c>
      <c r="H18" s="10">
        <v>11723</v>
      </c>
      <c r="I18" s="10">
        <v>19</v>
      </c>
      <c r="J18" s="9" t="s">
        <v>16</v>
      </c>
      <c r="K18" s="9" t="s">
        <v>27</v>
      </c>
    </row>
    <row r="19" spans="1:11">
      <c r="A19" s="3">
        <v>17</v>
      </c>
      <c r="B19" s="9" t="s">
        <v>107</v>
      </c>
      <c r="C19" s="9" t="s">
        <v>18</v>
      </c>
      <c r="D19" s="9" t="s">
        <v>20</v>
      </c>
      <c r="E19" s="10">
        <v>3.9112420000000002E-2</v>
      </c>
      <c r="F19" s="10">
        <v>259</v>
      </c>
      <c r="G19" s="10">
        <v>0.43023660000000002</v>
      </c>
      <c r="H19" s="10">
        <v>2858</v>
      </c>
      <c r="I19" s="10">
        <v>12</v>
      </c>
      <c r="J19" s="9" t="s">
        <v>21</v>
      </c>
      <c r="K19" s="9" t="s">
        <v>31</v>
      </c>
    </row>
    <row r="20" spans="1:11">
      <c r="A20" s="3">
        <v>18</v>
      </c>
      <c r="B20" s="9" t="s">
        <v>82</v>
      </c>
      <c r="C20" s="9" t="s">
        <v>14</v>
      </c>
      <c r="D20" s="9" t="s">
        <v>24</v>
      </c>
      <c r="E20" s="10">
        <v>6.3376440000000006E-2</v>
      </c>
      <c r="F20" s="10">
        <v>449</v>
      </c>
      <c r="G20" s="10">
        <v>2.5984340000000001</v>
      </c>
      <c r="H20" s="10">
        <v>18415</v>
      </c>
      <c r="I20" s="10">
        <v>41</v>
      </c>
      <c r="J20" s="9" t="s">
        <v>21</v>
      </c>
      <c r="K20" s="9" t="s">
        <v>31</v>
      </c>
    </row>
    <row r="21" spans="1:11">
      <c r="A21" s="3">
        <v>19</v>
      </c>
      <c r="B21" s="9" t="s">
        <v>57</v>
      </c>
      <c r="C21" s="9" t="s">
        <v>14</v>
      </c>
      <c r="D21" s="9" t="s">
        <v>26</v>
      </c>
      <c r="E21" s="10">
        <v>6.9852460000000005E-2</v>
      </c>
      <c r="F21" s="10">
        <v>241</v>
      </c>
      <c r="G21" s="10">
        <v>2.5146890000000002</v>
      </c>
      <c r="H21" s="10">
        <v>8676</v>
      </c>
      <c r="I21" s="10">
        <v>36</v>
      </c>
      <c r="J21" s="9" t="s">
        <v>22</v>
      </c>
      <c r="K21" s="9" t="s">
        <v>31</v>
      </c>
    </row>
    <row r="22" spans="1:11">
      <c r="A22" s="3">
        <v>20</v>
      </c>
      <c r="B22" s="9" t="s">
        <v>134</v>
      </c>
      <c r="C22" s="9" t="s">
        <v>14</v>
      </c>
      <c r="D22" s="9" t="s">
        <v>25</v>
      </c>
      <c r="E22" s="10">
        <v>4.9500179999999998E-2</v>
      </c>
      <c r="F22" s="10">
        <v>369</v>
      </c>
      <c r="G22" s="10">
        <v>2.4255089999999999</v>
      </c>
      <c r="H22" s="10">
        <v>18087</v>
      </c>
      <c r="I22" s="10">
        <v>49</v>
      </c>
      <c r="J22" s="9" t="s">
        <v>16</v>
      </c>
      <c r="K22" s="9" t="s">
        <v>27</v>
      </c>
    </row>
    <row r="23" spans="1:11">
      <c r="A23" s="3">
        <v>21</v>
      </c>
      <c r="B23" s="9" t="s">
        <v>125</v>
      </c>
      <c r="C23" s="9" t="s">
        <v>18</v>
      </c>
      <c r="D23" s="9" t="s">
        <v>23</v>
      </c>
      <c r="E23" s="10">
        <v>2.788231E-2</v>
      </c>
      <c r="F23" s="10">
        <v>267</v>
      </c>
      <c r="G23" s="10">
        <v>1.2268220000000001</v>
      </c>
      <c r="H23" s="10">
        <v>11755</v>
      </c>
      <c r="I23" s="10">
        <v>45</v>
      </c>
      <c r="J23" s="9" t="s">
        <v>16</v>
      </c>
      <c r="K23" s="9" t="s">
        <v>27</v>
      </c>
    </row>
    <row r="24" spans="1:11">
      <c r="A24" s="3">
        <v>22</v>
      </c>
      <c r="B24" s="9" t="s">
        <v>135</v>
      </c>
      <c r="C24" s="9" t="s">
        <v>18</v>
      </c>
      <c r="D24" s="9" t="s">
        <v>19</v>
      </c>
      <c r="E24" s="10">
        <v>2.5973429999999999E-2</v>
      </c>
      <c r="F24" s="10">
        <v>231</v>
      </c>
      <c r="G24" s="10">
        <v>0.41557490000000002</v>
      </c>
      <c r="H24" s="10">
        <v>3696</v>
      </c>
      <c r="I24" s="10">
        <v>17</v>
      </c>
      <c r="J24" s="9" t="s">
        <v>21</v>
      </c>
      <c r="K24" s="9" t="s">
        <v>31</v>
      </c>
    </row>
    <row r="25" spans="1:11">
      <c r="A25" s="3">
        <v>23</v>
      </c>
      <c r="B25" s="9" t="s">
        <v>121</v>
      </c>
      <c r="C25" s="9" t="s">
        <v>18</v>
      </c>
      <c r="D25" s="9" t="s">
        <v>26</v>
      </c>
      <c r="E25" s="10">
        <v>2.6488520000000002E-2</v>
      </c>
      <c r="F25" s="10">
        <v>256</v>
      </c>
      <c r="G25" s="10">
        <v>0.6622131</v>
      </c>
      <c r="H25" s="10">
        <v>6419</v>
      </c>
      <c r="I25" s="10">
        <v>26</v>
      </c>
      <c r="J25" s="9" t="s">
        <v>21</v>
      </c>
      <c r="K25" s="9" t="s">
        <v>31</v>
      </c>
    </row>
    <row r="26" spans="1:11">
      <c r="A26" s="3">
        <v>24</v>
      </c>
      <c r="B26" s="9" t="s">
        <v>142</v>
      </c>
      <c r="C26" s="9" t="s">
        <v>14</v>
      </c>
      <c r="D26" s="9" t="s">
        <v>23</v>
      </c>
      <c r="E26" s="10">
        <v>0.12886220000000001</v>
      </c>
      <c r="F26" s="10">
        <v>672</v>
      </c>
      <c r="G26" s="10">
        <v>4.5101769999999997</v>
      </c>
      <c r="H26" s="10">
        <v>23524</v>
      </c>
      <c r="I26" s="10">
        <v>35</v>
      </c>
      <c r="J26" s="9" t="s">
        <v>22</v>
      </c>
      <c r="K26" s="9" t="s">
        <v>31</v>
      </c>
    </row>
    <row r="27" spans="1:11">
      <c r="A27" s="3">
        <v>25</v>
      </c>
      <c r="B27" s="9" t="s">
        <v>144</v>
      </c>
      <c r="C27" s="9" t="s">
        <v>14</v>
      </c>
      <c r="D27" s="9" t="s">
        <v>20</v>
      </c>
      <c r="E27" s="10">
        <v>0.1160229</v>
      </c>
      <c r="F27" s="10">
        <v>683</v>
      </c>
      <c r="G27" s="10">
        <v>3.0165950000000001</v>
      </c>
      <c r="H27" s="10">
        <v>17775</v>
      </c>
      <c r="I27" s="10">
        <v>26</v>
      </c>
      <c r="J27" s="9" t="s">
        <v>21</v>
      </c>
      <c r="K27" s="9" t="s">
        <v>31</v>
      </c>
    </row>
    <row r="28" spans="1:11">
      <c r="A28" s="3">
        <v>26</v>
      </c>
      <c r="B28" s="9" t="s">
        <v>148</v>
      </c>
      <c r="C28" s="9" t="s">
        <v>14</v>
      </c>
      <c r="D28" s="9" t="s">
        <v>54</v>
      </c>
      <c r="E28" s="9">
        <v>7.0343470000000005E-2</v>
      </c>
      <c r="F28" s="9">
        <v>254</v>
      </c>
      <c r="G28" s="9">
        <v>4.5723260000000003</v>
      </c>
      <c r="H28" s="9">
        <v>16551</v>
      </c>
      <c r="I28" s="9">
        <v>65</v>
      </c>
      <c r="J28" s="9" t="s">
        <v>16</v>
      </c>
      <c r="K28" s="9" t="s">
        <v>27</v>
      </c>
    </row>
    <row r="29" spans="1:11">
      <c r="A29" s="3">
        <v>27</v>
      </c>
      <c r="B29" s="9" t="s">
        <v>148</v>
      </c>
      <c r="C29" s="9" t="s">
        <v>18</v>
      </c>
      <c r="D29" s="9" t="s">
        <v>54</v>
      </c>
      <c r="E29" s="10">
        <v>5.7322499999999998E-2</v>
      </c>
      <c r="F29" s="10">
        <v>259</v>
      </c>
      <c r="G29" s="10">
        <v>3.6686399999999999</v>
      </c>
      <c r="H29" s="10">
        <v>16626</v>
      </c>
      <c r="I29" s="10">
        <v>65</v>
      </c>
      <c r="J29" s="9" t="s">
        <v>16</v>
      </c>
      <c r="K29" s="9" t="s">
        <v>27</v>
      </c>
    </row>
    <row r="30" spans="1:11">
      <c r="A30" s="3">
        <v>28</v>
      </c>
      <c r="B30" s="9" t="s">
        <v>149</v>
      </c>
      <c r="C30" s="9" t="s">
        <v>18</v>
      </c>
      <c r="D30" s="9" t="s">
        <v>20</v>
      </c>
      <c r="E30" s="10">
        <v>4.6752660000000001E-2</v>
      </c>
      <c r="F30" s="10">
        <v>270</v>
      </c>
      <c r="G30" s="10">
        <v>0.79479520000000003</v>
      </c>
      <c r="H30" s="10">
        <v>4603</v>
      </c>
      <c r="I30" s="10">
        <v>18</v>
      </c>
      <c r="J30" s="9" t="s">
        <v>21</v>
      </c>
      <c r="K30" s="9" t="s">
        <v>31</v>
      </c>
    </row>
    <row r="31" spans="1:11">
      <c r="A31" s="3">
        <v>29</v>
      </c>
      <c r="B31" s="9" t="s">
        <v>150</v>
      </c>
      <c r="C31" s="9" t="s">
        <v>18</v>
      </c>
      <c r="D31" s="9" t="s">
        <v>19</v>
      </c>
      <c r="E31" s="10">
        <v>4.5003910000000001E-2</v>
      </c>
      <c r="F31" s="10">
        <v>289</v>
      </c>
      <c r="G31" s="10">
        <v>1.980172</v>
      </c>
      <c r="H31" s="10">
        <v>12744</v>
      </c>
      <c r="I31" s="10">
        <v>45</v>
      </c>
      <c r="J31" s="9" t="s">
        <v>21</v>
      </c>
      <c r="K31" s="9" t="s">
        <v>31</v>
      </c>
    </row>
    <row r="32" spans="1:11">
      <c r="A32" s="3">
        <v>30</v>
      </c>
      <c r="B32" s="9" t="s">
        <v>151</v>
      </c>
      <c r="C32" s="9" t="s">
        <v>18</v>
      </c>
      <c r="D32" s="9" t="s">
        <v>19</v>
      </c>
      <c r="E32" s="10">
        <v>2.9900949999999999E-2</v>
      </c>
      <c r="F32" s="10">
        <v>268</v>
      </c>
      <c r="G32" s="10">
        <v>0.77742460000000002</v>
      </c>
      <c r="H32" s="10">
        <v>6991</v>
      </c>
      <c r="I32" s="10">
        <v>27</v>
      </c>
      <c r="J32" s="9" t="s">
        <v>21</v>
      </c>
      <c r="K32" s="9" t="s">
        <v>31</v>
      </c>
    </row>
    <row r="33" spans="1:10">
      <c r="A33" s="6"/>
      <c r="C33" s="13" t="str">
        <f>CONCATENATE("White: ",COUNTIF(C$3:C$32,"White"))</f>
        <v>White: 14</v>
      </c>
      <c r="D33" s="13" t="str">
        <f>CONCATENATE("AB 2: ",COUNTIF(D$3:D$32,"AB 2"))</f>
        <v>AB 2: 3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2</v>
      </c>
    </row>
    <row r="34" spans="1:10">
      <c r="C34" s="5" t="str">
        <f>CONCATENATE("Black: ",COUNTIF(C$3:C$32,"Black"))</f>
        <v>Black: 16</v>
      </c>
      <c r="D34" s="5" t="str">
        <f>CONCATENATE("AB 3: ",COUNTIF(D$3:D$32,"AB 3"))</f>
        <v>AB 3: 5</v>
      </c>
      <c r="E34" s="18">
        <f>AVERAGE(E$3:E$32)</f>
        <v>6.1783604333333332E-2</v>
      </c>
      <c r="F34" s="18">
        <f>AVERAGE(F$3:F$32)</f>
        <v>367.6</v>
      </c>
      <c r="G34" s="18">
        <f>AVERAGE(G$3:G$32)</f>
        <v>2.2050716633333334</v>
      </c>
      <c r="H34" s="21">
        <f t="shared" ref="H34:I34" si="0">AVERAGE(H$3:H$32)</f>
        <v>12700.9</v>
      </c>
      <c r="I34" s="21">
        <f t="shared" si="0"/>
        <v>34.033333333333331</v>
      </c>
      <c r="J34" s="5" t="str">
        <f>CONCATENATE("Lose: ",COUNTIF(J$3:J$32,"Lose"))</f>
        <v>Lose: 20</v>
      </c>
    </row>
    <row r="35" spans="1:10">
      <c r="D35" s="5" t="str">
        <f>CONCATENATE("AB 4: ",COUNTIF(D$3:D$32,"AB 4"))</f>
        <v>AB 4: 3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8</v>
      </c>
    </row>
    <row r="36" spans="1:10">
      <c r="D36" s="5" t="str">
        <f>CONCATENATE("AB 5: ",COUNTIF(D$3:D$32,"AB 5"))</f>
        <v>AB 5: 4</v>
      </c>
      <c r="E36" s="19">
        <f>_xlfn.STDEV.P(E$3:E$32)</f>
        <v>3.1388908441359831E-2</v>
      </c>
      <c r="F36" s="19">
        <f>_xlfn.STDEV.P(F$3:F$32)</f>
        <v>146.60959495658301</v>
      </c>
      <c r="G36" s="20">
        <f>SUM(G$3:G$32)</f>
        <v>66.152149899999998</v>
      </c>
      <c r="H36" s="22">
        <f t="shared" ref="H36:I36" si="1">SUM(H$3:H$32)</f>
        <v>381027</v>
      </c>
      <c r="I36" s="22">
        <f t="shared" si="1"/>
        <v>1021</v>
      </c>
    </row>
    <row r="37" spans="1:10">
      <c r="D37" s="5" t="str">
        <f>CONCATENATE("KH 2: ",COUNTIF(D$3:D$32,"KH 2"))</f>
        <v>KH 2: 2</v>
      </c>
    </row>
    <row r="38" spans="1:10">
      <c r="D38" s="5" t="str">
        <f>CONCATENATE("KH 3: ",COUNTIF(D$3:D$32,"KH 3"))</f>
        <v>KH 3: 5</v>
      </c>
    </row>
    <row r="39" spans="1:10">
      <c r="D39" s="5" t="str">
        <f>CONCATENATE("KH 4: ",COUNTIF(D$3:D$32,"KH 4"))</f>
        <v>KH 4: 4</v>
      </c>
    </row>
    <row r="40" spans="1:10">
      <c r="D40" s="5" t="str">
        <f>CONCATENATE("KH 5: ",COUNTIF(D$3:D$32,"KH 5"))</f>
        <v>KH 5: 4</v>
      </c>
    </row>
  </sheetData>
  <autoFilter ref="A2:K39" xr:uid="{8AFCEC74-9EAA-4830-8348-1AF8EC8FDC8D}"/>
  <mergeCells count="1">
    <mergeCell ref="A1:K1"/>
  </mergeCells>
  <dataValidations count="1">
    <dataValidation type="decimal" operator="greaterThanOrEqual" allowBlank="1" showInputMessage="1" showErrorMessage="1" sqref="E29:I32 E3:I27" xr:uid="{F2AAD9DB-C449-4582-9F02-5AEEEED8C9C4}">
      <formula1>0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71</v>
      </c>
      <c r="C3" s="9" t="s">
        <v>18</v>
      </c>
      <c r="D3" s="9" t="s">
        <v>24</v>
      </c>
      <c r="E3" s="10">
        <v>0.85859909999999995</v>
      </c>
      <c r="F3" s="10">
        <v>3250</v>
      </c>
      <c r="G3" s="10">
        <v>42.071359999999999</v>
      </c>
      <c r="H3" s="10">
        <v>159255</v>
      </c>
      <c r="I3" s="10">
        <v>50</v>
      </c>
      <c r="J3" s="9" t="s">
        <v>21</v>
      </c>
      <c r="K3" s="9" t="s">
        <v>31</v>
      </c>
    </row>
    <row r="4" spans="1:11">
      <c r="A4" s="3">
        <v>2</v>
      </c>
      <c r="B4" s="9" t="s">
        <v>101</v>
      </c>
      <c r="C4" s="9" t="s">
        <v>18</v>
      </c>
      <c r="D4" s="9" t="s">
        <v>54</v>
      </c>
      <c r="E4" s="10">
        <v>0.40015070000000003</v>
      </c>
      <c r="F4" s="10">
        <v>2509</v>
      </c>
      <c r="G4" s="10">
        <v>20.407679999999999</v>
      </c>
      <c r="H4" s="10">
        <v>127968</v>
      </c>
      <c r="I4" s="10">
        <v>52</v>
      </c>
      <c r="J4" s="9" t="s">
        <v>16</v>
      </c>
      <c r="K4" s="9" t="s">
        <v>27</v>
      </c>
    </row>
    <row r="5" spans="1:11">
      <c r="A5" s="3">
        <v>3</v>
      </c>
      <c r="B5" s="9" t="s">
        <v>108</v>
      </c>
      <c r="C5" s="9" t="s">
        <v>14</v>
      </c>
      <c r="D5" s="9" t="s">
        <v>20</v>
      </c>
      <c r="E5" s="10">
        <v>1.813725</v>
      </c>
      <c r="F5" s="10">
        <v>8820</v>
      </c>
      <c r="G5" s="10">
        <v>61.666649999999997</v>
      </c>
      <c r="H5" s="10">
        <v>299908</v>
      </c>
      <c r="I5" s="10">
        <v>34</v>
      </c>
      <c r="J5" s="9" t="s">
        <v>22</v>
      </c>
      <c r="K5" s="9" t="s">
        <v>31</v>
      </c>
    </row>
    <row r="6" spans="1:11">
      <c r="A6" s="3">
        <v>4</v>
      </c>
      <c r="B6" s="9" t="s">
        <v>38</v>
      </c>
      <c r="C6" s="9" t="s">
        <v>14</v>
      </c>
      <c r="D6" s="9" t="s">
        <v>26</v>
      </c>
      <c r="E6" s="10">
        <v>0.53353340000000005</v>
      </c>
      <c r="F6" s="10">
        <v>4350</v>
      </c>
      <c r="G6" s="10">
        <v>16.539539999999999</v>
      </c>
      <c r="H6" s="10">
        <v>134855</v>
      </c>
      <c r="I6" s="10">
        <v>31</v>
      </c>
      <c r="J6" s="9" t="s">
        <v>22</v>
      </c>
      <c r="K6" s="9" t="s">
        <v>31</v>
      </c>
    </row>
    <row r="7" spans="1:11">
      <c r="A7" s="3">
        <v>5</v>
      </c>
      <c r="B7" s="9" t="s">
        <v>77</v>
      </c>
      <c r="C7" s="9" t="s">
        <v>18</v>
      </c>
      <c r="D7" s="9" t="s">
        <v>24</v>
      </c>
      <c r="E7" s="10">
        <v>0.5740343</v>
      </c>
      <c r="F7" s="10">
        <v>2280</v>
      </c>
      <c r="G7" s="10">
        <v>28.701720000000002</v>
      </c>
      <c r="H7" s="10">
        <v>114009</v>
      </c>
      <c r="I7" s="10">
        <v>51</v>
      </c>
      <c r="J7" s="9" t="s">
        <v>21</v>
      </c>
      <c r="K7" s="9" t="s">
        <v>31</v>
      </c>
    </row>
    <row r="8" spans="1:11">
      <c r="A8" s="3">
        <v>6</v>
      </c>
      <c r="B8" s="9" t="s">
        <v>79</v>
      </c>
      <c r="C8" s="9" t="s">
        <v>14</v>
      </c>
      <c r="D8" s="9" t="s">
        <v>24</v>
      </c>
      <c r="E8" s="10">
        <v>0.81517139999999999</v>
      </c>
      <c r="F8" s="10">
        <v>3384</v>
      </c>
      <c r="G8" s="10">
        <v>51.355800000000002</v>
      </c>
      <c r="H8" s="10">
        <v>213230</v>
      </c>
      <c r="I8" s="10">
        <v>63</v>
      </c>
      <c r="J8" s="9" t="s">
        <v>21</v>
      </c>
      <c r="K8" s="9" t="s">
        <v>31</v>
      </c>
    </row>
    <row r="9" spans="1:11">
      <c r="A9" s="3">
        <v>7</v>
      </c>
      <c r="B9" s="9" t="s">
        <v>109</v>
      </c>
      <c r="C9" s="9" t="s">
        <v>14</v>
      </c>
      <c r="D9" s="9" t="s">
        <v>19</v>
      </c>
      <c r="E9" s="10">
        <v>1.393141</v>
      </c>
      <c r="F9" s="10">
        <v>5953</v>
      </c>
      <c r="G9" s="10">
        <v>79.409049999999993</v>
      </c>
      <c r="H9" s="10">
        <v>339353</v>
      </c>
      <c r="I9" s="10">
        <v>57</v>
      </c>
      <c r="J9" s="9" t="s">
        <v>16</v>
      </c>
      <c r="K9" s="9" t="s">
        <v>43</v>
      </c>
    </row>
    <row r="10" spans="1:11">
      <c r="A10" s="3">
        <v>8</v>
      </c>
      <c r="B10" s="9" t="s">
        <v>109</v>
      </c>
      <c r="C10" s="9" t="s">
        <v>18</v>
      </c>
      <c r="D10" s="9" t="s">
        <v>19</v>
      </c>
      <c r="E10" s="10">
        <v>0.86956420000000001</v>
      </c>
      <c r="F10" s="10">
        <v>5017</v>
      </c>
      <c r="G10" s="10">
        <v>49.565159999999999</v>
      </c>
      <c r="H10" s="10">
        <v>286021</v>
      </c>
      <c r="I10" s="10">
        <v>57</v>
      </c>
      <c r="J10" s="9" t="s">
        <v>16</v>
      </c>
      <c r="K10" s="9" t="s">
        <v>43</v>
      </c>
    </row>
    <row r="11" spans="1:11">
      <c r="A11" s="3">
        <v>9</v>
      </c>
      <c r="B11" s="9" t="s">
        <v>110</v>
      </c>
      <c r="C11" s="9" t="s">
        <v>18</v>
      </c>
      <c r="D11" s="9" t="s">
        <v>20</v>
      </c>
      <c r="E11" s="10">
        <v>1.59615</v>
      </c>
      <c r="F11" s="10">
        <v>7388</v>
      </c>
      <c r="G11" s="10">
        <v>44.692210000000003</v>
      </c>
      <c r="H11" s="10">
        <v>206873</v>
      </c>
      <c r="I11" s="10">
        <v>28</v>
      </c>
      <c r="J11" s="9" t="s">
        <v>16</v>
      </c>
      <c r="K11" s="9" t="s">
        <v>43</v>
      </c>
    </row>
    <row r="12" spans="1:11">
      <c r="A12" s="3">
        <v>10</v>
      </c>
      <c r="B12" s="9" t="s">
        <v>69</v>
      </c>
      <c r="C12" s="9" t="s">
        <v>18</v>
      </c>
      <c r="D12" s="9" t="s">
        <v>23</v>
      </c>
      <c r="E12" s="10">
        <v>1.1244270000000001</v>
      </c>
      <c r="F12" s="10">
        <v>5290</v>
      </c>
      <c r="G12" s="10">
        <v>88.829700000000003</v>
      </c>
      <c r="H12" s="10">
        <v>417924</v>
      </c>
      <c r="I12" s="10">
        <v>79</v>
      </c>
      <c r="J12" s="9" t="s">
        <v>22</v>
      </c>
      <c r="K12" s="9" t="s">
        <v>31</v>
      </c>
    </row>
    <row r="13" spans="1:11">
      <c r="A13" s="3">
        <v>11</v>
      </c>
      <c r="B13" s="9" t="s">
        <v>106</v>
      </c>
      <c r="C13" s="9" t="s">
        <v>18</v>
      </c>
      <c r="D13" s="9" t="s">
        <v>54</v>
      </c>
      <c r="E13" s="10">
        <v>0.87061449999999996</v>
      </c>
      <c r="F13" s="10">
        <v>4576</v>
      </c>
      <c r="G13" s="10">
        <v>15.671060000000001</v>
      </c>
      <c r="H13" s="10">
        <v>82376</v>
      </c>
      <c r="I13" s="10">
        <v>19</v>
      </c>
      <c r="J13" s="9" t="s">
        <v>16</v>
      </c>
      <c r="K13" s="9" t="s">
        <v>27</v>
      </c>
    </row>
    <row r="14" spans="1:11">
      <c r="A14" s="3">
        <v>12</v>
      </c>
      <c r="B14" s="9" t="s">
        <v>97</v>
      </c>
      <c r="C14" s="9" t="s">
        <v>14</v>
      </c>
      <c r="D14" s="9" t="s">
        <v>15</v>
      </c>
      <c r="E14" s="10">
        <v>0.78623339999999997</v>
      </c>
      <c r="F14" s="10">
        <v>4641</v>
      </c>
      <c r="G14" s="10">
        <v>39.311669999999999</v>
      </c>
      <c r="H14" s="10">
        <v>232077</v>
      </c>
      <c r="I14" s="10">
        <v>50</v>
      </c>
      <c r="J14" s="9" t="s">
        <v>21</v>
      </c>
      <c r="K14" s="9" t="s">
        <v>31</v>
      </c>
    </row>
    <row r="15" spans="1:11">
      <c r="A15" s="3">
        <v>13</v>
      </c>
      <c r="B15" s="9" t="s">
        <v>99</v>
      </c>
      <c r="C15" s="9" t="s">
        <v>14</v>
      </c>
      <c r="D15" s="9" t="s">
        <v>15</v>
      </c>
      <c r="E15" s="10">
        <v>0.83157289999999995</v>
      </c>
      <c r="F15" s="10">
        <v>4605</v>
      </c>
      <c r="G15" s="10">
        <v>49.894379999999998</v>
      </c>
      <c r="H15" s="10">
        <v>276305</v>
      </c>
      <c r="I15" s="10">
        <v>60</v>
      </c>
      <c r="J15" s="9" t="s">
        <v>16</v>
      </c>
      <c r="K15" s="9" t="s">
        <v>27</v>
      </c>
    </row>
    <row r="16" spans="1:11">
      <c r="A16" s="3">
        <v>14</v>
      </c>
      <c r="B16" s="9" t="s">
        <v>130</v>
      </c>
      <c r="C16" s="9" t="s">
        <v>18</v>
      </c>
      <c r="D16" s="9" t="s">
        <v>24</v>
      </c>
      <c r="E16" s="10">
        <v>1.430418</v>
      </c>
      <c r="F16" s="10">
        <v>6415</v>
      </c>
      <c r="G16" s="10">
        <v>61.507980000000003</v>
      </c>
      <c r="H16" s="10">
        <v>275845</v>
      </c>
      <c r="I16" s="10">
        <v>44</v>
      </c>
      <c r="J16" s="9" t="s">
        <v>21</v>
      </c>
      <c r="K16" s="9" t="s">
        <v>31</v>
      </c>
    </row>
    <row r="17" spans="1:11">
      <c r="A17" s="3">
        <v>15</v>
      </c>
      <c r="B17" s="9" t="s">
        <v>131</v>
      </c>
      <c r="C17" s="9" t="s">
        <v>18</v>
      </c>
      <c r="D17" s="9" t="s">
        <v>24</v>
      </c>
      <c r="E17" s="10">
        <v>1.3257810000000001</v>
      </c>
      <c r="F17" s="10">
        <v>6924</v>
      </c>
      <c r="G17" s="10">
        <v>22.53828</v>
      </c>
      <c r="H17" s="10">
        <v>117712</v>
      </c>
      <c r="I17" s="10">
        <v>18</v>
      </c>
      <c r="J17" s="9" t="s">
        <v>21</v>
      </c>
      <c r="K17" s="9" t="s">
        <v>31</v>
      </c>
    </row>
    <row r="18" spans="1:11">
      <c r="A18" s="3">
        <v>16</v>
      </c>
      <c r="B18" s="9" t="s">
        <v>126</v>
      </c>
      <c r="C18" s="9" t="s">
        <v>14</v>
      </c>
      <c r="D18" s="9" t="s">
        <v>23</v>
      </c>
      <c r="E18" s="10">
        <v>1.7927329999999999</v>
      </c>
      <c r="F18" s="10">
        <v>7334</v>
      </c>
      <c r="G18" s="10">
        <v>87.843919999999997</v>
      </c>
      <c r="H18" s="10">
        <v>359403</v>
      </c>
      <c r="I18" s="10">
        <v>49</v>
      </c>
      <c r="J18" s="9" t="s">
        <v>16</v>
      </c>
      <c r="K18" s="9" t="s">
        <v>27</v>
      </c>
    </row>
    <row r="19" spans="1:11">
      <c r="A19" s="3">
        <v>17</v>
      </c>
      <c r="B19" s="9" t="s">
        <v>135</v>
      </c>
      <c r="C19" s="9" t="s">
        <v>14</v>
      </c>
      <c r="D19" s="9" t="s">
        <v>54</v>
      </c>
      <c r="E19" s="10">
        <v>0.3733301</v>
      </c>
      <c r="F19" s="10">
        <v>3443</v>
      </c>
      <c r="G19" s="10">
        <v>6.3466120000000004</v>
      </c>
      <c r="H19" s="10">
        <v>58536</v>
      </c>
      <c r="I19" s="10">
        <v>17</v>
      </c>
      <c r="J19" s="9" t="s">
        <v>22</v>
      </c>
      <c r="K19" s="9" t="s">
        <v>31</v>
      </c>
    </row>
    <row r="20" spans="1:11">
      <c r="A20" s="3">
        <v>18</v>
      </c>
      <c r="B20" s="9" t="s">
        <v>127</v>
      </c>
      <c r="C20" s="9" t="s">
        <v>14</v>
      </c>
      <c r="D20" s="9" t="s">
        <v>23</v>
      </c>
      <c r="E20" s="10">
        <v>1.375543</v>
      </c>
      <c r="F20" s="10">
        <v>5744</v>
      </c>
      <c r="G20" s="10">
        <v>86.659229999999994</v>
      </c>
      <c r="H20" s="10">
        <v>361883</v>
      </c>
      <c r="I20" s="10">
        <v>63</v>
      </c>
      <c r="J20" s="9" t="s">
        <v>16</v>
      </c>
      <c r="K20" s="9" t="s">
        <v>43</v>
      </c>
    </row>
    <row r="21" spans="1:11">
      <c r="A21" s="3">
        <v>19</v>
      </c>
      <c r="B21" s="9" t="s">
        <v>136</v>
      </c>
      <c r="C21" s="9" t="s">
        <v>18</v>
      </c>
      <c r="D21" s="9" t="s">
        <v>26</v>
      </c>
      <c r="E21" s="10">
        <v>1.421449</v>
      </c>
      <c r="F21" s="10">
        <v>6158</v>
      </c>
      <c r="G21" s="10">
        <v>78.179689999999994</v>
      </c>
      <c r="H21" s="10">
        <v>338740</v>
      </c>
      <c r="I21" s="10">
        <v>55</v>
      </c>
      <c r="J21" s="9" t="s">
        <v>22</v>
      </c>
      <c r="K21" s="9" t="s">
        <v>31</v>
      </c>
    </row>
    <row r="22" spans="1:11">
      <c r="A22" s="3">
        <v>20</v>
      </c>
      <c r="B22" s="9" t="s">
        <v>139</v>
      </c>
      <c r="C22" s="9" t="s">
        <v>18</v>
      </c>
      <c r="D22" s="9" t="s">
        <v>25</v>
      </c>
      <c r="E22" s="10">
        <v>0.74133459999999995</v>
      </c>
      <c r="F22" s="10">
        <v>2961</v>
      </c>
      <c r="G22" s="10">
        <v>34.84272</v>
      </c>
      <c r="H22" s="10">
        <v>139175</v>
      </c>
      <c r="I22" s="10">
        <v>48</v>
      </c>
      <c r="J22" s="9" t="s">
        <v>21</v>
      </c>
      <c r="K22" s="9" t="s">
        <v>31</v>
      </c>
    </row>
    <row r="23" spans="1:11">
      <c r="A23" s="3">
        <v>21</v>
      </c>
      <c r="B23" s="9" t="s">
        <v>141</v>
      </c>
      <c r="C23" s="9" t="s">
        <v>18</v>
      </c>
      <c r="D23" s="9" t="s">
        <v>15</v>
      </c>
      <c r="E23" s="10">
        <v>1.139437</v>
      </c>
      <c r="F23" s="10">
        <v>3323</v>
      </c>
      <c r="G23" s="10">
        <v>20.509869999999999</v>
      </c>
      <c r="H23" s="10">
        <v>59824</v>
      </c>
      <c r="I23" s="10">
        <v>19</v>
      </c>
      <c r="J23" s="9" t="s">
        <v>21</v>
      </c>
      <c r="K23" s="9" t="s">
        <v>31</v>
      </c>
    </row>
    <row r="24" spans="1:11">
      <c r="A24" s="3">
        <v>22</v>
      </c>
      <c r="B24" s="9" t="s">
        <v>145</v>
      </c>
      <c r="C24" s="9" t="s">
        <v>14</v>
      </c>
      <c r="D24" s="9" t="s">
        <v>19</v>
      </c>
      <c r="E24" s="10">
        <v>1.135543</v>
      </c>
      <c r="F24" s="10">
        <v>6039</v>
      </c>
      <c r="G24" s="10">
        <v>39.744</v>
      </c>
      <c r="H24" s="10">
        <v>211379</v>
      </c>
      <c r="I24" s="10">
        <v>35</v>
      </c>
      <c r="J24" s="9" t="s">
        <v>22</v>
      </c>
      <c r="K24" s="9" t="s">
        <v>31</v>
      </c>
    </row>
    <row r="25" spans="1:11">
      <c r="A25" s="3">
        <v>23</v>
      </c>
      <c r="B25" s="9" t="s">
        <v>145</v>
      </c>
      <c r="C25" s="9" t="s">
        <v>18</v>
      </c>
      <c r="D25" s="9" t="s">
        <v>19</v>
      </c>
      <c r="E25" s="10">
        <v>1.1608259999999999</v>
      </c>
      <c r="F25" s="10">
        <v>6046</v>
      </c>
      <c r="G25" s="10">
        <v>39.468069999999997</v>
      </c>
      <c r="H25" s="10">
        <v>205572</v>
      </c>
      <c r="I25" s="10">
        <v>35</v>
      </c>
      <c r="J25" s="9" t="s">
        <v>21</v>
      </c>
      <c r="K25" s="9" t="s">
        <v>31</v>
      </c>
    </row>
    <row r="26" spans="1:11">
      <c r="A26" s="3">
        <v>24</v>
      </c>
      <c r="B26" s="9" t="s">
        <v>147</v>
      </c>
      <c r="C26" s="9" t="s">
        <v>18</v>
      </c>
      <c r="D26" s="1" t="s">
        <v>23</v>
      </c>
      <c r="E26" s="10">
        <v>1.015528</v>
      </c>
      <c r="F26" s="10">
        <v>4988</v>
      </c>
      <c r="G26" s="10">
        <v>41.636629999999997</v>
      </c>
      <c r="H26" s="10">
        <v>204536</v>
      </c>
      <c r="I26" s="10">
        <v>42</v>
      </c>
      <c r="J26" s="9" t="s">
        <v>21</v>
      </c>
      <c r="K26" s="9" t="s">
        <v>31</v>
      </c>
    </row>
    <row r="27" spans="1:11">
      <c r="A27" s="3">
        <v>25</v>
      </c>
      <c r="B27" s="9" t="s">
        <v>152</v>
      </c>
      <c r="C27" s="9" t="s">
        <v>14</v>
      </c>
      <c r="D27" s="9" t="s">
        <v>20</v>
      </c>
      <c r="E27" s="10">
        <v>1.0637049999999999</v>
      </c>
      <c r="F27" s="10">
        <v>4176</v>
      </c>
      <c r="G27" s="10">
        <v>75.523089999999996</v>
      </c>
      <c r="H27" s="10">
        <v>296549</v>
      </c>
      <c r="I27" s="10">
        <v>71</v>
      </c>
      <c r="J27" s="9" t="s">
        <v>16</v>
      </c>
      <c r="K27" s="9" t="s">
        <v>27</v>
      </c>
    </row>
    <row r="28" spans="1:11">
      <c r="A28" s="3">
        <v>26</v>
      </c>
      <c r="B28" s="9" t="s">
        <v>153</v>
      </c>
      <c r="C28" s="9" t="s">
        <v>14</v>
      </c>
      <c r="D28" s="9" t="s">
        <v>19</v>
      </c>
      <c r="E28" s="10">
        <v>1.5514319999999999</v>
      </c>
      <c r="F28" s="10">
        <v>7594</v>
      </c>
      <c r="G28" s="10">
        <v>58.954410000000003</v>
      </c>
      <c r="H28" s="10">
        <v>288583</v>
      </c>
      <c r="I28" s="10">
        <v>38</v>
      </c>
      <c r="J28" s="9" t="s">
        <v>16</v>
      </c>
      <c r="K28" s="9" t="s">
        <v>43</v>
      </c>
    </row>
    <row r="29" spans="1:11">
      <c r="A29" s="3">
        <v>27</v>
      </c>
      <c r="B29" s="9" t="s">
        <v>153</v>
      </c>
      <c r="C29" s="9" t="s">
        <v>18</v>
      </c>
      <c r="D29" s="9" t="s">
        <v>19</v>
      </c>
      <c r="E29" s="10">
        <v>1.185708</v>
      </c>
      <c r="F29" s="10">
        <v>5630</v>
      </c>
      <c r="G29" s="10">
        <v>43.871189999999999</v>
      </c>
      <c r="H29" s="10">
        <v>208320</v>
      </c>
      <c r="I29" s="10">
        <v>38</v>
      </c>
      <c r="J29" s="9" t="s">
        <v>16</v>
      </c>
      <c r="K29" s="9" t="s">
        <v>43</v>
      </c>
    </row>
    <row r="30" spans="1:11">
      <c r="A30" s="3">
        <v>28</v>
      </c>
      <c r="B30" s="9" t="s">
        <v>150</v>
      </c>
      <c r="C30" s="9" t="s">
        <v>14</v>
      </c>
      <c r="D30" s="9" t="s">
        <v>54</v>
      </c>
      <c r="E30" s="10">
        <v>0.76059379999999999</v>
      </c>
      <c r="F30" s="10">
        <v>4978</v>
      </c>
      <c r="G30" s="10">
        <v>34.22672</v>
      </c>
      <c r="H30" s="10">
        <v>224029</v>
      </c>
      <c r="I30" s="10">
        <v>45</v>
      </c>
      <c r="J30" s="9" t="s">
        <v>22</v>
      </c>
      <c r="K30" s="9" t="s">
        <v>31</v>
      </c>
    </row>
    <row r="31" spans="1:11">
      <c r="A31" s="3">
        <v>29</v>
      </c>
      <c r="B31" s="14" t="s">
        <v>151</v>
      </c>
      <c r="C31" s="14" t="s">
        <v>14</v>
      </c>
      <c r="D31" s="1" t="s">
        <v>54</v>
      </c>
      <c r="E31" s="15">
        <v>0.65174620000000005</v>
      </c>
      <c r="F31" s="15">
        <v>5944</v>
      </c>
      <c r="G31" s="15">
        <v>17.597149999999999</v>
      </c>
      <c r="H31" s="15">
        <v>160513</v>
      </c>
      <c r="I31" s="15">
        <v>27</v>
      </c>
      <c r="J31" s="14" t="s">
        <v>22</v>
      </c>
      <c r="K31" s="14" t="s">
        <v>31</v>
      </c>
    </row>
    <row r="32" spans="1:11">
      <c r="A32" s="3">
        <v>30</v>
      </c>
      <c r="B32" s="9" t="s">
        <v>154</v>
      </c>
      <c r="C32" s="9" t="s">
        <v>14</v>
      </c>
      <c r="D32" s="9" t="s">
        <v>20</v>
      </c>
      <c r="E32" s="9">
        <v>1.5799160000000001</v>
      </c>
      <c r="F32" s="9">
        <v>7079</v>
      </c>
      <c r="G32" s="9">
        <v>71.096199999999996</v>
      </c>
      <c r="H32" s="9">
        <v>318575</v>
      </c>
      <c r="I32" s="9">
        <v>45</v>
      </c>
      <c r="J32" s="9" t="s">
        <v>16</v>
      </c>
      <c r="K32" s="9" t="s">
        <v>27</v>
      </c>
    </row>
    <row r="33" spans="1:10">
      <c r="A33" s="8"/>
      <c r="C33" s="13" t="str">
        <f>CONCATENATE("White: ",COUNTIF(C$3:C$32,"White"))</f>
        <v>White: 15</v>
      </c>
      <c r="D33" s="13" t="str">
        <f>CONCATENATE("AB 2: ",COUNTIF(D$3:D$32,"AB 2"))</f>
        <v>AB 2: 2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8</v>
      </c>
    </row>
    <row r="34" spans="1:10">
      <c r="A34" s="6"/>
      <c r="C34" s="5" t="str">
        <f>CONCATENATE("Black: ",COUNTIF(C$3:C$32,"Black"))</f>
        <v>Black: 15</v>
      </c>
      <c r="D34" s="5" t="str">
        <f>CONCATENATE("AB 3: ",COUNTIF(D$3:D$32,"AB 3"))</f>
        <v>AB 3: 4</v>
      </c>
      <c r="E34" s="18">
        <f>AVERAGE(E$3:E$32)</f>
        <v>1.0723980199999998</v>
      </c>
      <c r="F34" s="18">
        <f>AVERAGE(F$3:F$32)</f>
        <v>5227.9666666666662</v>
      </c>
      <c r="G34" s="18">
        <f>AVERAGE(G$3:G$32)</f>
        <v>46.955391399999989</v>
      </c>
      <c r="H34" s="21">
        <f t="shared" ref="H34:I34" si="0">AVERAGE(H$3:H$32)</f>
        <v>223977.60000000001</v>
      </c>
      <c r="I34" s="21">
        <f t="shared" si="0"/>
        <v>44</v>
      </c>
      <c r="J34" s="5" t="str">
        <f>CONCATENATE("Lose: ",COUNTIF(J$3:J$32,"Lose"))</f>
        <v>Lose: 10</v>
      </c>
    </row>
    <row r="35" spans="1:10">
      <c r="D35" s="5" t="str">
        <f>CONCATENATE("AB 4: ",COUNTIF(D$3:D$32,"AB 4"))</f>
        <v>AB 4: 5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12</v>
      </c>
    </row>
    <row r="36" spans="1:10">
      <c r="D36" s="5" t="str">
        <f>CONCATENATE("AB 5: ",COUNTIF(D$3:D$32,"AB 5"))</f>
        <v>AB 5: 3</v>
      </c>
      <c r="E36" s="19">
        <f>_xlfn.STDEV.P(E$3:E$32)</f>
        <v>0.39032923620398741</v>
      </c>
      <c r="F36" s="19">
        <f>_xlfn.STDEV.P(F$3:F$32)</f>
        <v>1607.5406367768401</v>
      </c>
      <c r="G36" s="20">
        <f>SUM(G$3:G$32)</f>
        <v>1408.6617419999998</v>
      </c>
      <c r="H36" s="22">
        <f t="shared" ref="H36:I36" si="1">SUM(H$3:H$32)</f>
        <v>6719328</v>
      </c>
      <c r="I36" s="22">
        <f t="shared" si="1"/>
        <v>1320</v>
      </c>
    </row>
    <row r="37" spans="1:10">
      <c r="D37" s="5" t="str">
        <f>CONCATENATE("KH 2: ",COUNTIF(D$3:D$32,"KH 2"))</f>
        <v>KH 2: 5</v>
      </c>
    </row>
    <row r="38" spans="1:10">
      <c r="D38" s="5" t="str">
        <f>CONCATENATE("KH 3: ",COUNTIF(D$3:D$32,"KH 3"))</f>
        <v>KH 3: 6</v>
      </c>
    </row>
    <row r="39" spans="1:10">
      <c r="D39" s="5" t="str">
        <f>CONCATENATE("KH 4: ",COUNTIF(D$3:D$32,"KH 4"))</f>
        <v>KH 4: 1</v>
      </c>
    </row>
    <row r="40" spans="1:10">
      <c r="D40" s="5" t="str">
        <f>CONCATENATE("KH 5: ",COUNTIF(D$3:D$32,"KH 5"))</f>
        <v>KH 5: 4</v>
      </c>
    </row>
  </sheetData>
  <autoFilter ref="A2:K40" xr:uid="{5457AFFF-073B-490C-AC07-E7ECC804212C}"/>
  <mergeCells count="1">
    <mergeCell ref="A1:K1"/>
  </mergeCells>
  <dataValidations count="1">
    <dataValidation type="decimal" operator="greaterThanOrEqual" allowBlank="1" showInputMessage="1" showErrorMessage="1" sqref="E3:I31" xr:uid="{BAA0DDDF-A5B9-4184-A776-F282F2975904}">
      <formula1>0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111</v>
      </c>
      <c r="C3" s="9" t="s">
        <v>18</v>
      </c>
      <c r="D3" s="9" t="s">
        <v>20</v>
      </c>
      <c r="E3" s="10">
        <v>6.9662110000000004</v>
      </c>
      <c r="F3" s="10">
        <v>36375</v>
      </c>
      <c r="G3" s="10">
        <v>174.15530000000001</v>
      </c>
      <c r="H3" s="10">
        <v>909398</v>
      </c>
      <c r="I3" s="10">
        <v>26</v>
      </c>
      <c r="J3" s="9" t="s">
        <v>21</v>
      </c>
      <c r="K3" s="9" t="s">
        <v>31</v>
      </c>
    </row>
    <row r="4" spans="1:11">
      <c r="A4" s="3">
        <v>2</v>
      </c>
      <c r="B4" s="9" t="s">
        <v>112</v>
      </c>
      <c r="C4" s="9" t="s">
        <v>14</v>
      </c>
      <c r="D4" s="9" t="s">
        <v>25</v>
      </c>
      <c r="E4" s="10">
        <v>5.4305269999999997</v>
      </c>
      <c r="F4" s="10">
        <v>26385</v>
      </c>
      <c r="G4" s="10">
        <v>407.28960000000001</v>
      </c>
      <c r="H4" s="10">
        <v>1978926</v>
      </c>
      <c r="I4" s="10">
        <v>75</v>
      </c>
      <c r="J4" s="9" t="s">
        <v>22</v>
      </c>
      <c r="K4" s="9" t="s">
        <v>31</v>
      </c>
    </row>
    <row r="5" spans="1:11">
      <c r="A5" s="3">
        <v>3</v>
      </c>
      <c r="B5" s="9" t="s">
        <v>112</v>
      </c>
      <c r="C5" s="9" t="s">
        <v>18</v>
      </c>
      <c r="D5" s="9" t="s">
        <v>25</v>
      </c>
      <c r="E5" s="10">
        <v>3.5728789999999999</v>
      </c>
      <c r="F5" s="10">
        <v>17363</v>
      </c>
      <c r="G5" s="10">
        <v>264.39299999999997</v>
      </c>
      <c r="H5" s="10">
        <v>1284916</v>
      </c>
      <c r="I5" s="10">
        <v>75</v>
      </c>
      <c r="J5" s="9" t="s">
        <v>21</v>
      </c>
      <c r="K5" s="9" t="s">
        <v>31</v>
      </c>
    </row>
    <row r="6" spans="1:11">
      <c r="A6" s="3">
        <v>4</v>
      </c>
      <c r="B6" s="9" t="s">
        <v>59</v>
      </c>
      <c r="C6" s="9" t="s">
        <v>14</v>
      </c>
      <c r="D6" s="9" t="s">
        <v>23</v>
      </c>
      <c r="E6" s="10">
        <v>7.6341229999999998</v>
      </c>
      <c r="F6" s="10">
        <v>31344</v>
      </c>
      <c r="G6" s="10">
        <v>236.65780000000001</v>
      </c>
      <c r="H6" s="10">
        <v>971685</v>
      </c>
      <c r="I6" s="10">
        <v>31</v>
      </c>
      <c r="J6" s="9" t="s">
        <v>22</v>
      </c>
      <c r="K6" s="9" t="s">
        <v>31</v>
      </c>
    </row>
    <row r="7" spans="1:11">
      <c r="A7" s="3">
        <v>5</v>
      </c>
      <c r="B7" s="9" t="s">
        <v>113</v>
      </c>
      <c r="C7" s="9" t="s">
        <v>14</v>
      </c>
      <c r="D7" s="9" t="s">
        <v>25</v>
      </c>
      <c r="E7" s="10">
        <v>5.4981939999999998</v>
      </c>
      <c r="F7" s="10">
        <v>29337</v>
      </c>
      <c r="G7" s="10">
        <v>329.89170000000001</v>
      </c>
      <c r="H7" s="10">
        <v>1760233</v>
      </c>
      <c r="I7" s="10">
        <v>60</v>
      </c>
      <c r="J7" s="9" t="s">
        <v>22</v>
      </c>
      <c r="K7" s="9" t="s">
        <v>31</v>
      </c>
    </row>
    <row r="8" spans="1:11">
      <c r="A8" s="3">
        <v>6</v>
      </c>
      <c r="B8" s="9" t="s">
        <v>113</v>
      </c>
      <c r="C8" s="9" t="s">
        <v>18</v>
      </c>
      <c r="D8" s="9" t="s">
        <v>25</v>
      </c>
      <c r="E8" s="10">
        <v>4.4164909999999997</v>
      </c>
      <c r="F8" s="10">
        <v>22699</v>
      </c>
      <c r="G8" s="10">
        <v>260.57299999999998</v>
      </c>
      <c r="H8" s="10">
        <v>1339272</v>
      </c>
      <c r="I8" s="10">
        <v>60</v>
      </c>
      <c r="J8" s="9" t="s">
        <v>21</v>
      </c>
      <c r="K8" s="9" t="s">
        <v>31</v>
      </c>
    </row>
    <row r="9" spans="1:11">
      <c r="A9" s="3">
        <v>7</v>
      </c>
      <c r="B9" s="9" t="s">
        <v>102</v>
      </c>
      <c r="C9" s="9" t="s">
        <v>18</v>
      </c>
      <c r="D9" s="9" t="s">
        <v>54</v>
      </c>
      <c r="E9" s="10">
        <v>4.3972410000000002</v>
      </c>
      <c r="F9" s="10">
        <v>19309</v>
      </c>
      <c r="G9" s="10">
        <v>277.02620000000002</v>
      </c>
      <c r="H9" s="10">
        <v>1216488</v>
      </c>
      <c r="I9" s="10">
        <v>63</v>
      </c>
      <c r="J9" s="9" t="s">
        <v>22</v>
      </c>
      <c r="K9" s="9" t="s">
        <v>31</v>
      </c>
    </row>
    <row r="10" spans="1:11">
      <c r="A10" s="3">
        <v>8</v>
      </c>
      <c r="B10" s="9" t="s">
        <v>61</v>
      </c>
      <c r="C10" s="9" t="s">
        <v>14</v>
      </c>
      <c r="D10" s="9" t="s">
        <v>23</v>
      </c>
      <c r="E10" s="10">
        <v>15.647399999999999</v>
      </c>
      <c r="F10" s="10">
        <v>71692</v>
      </c>
      <c r="G10" s="10">
        <v>172.12139999999999</v>
      </c>
      <c r="H10" s="10">
        <v>788622</v>
      </c>
      <c r="I10" s="10">
        <v>11</v>
      </c>
      <c r="J10" s="9" t="s">
        <v>22</v>
      </c>
      <c r="K10" s="9" t="s">
        <v>31</v>
      </c>
    </row>
    <row r="11" spans="1:11">
      <c r="A11" s="3">
        <v>9</v>
      </c>
      <c r="B11" s="9" t="s">
        <v>89</v>
      </c>
      <c r="C11" s="9" t="s">
        <v>18</v>
      </c>
      <c r="D11" s="9" t="s">
        <v>15</v>
      </c>
      <c r="E11" s="10">
        <v>8.8966259999999995</v>
      </c>
      <c r="F11" s="10">
        <v>45675</v>
      </c>
      <c r="G11" s="10">
        <v>204.6224</v>
      </c>
      <c r="H11" s="10">
        <v>1050540</v>
      </c>
      <c r="I11" s="10">
        <v>24</v>
      </c>
      <c r="J11" s="9" t="s">
        <v>21</v>
      </c>
      <c r="K11" s="9" t="s">
        <v>31</v>
      </c>
    </row>
    <row r="12" spans="1:11">
      <c r="A12" s="3">
        <v>10</v>
      </c>
      <c r="B12" s="9" t="s">
        <v>114</v>
      </c>
      <c r="C12" s="9" t="s">
        <v>18</v>
      </c>
      <c r="D12" s="9" t="s">
        <v>20</v>
      </c>
      <c r="E12" s="10">
        <v>4.5630069999999998</v>
      </c>
      <c r="F12" s="10">
        <v>26388</v>
      </c>
      <c r="G12" s="10">
        <v>269.2174</v>
      </c>
      <c r="H12" s="10">
        <v>1556918</v>
      </c>
      <c r="I12" s="10">
        <v>60</v>
      </c>
      <c r="J12" s="9" t="s">
        <v>16</v>
      </c>
      <c r="K12" s="9" t="s">
        <v>27</v>
      </c>
    </row>
    <row r="13" spans="1:11">
      <c r="A13" s="3">
        <v>11</v>
      </c>
      <c r="B13" s="9" t="s">
        <v>115</v>
      </c>
      <c r="C13" s="9" t="s">
        <v>14</v>
      </c>
      <c r="D13" s="9" t="s">
        <v>25</v>
      </c>
      <c r="E13" s="10">
        <v>10.631399999999999</v>
      </c>
      <c r="F13" s="10">
        <v>53427</v>
      </c>
      <c r="G13" s="10">
        <v>361.4676</v>
      </c>
      <c r="H13" s="10">
        <v>1816550</v>
      </c>
      <c r="I13" s="10">
        <v>34</v>
      </c>
      <c r="J13" s="9" t="s">
        <v>16</v>
      </c>
      <c r="K13" s="9" t="s">
        <v>27</v>
      </c>
    </row>
    <row r="14" spans="1:11">
      <c r="A14" s="3">
        <v>12</v>
      </c>
      <c r="B14" s="9" t="s">
        <v>115</v>
      </c>
      <c r="C14" s="9" t="s">
        <v>18</v>
      </c>
      <c r="D14" s="9" t="s">
        <v>25</v>
      </c>
      <c r="E14" s="10">
        <v>7.9392110000000002</v>
      </c>
      <c r="F14" s="10">
        <v>40290</v>
      </c>
      <c r="G14" s="10">
        <v>261.99400000000003</v>
      </c>
      <c r="H14" s="10">
        <v>1329593</v>
      </c>
      <c r="I14" s="10">
        <v>34</v>
      </c>
      <c r="J14" s="9" t="s">
        <v>16</v>
      </c>
      <c r="K14" s="9" t="s">
        <v>27</v>
      </c>
    </row>
    <row r="15" spans="1:11">
      <c r="A15" s="3">
        <v>13</v>
      </c>
      <c r="B15" s="9" t="s">
        <v>44</v>
      </c>
      <c r="C15" s="9" t="s">
        <v>18</v>
      </c>
      <c r="D15" s="9" t="s">
        <v>26</v>
      </c>
      <c r="E15" s="10">
        <v>3.1552340000000001</v>
      </c>
      <c r="F15" s="10">
        <v>16369</v>
      </c>
      <c r="G15" s="10">
        <v>208.24539999999999</v>
      </c>
      <c r="H15" s="10">
        <v>1080385</v>
      </c>
      <c r="I15" s="10">
        <v>66</v>
      </c>
      <c r="J15" s="9" t="s">
        <v>22</v>
      </c>
      <c r="K15" s="9" t="s">
        <v>31</v>
      </c>
    </row>
    <row r="16" spans="1:11">
      <c r="A16" s="3">
        <v>14</v>
      </c>
      <c r="B16" s="9" t="s">
        <v>45</v>
      </c>
      <c r="C16" s="9" t="s">
        <v>18</v>
      </c>
      <c r="D16" s="9" t="s">
        <v>26</v>
      </c>
      <c r="E16" s="10">
        <v>7.908182</v>
      </c>
      <c r="F16" s="10">
        <v>32819</v>
      </c>
      <c r="G16" s="10">
        <v>347.96</v>
      </c>
      <c r="H16" s="10">
        <v>1444047</v>
      </c>
      <c r="I16" s="10">
        <v>45</v>
      </c>
      <c r="J16" s="9" t="s">
        <v>16</v>
      </c>
      <c r="K16" s="9" t="s">
        <v>43</v>
      </c>
    </row>
    <row r="17" spans="1:11">
      <c r="A17" s="3">
        <v>15</v>
      </c>
      <c r="B17" s="9" t="s">
        <v>104</v>
      </c>
      <c r="C17" s="9" t="s">
        <v>14</v>
      </c>
      <c r="D17" s="9" t="s">
        <v>54</v>
      </c>
      <c r="E17" s="10">
        <v>6.981967</v>
      </c>
      <c r="F17" s="10">
        <v>28556</v>
      </c>
      <c r="G17" s="10">
        <v>125.6754</v>
      </c>
      <c r="H17" s="10">
        <v>514008</v>
      </c>
      <c r="I17" s="10">
        <v>18</v>
      </c>
      <c r="J17" s="9" t="s">
        <v>22</v>
      </c>
      <c r="K17" s="9" t="s">
        <v>31</v>
      </c>
    </row>
    <row r="18" spans="1:11">
      <c r="A18" s="3">
        <v>16</v>
      </c>
      <c r="B18" s="9" t="s">
        <v>92</v>
      </c>
      <c r="C18" s="9" t="s">
        <v>18</v>
      </c>
      <c r="D18" s="9" t="s">
        <v>15</v>
      </c>
      <c r="E18" s="10">
        <v>7.0518879999999999</v>
      </c>
      <c r="F18" s="10">
        <v>36935</v>
      </c>
      <c r="G18" s="10">
        <v>176.2972</v>
      </c>
      <c r="H18" s="10">
        <v>923390</v>
      </c>
      <c r="I18" s="10">
        <v>26</v>
      </c>
      <c r="J18" s="9" t="s">
        <v>21</v>
      </c>
      <c r="K18" s="9" t="s">
        <v>31</v>
      </c>
    </row>
    <row r="19" spans="1:11">
      <c r="A19" s="3">
        <v>17</v>
      </c>
      <c r="B19" s="9" t="s">
        <v>64</v>
      </c>
      <c r="C19" s="9" t="s">
        <v>18</v>
      </c>
      <c r="D19" s="9" t="s">
        <v>23</v>
      </c>
      <c r="E19" s="10">
        <v>5.8268490000000002</v>
      </c>
      <c r="F19" s="10">
        <v>35270</v>
      </c>
      <c r="G19" s="10">
        <v>262.20819999999998</v>
      </c>
      <c r="H19" s="10">
        <v>1587163</v>
      </c>
      <c r="I19" s="10">
        <v>45</v>
      </c>
      <c r="J19" s="9" t="s">
        <v>22</v>
      </c>
      <c r="K19" s="9" t="s">
        <v>31</v>
      </c>
    </row>
    <row r="20" spans="1:11">
      <c r="A20" s="3">
        <v>18</v>
      </c>
      <c r="B20" s="9" t="s">
        <v>105</v>
      </c>
      <c r="C20" s="9" t="s">
        <v>18</v>
      </c>
      <c r="D20" s="9" t="s">
        <v>54</v>
      </c>
      <c r="E20" s="10">
        <v>9.3430319999999991</v>
      </c>
      <c r="F20" s="10">
        <v>47169</v>
      </c>
      <c r="G20" s="10">
        <v>392.40730000000002</v>
      </c>
      <c r="H20" s="10">
        <v>1981098</v>
      </c>
      <c r="I20" s="10">
        <v>42</v>
      </c>
      <c r="J20" s="9" t="s">
        <v>22</v>
      </c>
      <c r="K20" s="9" t="s">
        <v>31</v>
      </c>
    </row>
    <row r="21" spans="1:11">
      <c r="A21" s="3">
        <v>19</v>
      </c>
      <c r="B21" s="9" t="s">
        <v>48</v>
      </c>
      <c r="C21" s="9" t="s">
        <v>14</v>
      </c>
      <c r="D21" s="9" t="s">
        <v>26</v>
      </c>
      <c r="E21" s="10">
        <v>5.180091</v>
      </c>
      <c r="F21" s="10">
        <v>23219</v>
      </c>
      <c r="G21" s="10">
        <v>227.92400000000001</v>
      </c>
      <c r="H21" s="10">
        <v>1021679</v>
      </c>
      <c r="I21" s="10">
        <v>44</v>
      </c>
      <c r="J21" s="9" t="s">
        <v>22</v>
      </c>
      <c r="K21" s="9" t="s">
        <v>31</v>
      </c>
    </row>
    <row r="22" spans="1:11">
      <c r="A22" s="3">
        <v>20</v>
      </c>
      <c r="B22" s="9" t="s">
        <v>95</v>
      </c>
      <c r="C22" s="9" t="s">
        <v>14</v>
      </c>
      <c r="D22" s="9" t="s">
        <v>15</v>
      </c>
      <c r="E22" s="10">
        <v>22.578869999999998</v>
      </c>
      <c r="F22" s="10">
        <v>106919</v>
      </c>
      <c r="G22" s="10">
        <v>722.52390000000003</v>
      </c>
      <c r="H22" s="10">
        <v>3421427</v>
      </c>
      <c r="I22" s="10">
        <v>32</v>
      </c>
      <c r="J22" s="9" t="s">
        <v>21</v>
      </c>
      <c r="K22" s="9" t="s">
        <v>31</v>
      </c>
    </row>
    <row r="23" spans="1:11">
      <c r="A23" s="3">
        <v>21</v>
      </c>
      <c r="B23" s="9" t="s">
        <v>80</v>
      </c>
      <c r="C23" s="9" t="s">
        <v>14</v>
      </c>
      <c r="D23" s="9" t="s">
        <v>24</v>
      </c>
      <c r="E23" s="10">
        <v>5.9751969999999996</v>
      </c>
      <c r="F23" s="10">
        <v>29204</v>
      </c>
      <c r="G23" s="10">
        <v>412.28859999999997</v>
      </c>
      <c r="H23" s="10">
        <v>2015110</v>
      </c>
      <c r="I23" s="10">
        <v>69</v>
      </c>
      <c r="J23" s="9" t="s">
        <v>22</v>
      </c>
      <c r="K23" s="9" t="s">
        <v>31</v>
      </c>
    </row>
    <row r="24" spans="1:11">
      <c r="A24" s="3">
        <v>22</v>
      </c>
      <c r="B24" s="9" t="s">
        <v>55</v>
      </c>
      <c r="C24" s="9" t="s">
        <v>14</v>
      </c>
      <c r="D24" s="9" t="s">
        <v>26</v>
      </c>
      <c r="E24" s="10">
        <v>5.2876209999999997</v>
      </c>
      <c r="F24" s="10">
        <v>34082</v>
      </c>
      <c r="G24" s="10">
        <v>148.05340000000001</v>
      </c>
      <c r="H24" s="10">
        <v>954304</v>
      </c>
      <c r="I24" s="10">
        <v>28</v>
      </c>
      <c r="J24" s="9" t="s">
        <v>22</v>
      </c>
      <c r="K24" s="9" t="s">
        <v>31</v>
      </c>
    </row>
    <row r="25" spans="1:11">
      <c r="A25" s="3">
        <v>23</v>
      </c>
      <c r="B25" s="9" t="s">
        <v>98</v>
      </c>
      <c r="C25" s="9" t="s">
        <v>14</v>
      </c>
      <c r="D25" s="9" t="s">
        <v>15</v>
      </c>
      <c r="E25" s="10">
        <v>14.02252</v>
      </c>
      <c r="F25" s="10">
        <v>58427</v>
      </c>
      <c r="G25" s="10">
        <v>1093.7560000000001</v>
      </c>
      <c r="H25" s="10">
        <v>4557373</v>
      </c>
      <c r="I25" s="10">
        <v>78</v>
      </c>
      <c r="J25" s="9" t="s">
        <v>16</v>
      </c>
      <c r="K25" s="9" t="s">
        <v>27</v>
      </c>
    </row>
    <row r="26" spans="1:11">
      <c r="A26" s="3">
        <v>24</v>
      </c>
      <c r="B26" s="9" t="s">
        <v>81</v>
      </c>
      <c r="C26" s="9" t="s">
        <v>18</v>
      </c>
      <c r="D26" s="9" t="s">
        <v>24</v>
      </c>
      <c r="E26" s="10">
        <v>4.7238059999999997</v>
      </c>
      <c r="F26" s="10">
        <v>22186</v>
      </c>
      <c r="G26" s="10">
        <v>292.87599999999998</v>
      </c>
      <c r="H26" s="10">
        <v>1375538</v>
      </c>
      <c r="I26" s="10">
        <v>63</v>
      </c>
      <c r="J26" s="9" t="s">
        <v>21</v>
      </c>
      <c r="K26" s="9" t="s">
        <v>31</v>
      </c>
    </row>
    <row r="27" spans="1:11">
      <c r="A27" s="3">
        <v>25</v>
      </c>
      <c r="B27" s="9" t="s">
        <v>83</v>
      </c>
      <c r="C27" s="9" t="s">
        <v>14</v>
      </c>
      <c r="D27" s="9" t="s">
        <v>24</v>
      </c>
      <c r="E27" s="10">
        <v>7.6342749999999997</v>
      </c>
      <c r="F27" s="10">
        <v>34138</v>
      </c>
      <c r="G27" s="10">
        <v>251.93109999999999</v>
      </c>
      <c r="H27" s="10">
        <v>1126573</v>
      </c>
      <c r="I27" s="10">
        <v>33</v>
      </c>
      <c r="J27" s="9" t="s">
        <v>16</v>
      </c>
      <c r="K27" s="9" t="s">
        <v>27</v>
      </c>
    </row>
    <row r="28" spans="1:11">
      <c r="A28" s="3">
        <v>26</v>
      </c>
      <c r="B28" s="9" t="s">
        <v>84</v>
      </c>
      <c r="C28" s="9" t="s">
        <v>14</v>
      </c>
      <c r="D28" s="9" t="s">
        <v>24</v>
      </c>
      <c r="E28" s="10">
        <v>5.5727799999999998</v>
      </c>
      <c r="F28" s="10">
        <v>27728</v>
      </c>
      <c r="G28" s="10">
        <v>434.67680000000001</v>
      </c>
      <c r="H28" s="10">
        <v>2162810</v>
      </c>
      <c r="I28" s="10">
        <v>78</v>
      </c>
      <c r="J28" s="9" t="s">
        <v>16</v>
      </c>
      <c r="K28" s="9" t="s">
        <v>27</v>
      </c>
    </row>
    <row r="29" spans="1:11">
      <c r="A29" s="3">
        <v>27</v>
      </c>
      <c r="B29" s="9" t="s">
        <v>122</v>
      </c>
      <c r="C29" s="9" t="s">
        <v>18</v>
      </c>
      <c r="D29" s="9" t="s">
        <v>23</v>
      </c>
      <c r="E29" s="10">
        <v>5.0638139999999998</v>
      </c>
      <c r="F29" s="10">
        <v>21915</v>
      </c>
      <c r="G29" s="10">
        <v>430.42419999999998</v>
      </c>
      <c r="H29" s="10">
        <v>1862821</v>
      </c>
      <c r="I29" s="10">
        <v>85</v>
      </c>
      <c r="J29" s="9" t="s">
        <v>22</v>
      </c>
      <c r="K29" s="9" t="s">
        <v>31</v>
      </c>
    </row>
    <row r="30" spans="1:11">
      <c r="A30" s="3">
        <v>28</v>
      </c>
      <c r="B30" s="9" t="s">
        <v>134</v>
      </c>
      <c r="C30" s="9" t="s">
        <v>18</v>
      </c>
      <c r="D30" s="9" t="s">
        <v>54</v>
      </c>
      <c r="E30" s="10">
        <v>5.3770170000000004</v>
      </c>
      <c r="F30" s="10">
        <v>24766</v>
      </c>
      <c r="G30" s="10">
        <v>258.09679999999997</v>
      </c>
      <c r="H30" s="10">
        <v>1188774</v>
      </c>
      <c r="I30" s="10">
        <v>49</v>
      </c>
      <c r="J30" s="9" t="s">
        <v>16</v>
      </c>
      <c r="K30" s="9" t="s">
        <v>27</v>
      </c>
    </row>
    <row r="31" spans="1:11">
      <c r="A31" s="3">
        <v>29</v>
      </c>
      <c r="B31" s="9" t="s">
        <v>133</v>
      </c>
      <c r="C31" s="9" t="s">
        <v>14</v>
      </c>
      <c r="D31" s="9" t="s">
        <v>15</v>
      </c>
      <c r="E31" s="10">
        <v>34.578830000000004</v>
      </c>
      <c r="F31" s="10">
        <v>143628</v>
      </c>
      <c r="G31" s="10">
        <v>1279.4169999999999</v>
      </c>
      <c r="H31" s="10">
        <v>5314258</v>
      </c>
      <c r="I31" s="10">
        <v>37</v>
      </c>
      <c r="J31" s="9" t="s">
        <v>16</v>
      </c>
      <c r="K31" s="9" t="s">
        <v>27</v>
      </c>
    </row>
    <row r="32" spans="1:11">
      <c r="A32" s="3">
        <v>30</v>
      </c>
      <c r="B32" s="9" t="s">
        <v>139</v>
      </c>
      <c r="C32" s="9" t="s">
        <v>14</v>
      </c>
      <c r="D32" s="9" t="s">
        <v>19</v>
      </c>
      <c r="E32" s="9">
        <v>9.1570330000000002</v>
      </c>
      <c r="F32" s="9">
        <v>37294</v>
      </c>
      <c r="G32" s="9">
        <v>439.5376</v>
      </c>
      <c r="H32" s="9">
        <v>1790149</v>
      </c>
      <c r="I32" s="9">
        <v>48</v>
      </c>
      <c r="J32" s="9" t="s">
        <v>22</v>
      </c>
      <c r="K32" s="9" t="s">
        <v>31</v>
      </c>
    </row>
    <row r="33" spans="3:10">
      <c r="C33" s="13" t="str">
        <f>CONCATENATE("White: ",COUNTIF(C$3:C$32,"White"))</f>
        <v>White: 15</v>
      </c>
      <c r="D33" s="13" t="str">
        <f>CONCATENATE("AB 2: ",COUNTIF(D$3:D$32,"AB 2"))</f>
        <v>AB 2: 4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14</v>
      </c>
    </row>
    <row r="34" spans="3:10">
      <c r="C34" s="5" t="str">
        <f>CONCATENATE("Black: ",COUNTIF(C$3:C$32,"Black"))</f>
        <v>Black: 15</v>
      </c>
      <c r="D34" s="5" t="str">
        <f>CONCATENATE("AB 3: ",COUNTIF(D$3:D$32,"AB 3"))</f>
        <v>AB 3: 4</v>
      </c>
      <c r="E34" s="18">
        <f>AVERAGE(E$3:E$32)</f>
        <v>8.3670772000000007</v>
      </c>
      <c r="F34" s="18">
        <f>AVERAGE(F$3:F$32)</f>
        <v>39363.599999999999</v>
      </c>
      <c r="G34" s="18">
        <f>AVERAGE(G$3:G$32)</f>
        <v>357.4569433333333</v>
      </c>
      <c r="H34" s="21">
        <f t="shared" ref="H34:I34" si="0">AVERAGE(H$3:H$32)</f>
        <v>1677468.2666666666</v>
      </c>
      <c r="I34" s="21">
        <f t="shared" si="0"/>
        <v>47.966666666666669</v>
      </c>
      <c r="J34" s="5" t="str">
        <f>CONCATENATE("Lose: ",COUNTIF(J$3:J$32,"Lose"))</f>
        <v>Lose: 7</v>
      </c>
    </row>
    <row r="35" spans="3:10">
      <c r="D35" s="5" t="str">
        <f>CONCATENATE("AB 4: ",COUNTIF(D$3:D$32,"AB 4"))</f>
        <v>AB 4: 4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9</v>
      </c>
    </row>
    <row r="36" spans="3:10">
      <c r="D36" s="5" t="str">
        <f>CONCATENATE("AB 5: ",COUNTIF(D$3:D$32,"AB 5"))</f>
        <v>AB 5: 5</v>
      </c>
      <c r="E36" s="19">
        <f>_xlfn.STDEV.P(E$3:E$32)</f>
        <v>6.2547775890657435</v>
      </c>
      <c r="F36" s="19">
        <f>_xlfn.STDEV.P(F$3:F$32)</f>
        <v>26394.214820170979</v>
      </c>
      <c r="G36" s="20">
        <f>SUM(G$3:G$32)</f>
        <v>10723.708299999998</v>
      </c>
      <c r="H36" s="22">
        <f t="shared" ref="H36:I36" si="1">SUM(H$3:H$32)</f>
        <v>50324048</v>
      </c>
      <c r="I36" s="22">
        <f t="shared" si="1"/>
        <v>1439</v>
      </c>
    </row>
    <row r="37" spans="3:10">
      <c r="D37" s="5" t="str">
        <f>CONCATENATE("KH 2: ",COUNTIF(D$3:D$32,"KH 2"))</f>
        <v>KH 2: 4</v>
      </c>
    </row>
    <row r="38" spans="3:10">
      <c r="D38" s="5" t="str">
        <f>CONCATENATE("KH 3: ",COUNTIF(D$3:D$32,"KH 3"))</f>
        <v>KH 3: 1</v>
      </c>
    </row>
    <row r="39" spans="3:10">
      <c r="D39" s="5" t="str">
        <f>CONCATENATE("KH 4: ",COUNTIF(D$3:D$32,"KH 4"))</f>
        <v>KH 4: 6</v>
      </c>
    </row>
    <row r="40" spans="3:10">
      <c r="D40" s="5" t="str">
        <f>CONCATENATE("KH 5: ",COUNTIF(D$3:D$32,"KH 5"))</f>
        <v>KH 5: 2</v>
      </c>
    </row>
  </sheetData>
  <autoFilter ref="A2:K38" xr:uid="{E311B4D7-855C-4AC1-9B84-2685F4A1AB43}"/>
  <mergeCells count="1">
    <mergeCell ref="A1:K1"/>
  </mergeCells>
  <dataValidations count="1">
    <dataValidation type="decimal" operator="greaterThanOrEqual" allowBlank="1" showInputMessage="1" showErrorMessage="1" sqref="E3:I31" xr:uid="{8C210AFB-B29E-4E28-854C-4D6CAF51C52F}">
      <formula1>0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pane ySplit="2" topLeftCell="A3" activePane="bottomLeft" state="frozen"/>
      <selection pane="bottomLeft" sqref="A1:K1"/>
    </sheetView>
  </sheetViews>
  <sheetFormatPr defaultColWidth="8.88671875" defaultRowHeight="14.4"/>
  <cols>
    <col min="1" max="1" width="8.44140625" style="1" customWidth="1"/>
    <col min="2" max="2" width="20.5546875" style="1" bestFit="1" customWidth="1"/>
    <col min="3" max="3" width="9.88671875" style="1" bestFit="1" customWidth="1"/>
    <col min="4" max="4" width="11" style="1" bestFit="1" customWidth="1"/>
    <col min="5" max="5" width="26.109375" style="1" bestFit="1" customWidth="1"/>
    <col min="6" max="6" width="29.33203125" style="1" bestFit="1" customWidth="1"/>
    <col min="7" max="7" width="23.33203125" style="1" bestFit="1" customWidth="1"/>
    <col min="8" max="8" width="29.44140625" style="1" bestFit="1" customWidth="1"/>
    <col min="9" max="9" width="14" style="1" bestFit="1" customWidth="1"/>
    <col min="10" max="10" width="10.6640625" style="1" bestFit="1" customWidth="1"/>
    <col min="11" max="11" width="18" style="1" bestFit="1" customWidth="1"/>
    <col min="12" max="16384" width="8.88671875" style="1"/>
  </cols>
  <sheetData>
    <row r="1" spans="1:11">
      <c r="A1" s="31" t="s">
        <v>118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2" t="s">
        <v>1</v>
      </c>
      <c r="B2" s="2" t="s">
        <v>28</v>
      </c>
      <c r="C2" s="2" t="s">
        <v>2</v>
      </c>
      <c r="D2" s="2" t="s">
        <v>3</v>
      </c>
      <c r="E2" s="2" t="s">
        <v>29</v>
      </c>
      <c r="F2" s="2" t="s">
        <v>30</v>
      </c>
      <c r="G2" s="2" t="s">
        <v>4</v>
      </c>
      <c r="H2" s="2" t="s">
        <v>5</v>
      </c>
      <c r="I2" s="11" t="s">
        <v>13</v>
      </c>
      <c r="J2" s="2" t="s">
        <v>6</v>
      </c>
      <c r="K2" s="2" t="s">
        <v>17</v>
      </c>
    </row>
    <row r="3" spans="1:11">
      <c r="A3" s="3">
        <v>1</v>
      </c>
      <c r="B3" s="9" t="s">
        <v>72</v>
      </c>
      <c r="C3" s="9" t="s">
        <v>18</v>
      </c>
      <c r="D3" s="9" t="s">
        <v>24</v>
      </c>
      <c r="E3" s="10">
        <v>146.57169999999999</v>
      </c>
      <c r="F3" s="10">
        <v>593110</v>
      </c>
      <c r="G3" s="10">
        <v>8354.5849999999991</v>
      </c>
      <c r="H3" s="10">
        <v>33807278</v>
      </c>
      <c r="I3" s="10">
        <v>57</v>
      </c>
      <c r="J3" s="9" t="s">
        <v>16</v>
      </c>
      <c r="K3" s="9" t="s">
        <v>27</v>
      </c>
    </row>
    <row r="4" spans="1:11">
      <c r="A4" s="3">
        <v>2</v>
      </c>
      <c r="B4" s="9" t="s">
        <v>111</v>
      </c>
      <c r="C4" s="9" t="s">
        <v>14</v>
      </c>
      <c r="D4" s="9" t="s">
        <v>25</v>
      </c>
      <c r="E4" s="10">
        <v>113.63979999999999</v>
      </c>
      <c r="F4" s="10">
        <v>563119</v>
      </c>
      <c r="G4" s="10">
        <v>2954.6350000000002</v>
      </c>
      <c r="H4" s="10">
        <v>14641106</v>
      </c>
      <c r="I4" s="10">
        <v>26</v>
      </c>
      <c r="J4" s="9" t="s">
        <v>22</v>
      </c>
      <c r="K4" s="9" t="s">
        <v>31</v>
      </c>
    </row>
    <row r="5" spans="1:11">
      <c r="A5" s="3">
        <v>3</v>
      </c>
      <c r="B5" s="9" t="s">
        <v>60</v>
      </c>
      <c r="C5" s="9" t="s">
        <v>14</v>
      </c>
      <c r="D5" s="9" t="s">
        <v>23</v>
      </c>
      <c r="E5" s="10">
        <v>57.678660000000001</v>
      </c>
      <c r="F5" s="10">
        <v>393636</v>
      </c>
      <c r="G5" s="10">
        <v>1672.681</v>
      </c>
      <c r="H5" s="10">
        <v>11415470</v>
      </c>
      <c r="I5" s="10">
        <v>29</v>
      </c>
      <c r="J5" s="9" t="s">
        <v>22</v>
      </c>
      <c r="K5" s="9" t="s">
        <v>31</v>
      </c>
    </row>
    <row r="6" spans="1:11">
      <c r="A6" s="3">
        <v>4</v>
      </c>
      <c r="B6" s="9" t="s">
        <v>85</v>
      </c>
      <c r="C6" s="9" t="s">
        <v>18</v>
      </c>
      <c r="D6" s="9" t="s">
        <v>15</v>
      </c>
      <c r="E6" s="10">
        <v>288.5301</v>
      </c>
      <c r="F6" s="10">
        <v>1024537</v>
      </c>
      <c r="G6" s="10">
        <v>6059.1319999999996</v>
      </c>
      <c r="H6" s="10">
        <v>21515282</v>
      </c>
      <c r="I6" s="10">
        <v>22</v>
      </c>
      <c r="J6" s="9" t="s">
        <v>16</v>
      </c>
      <c r="K6" s="9" t="s">
        <v>27</v>
      </c>
    </row>
    <row r="7" spans="1:11">
      <c r="A7" s="3">
        <v>5</v>
      </c>
      <c r="B7" s="9" t="s">
        <v>62</v>
      </c>
      <c r="C7" s="9" t="s">
        <v>18</v>
      </c>
      <c r="D7" s="9" t="s">
        <v>23</v>
      </c>
      <c r="E7" s="10">
        <v>166.74180000000001</v>
      </c>
      <c r="F7" s="10">
        <v>799915</v>
      </c>
      <c r="G7" s="10">
        <v>5835.9639999999999</v>
      </c>
      <c r="H7" s="10">
        <v>27997036</v>
      </c>
      <c r="I7" s="10">
        <v>35</v>
      </c>
      <c r="J7" s="9" t="s">
        <v>22</v>
      </c>
      <c r="K7" s="9" t="s">
        <v>31</v>
      </c>
    </row>
    <row r="8" spans="1:11">
      <c r="A8" s="3">
        <v>6</v>
      </c>
      <c r="B8" s="9" t="s">
        <v>88</v>
      </c>
      <c r="C8" s="9" t="s">
        <v>14</v>
      </c>
      <c r="D8" s="9" t="s">
        <v>15</v>
      </c>
      <c r="E8" s="10">
        <v>349.72680000000003</v>
      </c>
      <c r="F8" s="10">
        <v>1878941</v>
      </c>
      <c r="G8" s="10">
        <v>8393.4419999999991</v>
      </c>
      <c r="H8" s="10">
        <v>45094590</v>
      </c>
      <c r="I8" s="10">
        <v>24</v>
      </c>
      <c r="J8" s="9" t="s">
        <v>16</v>
      </c>
      <c r="K8" s="9" t="s">
        <v>27</v>
      </c>
    </row>
    <row r="9" spans="1:11">
      <c r="A9" s="3">
        <v>7</v>
      </c>
      <c r="B9" s="9" t="s">
        <v>108</v>
      </c>
      <c r="C9" s="9" t="s">
        <v>18</v>
      </c>
      <c r="D9" s="9" t="s">
        <v>19</v>
      </c>
      <c r="E9" s="10">
        <v>204.52510000000001</v>
      </c>
      <c r="F9" s="10">
        <v>950260</v>
      </c>
      <c r="G9" s="10">
        <v>6749.3289999999997</v>
      </c>
      <c r="H9" s="10">
        <v>31358608</v>
      </c>
      <c r="I9" s="10">
        <v>34</v>
      </c>
      <c r="J9" s="9" t="s">
        <v>21</v>
      </c>
      <c r="K9" s="9" t="s">
        <v>31</v>
      </c>
    </row>
    <row r="10" spans="1:11">
      <c r="A10" s="3">
        <v>8</v>
      </c>
      <c r="B10" s="9" t="s">
        <v>73</v>
      </c>
      <c r="C10" s="9" t="s">
        <v>14</v>
      </c>
      <c r="D10" s="9" t="s">
        <v>24</v>
      </c>
      <c r="E10" s="10">
        <v>84.773769999999999</v>
      </c>
      <c r="F10" s="10">
        <v>529717</v>
      </c>
      <c r="G10" s="10">
        <v>1949.797</v>
      </c>
      <c r="H10" s="10">
        <v>12183495</v>
      </c>
      <c r="I10" s="10">
        <v>23</v>
      </c>
      <c r="J10" s="9" t="s">
        <v>22</v>
      </c>
      <c r="K10" s="9" t="s">
        <v>31</v>
      </c>
    </row>
    <row r="11" spans="1:11">
      <c r="A11" s="3">
        <v>9</v>
      </c>
      <c r="B11" s="9" t="s">
        <v>103</v>
      </c>
      <c r="C11" s="9" t="s">
        <v>14</v>
      </c>
      <c r="D11" s="9" t="s">
        <v>54</v>
      </c>
      <c r="E11" s="10">
        <v>47.749630000000003</v>
      </c>
      <c r="F11" s="10">
        <v>290712</v>
      </c>
      <c r="G11" s="10">
        <v>620.74519999999995</v>
      </c>
      <c r="H11" s="10">
        <v>3779261</v>
      </c>
      <c r="I11" s="10">
        <v>13</v>
      </c>
      <c r="J11" s="9" t="s">
        <v>22</v>
      </c>
      <c r="K11" s="9" t="s">
        <v>31</v>
      </c>
    </row>
    <row r="12" spans="1:11">
      <c r="A12" s="3">
        <v>10</v>
      </c>
      <c r="B12" s="9" t="s">
        <v>114</v>
      </c>
      <c r="C12" s="9" t="s">
        <v>14</v>
      </c>
      <c r="D12" s="9" t="s">
        <v>25</v>
      </c>
      <c r="E12" s="10">
        <v>74.231359999999995</v>
      </c>
      <c r="F12" s="10">
        <v>421816</v>
      </c>
      <c r="G12" s="10">
        <v>4453.8819999999996</v>
      </c>
      <c r="H12" s="10">
        <v>25308997</v>
      </c>
      <c r="I12" s="10">
        <v>60</v>
      </c>
      <c r="J12" s="9" t="s">
        <v>16</v>
      </c>
      <c r="K12" s="9" t="s">
        <v>27</v>
      </c>
    </row>
    <row r="13" spans="1:11">
      <c r="A13" s="3">
        <v>11</v>
      </c>
      <c r="B13" s="9" t="s">
        <v>116</v>
      </c>
      <c r="C13" s="9" t="s">
        <v>14</v>
      </c>
      <c r="D13" s="9" t="s">
        <v>20</v>
      </c>
      <c r="E13" s="10">
        <v>369.00409999999999</v>
      </c>
      <c r="F13" s="10">
        <v>1579215</v>
      </c>
      <c r="G13" s="10">
        <v>5904.0649999999996</v>
      </c>
      <c r="H13" s="10">
        <v>25267446</v>
      </c>
      <c r="I13" s="10">
        <v>16</v>
      </c>
      <c r="J13" s="9" t="s">
        <v>16</v>
      </c>
      <c r="K13" s="9" t="s">
        <v>27</v>
      </c>
    </row>
    <row r="14" spans="1:11">
      <c r="A14" s="3">
        <v>12</v>
      </c>
      <c r="B14" s="9" t="s">
        <v>116</v>
      </c>
      <c r="C14" s="9" t="s">
        <v>18</v>
      </c>
      <c r="D14" s="9" t="s">
        <v>20</v>
      </c>
      <c r="E14" s="10">
        <v>283.50139999999999</v>
      </c>
      <c r="F14" s="10">
        <v>1257998</v>
      </c>
      <c r="G14" s="10">
        <v>4536.0219999999999</v>
      </c>
      <c r="H14" s="10">
        <v>20127971</v>
      </c>
      <c r="I14" s="10">
        <v>16</v>
      </c>
      <c r="J14" s="9" t="s">
        <v>16</v>
      </c>
      <c r="K14" s="9" t="s">
        <v>27</v>
      </c>
    </row>
    <row r="15" spans="1:11">
      <c r="A15" s="3">
        <v>13</v>
      </c>
      <c r="B15" s="9" t="s">
        <v>65</v>
      </c>
      <c r="C15" s="9" t="s">
        <v>14</v>
      </c>
      <c r="D15" s="9" t="s">
        <v>23</v>
      </c>
      <c r="E15" s="10">
        <v>141.8014</v>
      </c>
      <c r="F15" s="10">
        <v>980013</v>
      </c>
      <c r="G15" s="10">
        <v>4112.2389999999996</v>
      </c>
      <c r="H15" s="10">
        <v>28420384</v>
      </c>
      <c r="I15" s="10">
        <v>29</v>
      </c>
      <c r="J15" s="9" t="s">
        <v>16</v>
      </c>
      <c r="K15" s="9" t="s">
        <v>27</v>
      </c>
    </row>
    <row r="16" spans="1:11">
      <c r="A16" s="3">
        <v>14</v>
      </c>
      <c r="B16" s="9" t="s">
        <v>49</v>
      </c>
      <c r="C16" s="9" t="s">
        <v>14</v>
      </c>
      <c r="D16" s="9" t="s">
        <v>26</v>
      </c>
      <c r="E16" s="10">
        <v>49.041789999999999</v>
      </c>
      <c r="F16" s="10">
        <v>291643</v>
      </c>
      <c r="G16" s="10">
        <v>637.54330000000004</v>
      </c>
      <c r="H16" s="10">
        <v>3791365</v>
      </c>
      <c r="I16" s="10">
        <v>13</v>
      </c>
      <c r="J16" s="9" t="s">
        <v>22</v>
      </c>
      <c r="K16" s="9" t="s">
        <v>31</v>
      </c>
    </row>
    <row r="17" spans="1:11">
      <c r="A17" s="3">
        <v>15</v>
      </c>
      <c r="B17" s="9" t="s">
        <v>50</v>
      </c>
      <c r="C17" s="9" t="s">
        <v>14</v>
      </c>
      <c r="D17" s="9" t="s">
        <v>26</v>
      </c>
      <c r="E17" s="10">
        <v>56.718789999999998</v>
      </c>
      <c r="F17" s="10">
        <v>340836</v>
      </c>
      <c r="G17" s="10">
        <v>567.18790000000001</v>
      </c>
      <c r="H17" s="10">
        <v>3408361</v>
      </c>
      <c r="I17" s="10">
        <v>10</v>
      </c>
      <c r="J17" s="9" t="s">
        <v>22</v>
      </c>
      <c r="K17" s="9" t="s">
        <v>31</v>
      </c>
    </row>
    <row r="18" spans="1:11">
      <c r="A18" s="3">
        <v>16</v>
      </c>
      <c r="B18" s="9" t="s">
        <v>96</v>
      </c>
      <c r="C18" s="9" t="s">
        <v>14</v>
      </c>
      <c r="D18" s="9" t="s">
        <v>15</v>
      </c>
      <c r="E18" s="10">
        <v>366.05459999999999</v>
      </c>
      <c r="F18" s="10">
        <v>1538506</v>
      </c>
      <c r="G18" s="10">
        <v>19034.84</v>
      </c>
      <c r="H18" s="10">
        <v>80002332</v>
      </c>
      <c r="I18" s="10">
        <v>52</v>
      </c>
      <c r="J18" s="9" t="s">
        <v>22</v>
      </c>
      <c r="K18" s="9" t="s">
        <v>31</v>
      </c>
    </row>
    <row r="19" spans="1:11">
      <c r="A19" s="3">
        <v>17</v>
      </c>
      <c r="B19" s="9" t="s">
        <v>51</v>
      </c>
      <c r="C19" s="9" t="s">
        <v>18</v>
      </c>
      <c r="D19" s="9" t="s">
        <v>26</v>
      </c>
      <c r="E19" s="10">
        <v>147.7499</v>
      </c>
      <c r="F19" s="10">
        <v>915842</v>
      </c>
      <c r="G19" s="10">
        <v>6796.4960000000001</v>
      </c>
      <c r="H19" s="10">
        <v>42128756</v>
      </c>
      <c r="I19" s="10">
        <v>46</v>
      </c>
      <c r="J19" s="9" t="s">
        <v>22</v>
      </c>
      <c r="K19" s="9" t="s">
        <v>31</v>
      </c>
    </row>
    <row r="20" spans="1:11">
      <c r="A20" s="3">
        <v>18</v>
      </c>
      <c r="B20" s="9" t="s">
        <v>110</v>
      </c>
      <c r="C20" s="9" t="s">
        <v>14</v>
      </c>
      <c r="D20" s="9" t="s">
        <v>19</v>
      </c>
      <c r="E20" s="10">
        <v>147.76079999999999</v>
      </c>
      <c r="F20" s="10">
        <v>947399</v>
      </c>
      <c r="G20" s="10">
        <v>4137.3019999999997</v>
      </c>
      <c r="H20" s="10">
        <v>26527192</v>
      </c>
      <c r="I20" s="10">
        <v>28</v>
      </c>
      <c r="J20" s="9" t="s">
        <v>16</v>
      </c>
      <c r="K20" s="9" t="s">
        <v>43</v>
      </c>
    </row>
    <row r="21" spans="1:11">
      <c r="A21" s="3">
        <v>19</v>
      </c>
      <c r="B21" s="9" t="s">
        <v>52</v>
      </c>
      <c r="C21" s="9" t="s">
        <v>18</v>
      </c>
      <c r="D21" s="9" t="s">
        <v>26</v>
      </c>
      <c r="E21" s="10">
        <v>166.8246</v>
      </c>
      <c r="F21" s="10">
        <v>1079575</v>
      </c>
      <c r="G21" s="10">
        <v>4504.2640000000001</v>
      </c>
      <c r="H21" s="10">
        <v>29148538</v>
      </c>
      <c r="I21" s="10">
        <v>27</v>
      </c>
      <c r="J21" s="9" t="s">
        <v>22</v>
      </c>
      <c r="K21" s="9" t="s">
        <v>31</v>
      </c>
    </row>
    <row r="22" spans="1:11">
      <c r="A22" s="3">
        <v>20</v>
      </c>
      <c r="B22" s="9" t="s">
        <v>117</v>
      </c>
      <c r="C22" s="9" t="s">
        <v>14</v>
      </c>
      <c r="D22" s="9" t="s">
        <v>20</v>
      </c>
      <c r="E22" s="10">
        <v>334.39429999999999</v>
      </c>
      <c r="F22" s="10">
        <v>1344951</v>
      </c>
      <c r="G22" s="10">
        <v>15382.14</v>
      </c>
      <c r="H22" s="10">
        <v>61867783</v>
      </c>
      <c r="I22" s="10">
        <v>46</v>
      </c>
      <c r="J22" s="9" t="s">
        <v>22</v>
      </c>
      <c r="K22" s="9" t="s">
        <v>31</v>
      </c>
    </row>
    <row r="23" spans="1:11">
      <c r="A23" s="3">
        <v>21</v>
      </c>
      <c r="B23" s="9" t="s">
        <v>117</v>
      </c>
      <c r="C23" s="9" t="s">
        <v>18</v>
      </c>
      <c r="D23" s="9" t="s">
        <v>20</v>
      </c>
      <c r="E23" s="10">
        <v>254.60220000000001</v>
      </c>
      <c r="F23" s="10">
        <v>1127943</v>
      </c>
      <c r="G23" s="10">
        <v>11457.1</v>
      </c>
      <c r="H23" s="10">
        <v>50757477</v>
      </c>
      <c r="I23" s="10">
        <v>46</v>
      </c>
      <c r="J23" s="9" t="s">
        <v>21</v>
      </c>
      <c r="K23" s="9" t="s">
        <v>31</v>
      </c>
    </row>
    <row r="24" spans="1:11">
      <c r="A24" s="3">
        <v>22</v>
      </c>
      <c r="B24" s="9" t="s">
        <v>107</v>
      </c>
      <c r="C24" s="9" t="s">
        <v>14</v>
      </c>
      <c r="D24" s="9" t="s">
        <v>54</v>
      </c>
      <c r="E24" s="10">
        <v>61.031550000000003</v>
      </c>
      <c r="F24" s="10">
        <v>377561</v>
      </c>
      <c r="G24" s="10">
        <v>732.37860000000001</v>
      </c>
      <c r="H24" s="10">
        <v>4530743</v>
      </c>
      <c r="I24" s="10">
        <v>12</v>
      </c>
      <c r="J24" s="9" t="s">
        <v>22</v>
      </c>
      <c r="K24" s="9" t="s">
        <v>31</v>
      </c>
    </row>
    <row r="25" spans="1:11">
      <c r="A25" s="3">
        <v>23</v>
      </c>
      <c r="B25" s="9" t="s">
        <v>70</v>
      </c>
      <c r="C25" s="9" t="s">
        <v>14</v>
      </c>
      <c r="D25" s="9" t="s">
        <v>23</v>
      </c>
      <c r="E25" s="10">
        <v>192.67359999999999</v>
      </c>
      <c r="F25" s="10">
        <v>922732</v>
      </c>
      <c r="G25" s="10">
        <v>3853.471</v>
      </c>
      <c r="H25" s="10">
        <v>18454651</v>
      </c>
      <c r="I25" s="10">
        <v>20</v>
      </c>
      <c r="J25" s="9" t="s">
        <v>22</v>
      </c>
      <c r="K25" s="9" t="s">
        <v>31</v>
      </c>
    </row>
    <row r="26" spans="1:11">
      <c r="A26" s="3">
        <v>24</v>
      </c>
      <c r="B26" s="9" t="s">
        <v>138</v>
      </c>
      <c r="C26" s="9" t="s">
        <v>18</v>
      </c>
      <c r="D26" s="9" t="s">
        <v>24</v>
      </c>
      <c r="E26" s="10">
        <v>122.2303</v>
      </c>
      <c r="F26" s="10">
        <v>447381</v>
      </c>
      <c r="G26" s="10">
        <v>5255.9040000000005</v>
      </c>
      <c r="H26" s="10">
        <v>19237384</v>
      </c>
      <c r="I26" s="10">
        <v>44</v>
      </c>
      <c r="J26" s="9" t="s">
        <v>16</v>
      </c>
      <c r="K26" s="9" t="s">
        <v>27</v>
      </c>
    </row>
    <row r="27" spans="1:11">
      <c r="A27" s="3">
        <v>25</v>
      </c>
      <c r="B27" s="9" t="s">
        <v>146</v>
      </c>
      <c r="C27" s="9" t="s">
        <v>14</v>
      </c>
      <c r="D27" s="9" t="s">
        <v>20</v>
      </c>
      <c r="E27" s="10">
        <v>430.10509999999999</v>
      </c>
      <c r="F27" s="10">
        <v>1584514</v>
      </c>
      <c r="G27" s="10">
        <v>20645.05</v>
      </c>
      <c r="H27" s="10">
        <v>76056681</v>
      </c>
      <c r="I27" s="10">
        <v>48</v>
      </c>
      <c r="J27" s="9" t="s">
        <v>22</v>
      </c>
      <c r="K27" s="9" t="s">
        <v>31</v>
      </c>
    </row>
    <row r="28" spans="1:11">
      <c r="A28" s="3">
        <v>26</v>
      </c>
      <c r="B28" s="9" t="s">
        <v>146</v>
      </c>
      <c r="C28" s="9" t="s">
        <v>18</v>
      </c>
      <c r="D28" s="9" t="s">
        <v>20</v>
      </c>
      <c r="E28" s="10">
        <v>367.92309999999998</v>
      </c>
      <c r="F28" s="10">
        <v>1375027</v>
      </c>
      <c r="G28" s="10">
        <v>17292.39</v>
      </c>
      <c r="H28" s="10">
        <v>64626287</v>
      </c>
      <c r="I28" s="10">
        <v>48</v>
      </c>
      <c r="J28" s="9" t="s">
        <v>21</v>
      </c>
      <c r="K28" s="9" t="s">
        <v>31</v>
      </c>
    </row>
    <row r="29" spans="1:11">
      <c r="A29" s="3">
        <v>27</v>
      </c>
      <c r="B29" s="9" t="s">
        <v>144</v>
      </c>
      <c r="C29" s="9" t="s">
        <v>18</v>
      </c>
      <c r="D29" s="9" t="s">
        <v>54</v>
      </c>
      <c r="E29" s="9">
        <v>169.85939999999999</v>
      </c>
      <c r="F29" s="9">
        <v>986387</v>
      </c>
      <c r="G29" s="9">
        <v>4416.3450000000003</v>
      </c>
      <c r="H29" s="9">
        <v>25646073</v>
      </c>
      <c r="I29" s="9">
        <v>26</v>
      </c>
      <c r="J29" s="9" t="s">
        <v>22</v>
      </c>
      <c r="K29" s="9" t="s">
        <v>31</v>
      </c>
    </row>
    <row r="30" spans="1:11">
      <c r="A30" s="3">
        <v>28</v>
      </c>
      <c r="B30" s="9" t="s">
        <v>152</v>
      </c>
      <c r="C30" s="9" t="s">
        <v>18</v>
      </c>
      <c r="D30" s="9" t="s">
        <v>19</v>
      </c>
      <c r="E30" s="9">
        <v>74.474990000000005</v>
      </c>
      <c r="F30" s="9">
        <v>352949</v>
      </c>
      <c r="G30" s="9">
        <v>5287.7250000000004</v>
      </c>
      <c r="H30" s="9">
        <v>25059438</v>
      </c>
      <c r="I30" s="9">
        <v>71</v>
      </c>
      <c r="J30" s="9" t="s">
        <v>16</v>
      </c>
      <c r="K30" s="9" t="s">
        <v>27</v>
      </c>
    </row>
    <row r="31" spans="1:11">
      <c r="A31" s="3">
        <v>29</v>
      </c>
      <c r="B31" s="9" t="s">
        <v>149</v>
      </c>
      <c r="C31" s="9" t="s">
        <v>14</v>
      </c>
      <c r="D31" s="9" t="s">
        <v>54</v>
      </c>
      <c r="E31" s="9">
        <v>87.881129999999999</v>
      </c>
      <c r="F31" s="9">
        <v>475637</v>
      </c>
      <c r="G31" s="9">
        <v>1581.86</v>
      </c>
      <c r="H31" s="9">
        <v>8561473</v>
      </c>
      <c r="I31" s="9">
        <v>18</v>
      </c>
      <c r="J31" s="9" t="s">
        <v>22</v>
      </c>
      <c r="K31" s="9" t="s">
        <v>31</v>
      </c>
    </row>
    <row r="32" spans="1:11">
      <c r="A32" s="3">
        <v>30</v>
      </c>
      <c r="B32" s="9" t="s">
        <v>154</v>
      </c>
      <c r="C32" s="9" t="s">
        <v>18</v>
      </c>
      <c r="D32" s="9" t="s">
        <v>19</v>
      </c>
      <c r="E32" s="9">
        <v>128.30670000000001</v>
      </c>
      <c r="F32" s="9">
        <v>548254</v>
      </c>
      <c r="G32" s="9">
        <v>5773.8010000000004</v>
      </c>
      <c r="H32" s="9">
        <v>24671435</v>
      </c>
      <c r="I32" s="9">
        <v>45</v>
      </c>
      <c r="J32" s="9" t="s">
        <v>16</v>
      </c>
      <c r="K32" s="9" t="s">
        <v>27</v>
      </c>
    </row>
    <row r="33" spans="3:10">
      <c r="C33" s="13" t="str">
        <f>CONCATENATE("White: ",COUNTIF(C$3:C$32,"White"))</f>
        <v>White: 17</v>
      </c>
      <c r="D33" s="13" t="str">
        <f>CONCATENATE("AB 2: ",COUNTIF(D$3:D$32,"AB 2"))</f>
        <v>AB 2: 4</v>
      </c>
      <c r="E33" s="16" t="s">
        <v>160</v>
      </c>
      <c r="F33" s="16" t="s">
        <v>160</v>
      </c>
      <c r="G33" s="16" t="s">
        <v>160</v>
      </c>
      <c r="H33" s="16" t="s">
        <v>160</v>
      </c>
      <c r="I33" s="16" t="s">
        <v>160</v>
      </c>
      <c r="J33" s="13" t="str">
        <f>CONCATENATE("Win: ",COUNTIF(J$3:J$32,"Win"))</f>
        <v>Win: 16</v>
      </c>
    </row>
    <row r="34" spans="3:10">
      <c r="C34" s="5" t="str">
        <f>CONCATENATE("Black: ",COUNTIF(C$3:C$32,"Black"))</f>
        <v>Black: 13</v>
      </c>
      <c r="D34" s="5" t="str">
        <f>CONCATENATE("AB 3: ",COUNTIF(D$3:D$32,"AB 3"))</f>
        <v>AB 3: 4</v>
      </c>
      <c r="E34" s="18">
        <f>AVERAGE(E$3:E$32)</f>
        <v>182.87028233333331</v>
      </c>
      <c r="F34" s="18">
        <f>AVERAGE(F$3:F$32)</f>
        <v>864004.2</v>
      </c>
      <c r="G34" s="18">
        <f>AVERAGE(G$3:G$32)</f>
        <v>6298.4105333333318</v>
      </c>
      <c r="H34" s="21">
        <f t="shared" ref="H34:I34" si="0">AVERAGE(H$3:H$32)</f>
        <v>28846429.766666666</v>
      </c>
      <c r="I34" s="21">
        <f t="shared" si="0"/>
        <v>32.799999999999997</v>
      </c>
      <c r="J34" s="5" t="str">
        <f>CONCATENATE("Lose: ",COUNTIF(J$3:J$32,"Lose"))</f>
        <v>Lose: 3</v>
      </c>
    </row>
    <row r="35" spans="3:10">
      <c r="D35" s="5" t="str">
        <f>CONCATENATE("AB 4: ",COUNTIF(D$3:D$32,"AB 4"))</f>
        <v>AB 4: 3</v>
      </c>
      <c r="E35" s="17" t="s">
        <v>161</v>
      </c>
      <c r="F35" s="17" t="s">
        <v>161</v>
      </c>
      <c r="G35" s="17" t="s">
        <v>162</v>
      </c>
      <c r="H35" s="17" t="s">
        <v>162</v>
      </c>
      <c r="I35" s="17" t="s">
        <v>162</v>
      </c>
      <c r="J35" s="5" t="str">
        <f>CONCATENATE("Draw: ",COUNTIF(J$3:J$32,"Draw"))</f>
        <v>Draw: 11</v>
      </c>
    </row>
    <row r="36" spans="3:10">
      <c r="D36" s="5" t="str">
        <f>CONCATENATE("AB 5: ",COUNTIF(D$3:D$32,"AB 5"))</f>
        <v>AB 5: 3</v>
      </c>
      <c r="E36" s="19">
        <f>_xlfn.STDEV.P(E$3:E$32)</f>
        <v>113.10399619872433</v>
      </c>
      <c r="F36" s="19">
        <f>_xlfn.STDEV.P(F$3:F$32)</f>
        <v>443572.15062478092</v>
      </c>
      <c r="G36" s="20">
        <f>SUM(G$3:G$32)</f>
        <v>188952.31599999996</v>
      </c>
      <c r="H36" s="22">
        <f t="shared" ref="H36:I36" si="1">SUM(H$3:H$32)</f>
        <v>865392893</v>
      </c>
      <c r="I36" s="22">
        <f t="shared" si="1"/>
        <v>984</v>
      </c>
    </row>
    <row r="37" spans="3:10">
      <c r="D37" s="5" t="str">
        <f>CONCATENATE("KH 2: ",COUNTIF(D$3:D$32,"KH 2"))</f>
        <v>KH 2: 4</v>
      </c>
    </row>
    <row r="38" spans="3:10">
      <c r="D38" s="5" t="str">
        <f>CONCATENATE("KH 3: ",COUNTIF(D$3:D$32,"KH 3"))</f>
        <v>KH 3: 4</v>
      </c>
    </row>
    <row r="39" spans="3:10">
      <c r="D39" s="5" t="str">
        <f>CONCATENATE("KH 4: ",COUNTIF(D$3:D$32,"KH 4"))</f>
        <v>KH 4: 2</v>
      </c>
    </row>
    <row r="40" spans="3:10">
      <c r="D40" s="5" t="str">
        <f>CONCATENATE("KH 5: ",COUNTIF(D$3:D$32,"KH 5"))</f>
        <v>KH 5: 6</v>
      </c>
    </row>
  </sheetData>
  <autoFilter ref="A2:K36" xr:uid="{A63F9864-164B-43A5-B8FF-BC02A2A71BA4}"/>
  <mergeCells count="1">
    <mergeCell ref="A1:K1"/>
  </mergeCells>
  <dataValidations count="1">
    <dataValidation type="decimal" operator="greaterThanOrEqual" allowBlank="1" showInputMessage="1" showErrorMessage="1" sqref="E3:I28" xr:uid="{D7BDDA70-F027-4540-8D9B-891567780933}">
      <formula1>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</vt:lpstr>
      <vt:lpstr>Alpha-Beta 2</vt:lpstr>
      <vt:lpstr>Alpha-Beta 3</vt:lpstr>
      <vt:lpstr>Alpha-Beta 4</vt:lpstr>
      <vt:lpstr>Alpha-Beta 5</vt:lpstr>
      <vt:lpstr>Killer Heuristic 2</vt:lpstr>
      <vt:lpstr>Killer Heuristic 3</vt:lpstr>
      <vt:lpstr>Killer Heuristic 4</vt:lpstr>
      <vt:lpstr>Killer Heuristic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ahau</dc:creator>
  <cp:lastModifiedBy>lie ahau</cp:lastModifiedBy>
  <dcterms:created xsi:type="dcterms:W3CDTF">2020-02-25T11:57:00Z</dcterms:created>
  <dcterms:modified xsi:type="dcterms:W3CDTF">2020-05-13T05:19:45Z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