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C:\Users\Luke\Desktop\"/>
    </mc:Choice>
  </mc:AlternateContent>
  <xr:revisionPtr revIDLastSave="0" documentId="13_ncr:1_{DD295B37-58CF-4074-A57E-94127FAB6A11}" xr6:coauthVersionLast="47" xr6:coauthVersionMax="47" xr10:uidLastSave="{00000000-0000-0000-0000-000000000000}"/>
  <bookViews>
    <workbookView xWindow="380" yWindow="380" windowWidth="18190" windowHeight="9640" firstSheet="1" activeTab="2" xr2:uid="{00000000-000D-0000-FFFF-FFFF00000000}"/>
  </bookViews>
  <sheets>
    <sheet name="Help" sheetId="13" r:id="rId1"/>
    <sheet name="Budget" sheetId="5" r:id="rId2"/>
    <sheet name="Transactions" sheetId="3" r:id="rId3"/>
    <sheet name="Monthly Expenses" sheetId="16" r:id="rId4"/>
    <sheet name="Report" sheetId="1" r:id="rId5"/>
    <sheet name="YearlyReport" sheetId="15" r:id="rId6"/>
    <sheet name="Categories" sheetId="4" r:id="rId7"/>
  </sheets>
  <definedNames>
    <definedName name="accounts">Help!$C$53:$C$60</definedName>
    <definedName name="categories">OFFSET(Categories!$A$1,0,0,MATCH(REPT("z",255),Categories!$A:$A),1)</definedName>
    <definedName name="date_begin">Report!$D$4</definedName>
    <definedName name="date_end">Report!$D$5</definedName>
    <definedName name="month">Report!$B$5</definedName>
    <definedName name="monthlyA">Report!$A:$A</definedName>
    <definedName name="_xlnm.Print_Area" localSheetId="1">Budget!$A$1:$O$146</definedName>
    <definedName name="_xlnm.Print_Area" localSheetId="4">Report!$A$1:$I$174</definedName>
    <definedName name="_xlnm.Print_Area" localSheetId="2">Transactions!$A$1:$N$52</definedName>
    <definedName name="_xlnm.Print_Area" localSheetId="5">YearlyReport!$A$1:$O$148</definedName>
    <definedName name="_xlnm.Print_Titles" localSheetId="1">Budget!$10:$10</definedName>
    <definedName name="_xlnm.Print_Titles" localSheetId="2">Transactions!$4:$4</definedName>
    <definedName name="_xlnm.Print_Titles" localSheetId="5">YearlyReport!$10:$10</definedName>
    <definedName name="valuevx">42.314159</definedName>
    <definedName name="yearlyA" localSheetId="5">YearlyReport!$A:$A</definedName>
    <definedName name="yearlyA">Budget!$A:$A</definedName>
    <definedName name="ytd">Report!$H$4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 i="16" l="1"/>
  <c r="L166" i="3"/>
  <c r="K166" i="3"/>
  <c r="J166" i="3"/>
  <c r="L165" i="3"/>
  <c r="K165" i="3"/>
  <c r="J165" i="3"/>
  <c r="L164" i="3"/>
  <c r="K164" i="3"/>
  <c r="J164" i="3"/>
  <c r="L163" i="3"/>
  <c r="K163" i="3"/>
  <c r="J163" i="3"/>
  <c r="L162" i="3"/>
  <c r="K162" i="3"/>
  <c r="J162" i="3"/>
  <c r="L161" i="3"/>
  <c r="K161" i="3"/>
  <c r="J161" i="3"/>
  <c r="L160" i="3"/>
  <c r="K160" i="3"/>
  <c r="J160" i="3"/>
  <c r="L159" i="3"/>
  <c r="K159" i="3"/>
  <c r="J159" i="3"/>
  <c r="L158" i="3"/>
  <c r="K158" i="3"/>
  <c r="J158" i="3"/>
  <c r="L157" i="3"/>
  <c r="K157" i="3"/>
  <c r="J157" i="3"/>
  <c r="L156" i="3"/>
  <c r="K156" i="3"/>
  <c r="J156" i="3"/>
  <c r="L155" i="3"/>
  <c r="K155" i="3"/>
  <c r="J155" i="3"/>
  <c r="L154" i="3"/>
  <c r="K154" i="3"/>
  <c r="J154" i="3"/>
  <c r="L153" i="3"/>
  <c r="K153" i="3"/>
  <c r="J153" i="3"/>
  <c r="L152" i="3"/>
  <c r="K152" i="3"/>
  <c r="J152" i="3"/>
  <c r="L151" i="3"/>
  <c r="K151" i="3"/>
  <c r="J151" i="3"/>
  <c r="L150" i="3"/>
  <c r="K150" i="3"/>
  <c r="J150" i="3"/>
  <c r="L149" i="3"/>
  <c r="K149" i="3"/>
  <c r="J149" i="3"/>
  <c r="L148" i="3"/>
  <c r="K148" i="3"/>
  <c r="J148" i="3"/>
  <c r="L147" i="3"/>
  <c r="K147" i="3"/>
  <c r="J147" i="3"/>
  <c r="L146" i="3"/>
  <c r="K146" i="3"/>
  <c r="J146" i="3"/>
  <c r="L145" i="3"/>
  <c r="K145" i="3"/>
  <c r="J145" i="3"/>
  <c r="L144" i="3"/>
  <c r="K144" i="3"/>
  <c r="J144" i="3"/>
  <c r="L143" i="3"/>
  <c r="K143" i="3"/>
  <c r="J143" i="3"/>
  <c r="L142" i="3"/>
  <c r="K142" i="3"/>
  <c r="J142" i="3"/>
  <c r="L141" i="3"/>
  <c r="K141" i="3"/>
  <c r="J141" i="3"/>
  <c r="L140" i="3"/>
  <c r="K140" i="3"/>
  <c r="J140" i="3"/>
  <c r="L139" i="3"/>
  <c r="K139" i="3"/>
  <c r="J139" i="3"/>
  <c r="L138" i="3"/>
  <c r="K138" i="3"/>
  <c r="J138" i="3"/>
  <c r="L137" i="3"/>
  <c r="K137" i="3"/>
  <c r="J137" i="3"/>
  <c r="L136" i="3"/>
  <c r="K136" i="3"/>
  <c r="J136" i="3"/>
  <c r="L135" i="3"/>
  <c r="K135" i="3"/>
  <c r="J135" i="3"/>
  <c r="L134" i="3"/>
  <c r="K134" i="3"/>
  <c r="J134" i="3"/>
  <c r="L133" i="3"/>
  <c r="K133" i="3"/>
  <c r="J133" i="3"/>
  <c r="L132" i="3"/>
  <c r="K132" i="3"/>
  <c r="J132" i="3"/>
  <c r="L131" i="3"/>
  <c r="K131" i="3"/>
  <c r="J131" i="3"/>
  <c r="L130" i="3"/>
  <c r="K130" i="3"/>
  <c r="J130" i="3"/>
  <c r="L129" i="3"/>
  <c r="K129" i="3"/>
  <c r="J129" i="3"/>
  <c r="L128" i="3"/>
  <c r="K128" i="3"/>
  <c r="J128" i="3"/>
  <c r="L127" i="3"/>
  <c r="K127" i="3"/>
  <c r="J127" i="3"/>
  <c r="L126" i="3"/>
  <c r="K126" i="3"/>
  <c r="J126" i="3"/>
  <c r="L125" i="3"/>
  <c r="K125" i="3"/>
  <c r="J125" i="3"/>
  <c r="L124" i="3"/>
  <c r="K124" i="3"/>
  <c r="J124" i="3"/>
  <c r="L123" i="3"/>
  <c r="K123" i="3"/>
  <c r="J123" i="3"/>
  <c r="L122" i="3"/>
  <c r="K122" i="3"/>
  <c r="J122" i="3"/>
  <c r="L121" i="3"/>
  <c r="K121" i="3"/>
  <c r="J121" i="3"/>
  <c r="L120" i="3"/>
  <c r="K120" i="3"/>
  <c r="J120" i="3"/>
  <c r="L119" i="3"/>
  <c r="K119" i="3"/>
  <c r="J119" i="3"/>
  <c r="L118" i="3"/>
  <c r="K118" i="3"/>
  <c r="J118" i="3"/>
  <c r="L117" i="3"/>
  <c r="K117" i="3"/>
  <c r="J117" i="3"/>
  <c r="L116" i="3"/>
  <c r="K116" i="3"/>
  <c r="J116" i="3"/>
  <c r="L115" i="3"/>
  <c r="K115" i="3"/>
  <c r="J115" i="3"/>
  <c r="L114" i="3"/>
  <c r="K114" i="3"/>
  <c r="J114" i="3"/>
  <c r="L113" i="3"/>
  <c r="K113" i="3"/>
  <c r="J113" i="3"/>
  <c r="L112" i="3"/>
  <c r="K112" i="3"/>
  <c r="J112" i="3"/>
  <c r="L111" i="3"/>
  <c r="K111" i="3"/>
  <c r="J111" i="3"/>
  <c r="L110" i="3"/>
  <c r="K110" i="3"/>
  <c r="J110" i="3"/>
  <c r="L109" i="3"/>
  <c r="K109" i="3"/>
  <c r="J109" i="3"/>
  <c r="L108" i="3"/>
  <c r="K108" i="3"/>
  <c r="J108" i="3"/>
  <c r="L107" i="3"/>
  <c r="K107" i="3"/>
  <c r="J107" i="3"/>
  <c r="L106" i="3"/>
  <c r="K106" i="3"/>
  <c r="J106" i="3"/>
  <c r="L105" i="3"/>
  <c r="K105" i="3"/>
  <c r="J105" i="3"/>
  <c r="L104" i="3"/>
  <c r="K104" i="3"/>
  <c r="J104" i="3"/>
  <c r="L103" i="3"/>
  <c r="K103" i="3"/>
  <c r="J103" i="3"/>
  <c r="L102" i="3"/>
  <c r="K102" i="3"/>
  <c r="J102" i="3"/>
  <c r="L101" i="3"/>
  <c r="K101" i="3"/>
  <c r="J101" i="3"/>
  <c r="L100" i="3"/>
  <c r="K100" i="3"/>
  <c r="J100" i="3"/>
  <c r="L99" i="3"/>
  <c r="K99" i="3"/>
  <c r="J99" i="3"/>
  <c r="L98" i="3"/>
  <c r="K98" i="3"/>
  <c r="J98" i="3"/>
  <c r="L97" i="3"/>
  <c r="K97" i="3"/>
  <c r="J97" i="3"/>
  <c r="L96" i="3"/>
  <c r="K96" i="3"/>
  <c r="J96" i="3"/>
  <c r="L95" i="3"/>
  <c r="K95" i="3"/>
  <c r="J95" i="3"/>
  <c r="L94" i="3"/>
  <c r="K94" i="3"/>
  <c r="J94" i="3"/>
  <c r="L93" i="3"/>
  <c r="K93" i="3"/>
  <c r="J93" i="3"/>
  <c r="L92" i="3"/>
  <c r="K92" i="3"/>
  <c r="J92" i="3"/>
  <c r="L91" i="3"/>
  <c r="K91" i="3"/>
  <c r="J91" i="3"/>
  <c r="L90" i="3"/>
  <c r="K90" i="3"/>
  <c r="J90" i="3"/>
  <c r="L89" i="3"/>
  <c r="K89" i="3"/>
  <c r="J89" i="3"/>
  <c r="L88" i="3"/>
  <c r="K88" i="3"/>
  <c r="J88" i="3"/>
  <c r="L87" i="3"/>
  <c r="K87" i="3"/>
  <c r="J87" i="3"/>
  <c r="L86" i="3"/>
  <c r="K86" i="3"/>
  <c r="J86" i="3"/>
  <c r="L85" i="3"/>
  <c r="K85" i="3"/>
  <c r="J85" i="3"/>
  <c r="L84" i="3"/>
  <c r="K84" i="3"/>
  <c r="J84" i="3"/>
  <c r="L83" i="3"/>
  <c r="K83" i="3"/>
  <c r="J83" i="3"/>
  <c r="L82" i="3"/>
  <c r="K82" i="3"/>
  <c r="J82" i="3"/>
  <c r="L81" i="3"/>
  <c r="K81" i="3"/>
  <c r="J81" i="3"/>
  <c r="L80" i="3"/>
  <c r="K80" i="3"/>
  <c r="J80" i="3"/>
  <c r="L79" i="3"/>
  <c r="K79" i="3"/>
  <c r="J79" i="3"/>
  <c r="L78" i="3"/>
  <c r="K78" i="3"/>
  <c r="J78" i="3"/>
  <c r="L77" i="3"/>
  <c r="K77" i="3"/>
  <c r="J77" i="3"/>
  <c r="L76" i="3"/>
  <c r="K76" i="3"/>
  <c r="J76" i="3"/>
  <c r="L75" i="3"/>
  <c r="K75" i="3"/>
  <c r="J75" i="3"/>
  <c r="L74" i="3"/>
  <c r="K74" i="3"/>
  <c r="J74" i="3"/>
  <c r="L73" i="3"/>
  <c r="K73" i="3"/>
  <c r="J73" i="3"/>
  <c r="L72" i="3"/>
  <c r="K72" i="3"/>
  <c r="J72" i="3"/>
  <c r="L71" i="3"/>
  <c r="K71" i="3"/>
  <c r="J71" i="3"/>
  <c r="L70" i="3"/>
  <c r="K70" i="3"/>
  <c r="J70" i="3"/>
  <c r="L69" i="3"/>
  <c r="K69" i="3"/>
  <c r="J69" i="3"/>
  <c r="L68" i="3"/>
  <c r="K68" i="3"/>
  <c r="J68" i="3"/>
  <c r="L67" i="3"/>
  <c r="K67" i="3"/>
  <c r="J67" i="3"/>
  <c r="L66" i="3"/>
  <c r="K66" i="3"/>
  <c r="J66" i="3"/>
  <c r="L65" i="3"/>
  <c r="K65" i="3"/>
  <c r="J65" i="3"/>
  <c r="L64" i="3"/>
  <c r="K64" i="3"/>
  <c r="J64" i="3"/>
  <c r="L63" i="3"/>
  <c r="K63" i="3"/>
  <c r="J63" i="3"/>
  <c r="L62" i="3"/>
  <c r="K62" i="3"/>
  <c r="J62" i="3"/>
  <c r="L61" i="3"/>
  <c r="K61" i="3"/>
  <c r="J61" i="3"/>
  <c r="L60" i="3"/>
  <c r="K60" i="3"/>
  <c r="J60" i="3"/>
  <c r="L59" i="3"/>
  <c r="K59" i="3"/>
  <c r="J59" i="3"/>
  <c r="L58" i="3"/>
  <c r="K58" i="3"/>
  <c r="J58" i="3"/>
  <c r="L57" i="3"/>
  <c r="K57" i="3"/>
  <c r="J57" i="3"/>
  <c r="L56" i="3"/>
  <c r="K56" i="3"/>
  <c r="J56" i="3"/>
  <c r="L55" i="3"/>
  <c r="K55" i="3"/>
  <c r="J55" i="3"/>
  <c r="L54" i="3"/>
  <c r="K54" i="3"/>
  <c r="J54" i="3"/>
  <c r="L53" i="3"/>
  <c r="K53" i="3"/>
  <c r="J53" i="3"/>
  <c r="L52" i="3"/>
  <c r="K52" i="3"/>
  <c r="J52" i="3"/>
  <c r="L51" i="3"/>
  <c r="K51" i="3"/>
  <c r="J51" i="3"/>
  <c r="L50" i="3"/>
  <c r="K50" i="3"/>
  <c r="J50" i="3"/>
  <c r="L49" i="3"/>
  <c r="K49" i="3"/>
  <c r="J49" i="3"/>
  <c r="L48" i="3"/>
  <c r="K48" i="3"/>
  <c r="J48" i="3"/>
  <c r="L47" i="3"/>
  <c r="K47" i="3"/>
  <c r="J47" i="3"/>
  <c r="L46" i="3"/>
  <c r="K46" i="3"/>
  <c r="J46" i="3"/>
  <c r="L45" i="3"/>
  <c r="K45" i="3"/>
  <c r="J45" i="3"/>
  <c r="L44" i="3"/>
  <c r="K44" i="3"/>
  <c r="J44" i="3"/>
  <c r="L43" i="3"/>
  <c r="K43" i="3"/>
  <c r="J43" i="3"/>
  <c r="L42" i="3"/>
  <c r="K42" i="3"/>
  <c r="J42" i="3"/>
  <c r="L41" i="3"/>
  <c r="K41" i="3"/>
  <c r="J41" i="3"/>
  <c r="L40" i="3"/>
  <c r="K40" i="3"/>
  <c r="J40" i="3"/>
  <c r="L39" i="3"/>
  <c r="K39" i="3"/>
  <c r="J39" i="3"/>
  <c r="L38" i="3"/>
  <c r="K38" i="3"/>
  <c r="J38" i="3"/>
  <c r="L37" i="3"/>
  <c r="K37" i="3"/>
  <c r="J37" i="3"/>
  <c r="L36" i="3"/>
  <c r="K36" i="3"/>
  <c r="J36" i="3"/>
  <c r="L35" i="3"/>
  <c r="K35" i="3"/>
  <c r="J35" i="3"/>
  <c r="L34" i="3"/>
  <c r="K34" i="3"/>
  <c r="J34" i="3"/>
  <c r="L33" i="3"/>
  <c r="K33" i="3"/>
  <c r="J33" i="3"/>
  <c r="L32" i="3"/>
  <c r="K32" i="3"/>
  <c r="J32" i="3"/>
  <c r="L31" i="3"/>
  <c r="K31" i="3"/>
  <c r="J31" i="3"/>
  <c r="L30" i="3"/>
  <c r="K30" i="3"/>
  <c r="J30" i="3"/>
  <c r="L29" i="3"/>
  <c r="K29" i="3"/>
  <c r="J29" i="3"/>
  <c r="L28" i="3"/>
  <c r="K28" i="3"/>
  <c r="J28" i="3"/>
  <c r="L27" i="3"/>
  <c r="K27" i="3"/>
  <c r="J27" i="3"/>
  <c r="L26" i="3"/>
  <c r="K26" i="3"/>
  <c r="J26" i="3"/>
  <c r="L25" i="3"/>
  <c r="K25" i="3"/>
  <c r="J25" i="3"/>
  <c r="L24" i="3"/>
  <c r="K24" i="3"/>
  <c r="J24" i="3"/>
  <c r="L23" i="3"/>
  <c r="K23" i="3"/>
  <c r="M35" i="3" s="1"/>
  <c r="J23" i="3"/>
  <c r="L22" i="3"/>
  <c r="K22" i="3"/>
  <c r="J22" i="3"/>
  <c r="L21" i="3"/>
  <c r="K21" i="3"/>
  <c r="J21" i="3"/>
  <c r="L20" i="3"/>
  <c r="K20" i="3"/>
  <c r="J20" i="3"/>
  <c r="L19" i="3"/>
  <c r="K19" i="3"/>
  <c r="J19" i="3"/>
  <c r="L18" i="3"/>
  <c r="K18" i="3"/>
  <c r="J18" i="3"/>
  <c r="L17" i="3"/>
  <c r="K17" i="3"/>
  <c r="J17" i="3"/>
  <c r="L16" i="3"/>
  <c r="K16" i="3"/>
  <c r="J16" i="3"/>
  <c r="L15" i="3"/>
  <c r="K15" i="3"/>
  <c r="J15" i="3"/>
  <c r="L14" i="3"/>
  <c r="K14" i="3"/>
  <c r="J14" i="3"/>
  <c r="L13" i="3"/>
  <c r="K13" i="3"/>
  <c r="J13" i="3"/>
  <c r="L12" i="3"/>
  <c r="K12" i="3"/>
  <c r="J12" i="3"/>
  <c r="L11" i="3"/>
  <c r="K11" i="3"/>
  <c r="J11" i="3"/>
  <c r="L10" i="3"/>
  <c r="K10" i="3"/>
  <c r="M10" i="3" s="1"/>
  <c r="J10" i="3"/>
  <c r="L9" i="3"/>
  <c r="K9" i="3"/>
  <c r="J9" i="3"/>
  <c r="N68" i="5"/>
  <c r="O68" i="5" s="1"/>
  <c r="N67" i="5"/>
  <c r="O67" i="5" s="1"/>
  <c r="N104" i="5"/>
  <c r="O104" i="5" s="1"/>
  <c r="N103" i="5"/>
  <c r="O103" i="5" s="1"/>
  <c r="B3" i="16"/>
  <c r="M95" i="3" l="1"/>
  <c r="M91" i="3"/>
  <c r="M87" i="3"/>
  <c r="M90" i="3"/>
  <c r="M93" i="3"/>
  <c r="M94" i="3"/>
  <c r="M163" i="3"/>
  <c r="M106" i="3"/>
  <c r="M66" i="3"/>
  <c r="M162" i="3"/>
  <c r="M32" i="3"/>
  <c r="M40" i="3"/>
  <c r="M48" i="3"/>
  <c r="M56" i="3"/>
  <c r="M64" i="3"/>
  <c r="M72" i="3"/>
  <c r="M80" i="3"/>
  <c r="M88" i="3"/>
  <c r="M96" i="3"/>
  <c r="M104" i="3"/>
  <c r="M112" i="3"/>
  <c r="M120" i="3"/>
  <c r="M128" i="3"/>
  <c r="M136" i="3"/>
  <c r="M144" i="3"/>
  <c r="M152" i="3"/>
  <c r="M160" i="3"/>
  <c r="M114" i="3"/>
  <c r="M130" i="3"/>
  <c r="M37" i="3"/>
  <c r="M45" i="3"/>
  <c r="M53" i="3"/>
  <c r="M61" i="3"/>
  <c r="M69" i="3"/>
  <c r="M77" i="3"/>
  <c r="M85" i="3"/>
  <c r="M101" i="3"/>
  <c r="M109" i="3"/>
  <c r="M117" i="3"/>
  <c r="M125" i="3"/>
  <c r="M133" i="3"/>
  <c r="M141" i="3"/>
  <c r="M149" i="3"/>
  <c r="M157" i="3"/>
  <c r="M165" i="3"/>
  <c r="M74" i="3"/>
  <c r="M82" i="3"/>
  <c r="M122" i="3"/>
  <c r="M146" i="3"/>
  <c r="M31" i="3"/>
  <c r="M39" i="3"/>
  <c r="M47" i="3"/>
  <c r="M55" i="3"/>
  <c r="M63" i="3"/>
  <c r="M71" i="3"/>
  <c r="M79" i="3"/>
  <c r="M103" i="3"/>
  <c r="M111" i="3"/>
  <c r="M119" i="3"/>
  <c r="M127" i="3"/>
  <c r="M135" i="3"/>
  <c r="M143" i="3"/>
  <c r="M151" i="3"/>
  <c r="M159" i="3"/>
  <c r="M98" i="3"/>
  <c r="M36" i="3"/>
  <c r="M44" i="3"/>
  <c r="M52" i="3"/>
  <c r="M60" i="3"/>
  <c r="M68" i="3"/>
  <c r="M76" i="3"/>
  <c r="M84" i="3"/>
  <c r="M92" i="3"/>
  <c r="M100" i="3"/>
  <c r="M108" i="3"/>
  <c r="M116" i="3"/>
  <c r="M124" i="3"/>
  <c r="M132" i="3"/>
  <c r="M140" i="3"/>
  <c r="M148" i="3"/>
  <c r="M156" i="3"/>
  <c r="M164" i="3"/>
  <c r="M154" i="3"/>
  <c r="M33" i="3"/>
  <c r="M41" i="3"/>
  <c r="M49" i="3"/>
  <c r="M57" i="3"/>
  <c r="M65" i="3"/>
  <c r="M73" i="3"/>
  <c r="M81" i="3"/>
  <c r="M89" i="3"/>
  <c r="M97" i="3"/>
  <c r="M105" i="3"/>
  <c r="M113" i="3"/>
  <c r="M121" i="3"/>
  <c r="M129" i="3"/>
  <c r="M137" i="3"/>
  <c r="M145" i="3"/>
  <c r="M153" i="3"/>
  <c r="M161" i="3"/>
  <c r="M34" i="3"/>
  <c r="M50" i="3"/>
  <c r="M138" i="3"/>
  <c r="M38" i="3"/>
  <c r="M46" i="3"/>
  <c r="M54" i="3"/>
  <c r="M62" i="3"/>
  <c r="M70" i="3"/>
  <c r="M78" i="3"/>
  <c r="M86" i="3"/>
  <c r="M102" i="3"/>
  <c r="M110" i="3"/>
  <c r="M118" i="3"/>
  <c r="M126" i="3"/>
  <c r="M134" i="3"/>
  <c r="M142" i="3"/>
  <c r="M150" i="3"/>
  <c r="M158" i="3"/>
  <c r="M166" i="3"/>
  <c r="M42" i="3"/>
  <c r="M58" i="3"/>
  <c r="M43" i="3"/>
  <c r="M51" i="3"/>
  <c r="M59" i="3"/>
  <c r="M67" i="3"/>
  <c r="M75" i="3"/>
  <c r="M83" i="3"/>
  <c r="M99" i="3"/>
  <c r="M107" i="3"/>
  <c r="M115" i="3"/>
  <c r="M123" i="3"/>
  <c r="M131" i="3"/>
  <c r="M139" i="3"/>
  <c r="M147" i="3"/>
  <c r="M155" i="3"/>
  <c r="K12" i="16"/>
  <c r="K13" i="16"/>
  <c r="K14" i="16"/>
  <c r="D10" i="3"/>
  <c r="J167" i="3"/>
  <c r="K167" i="3"/>
  <c r="L167" i="3"/>
  <c r="J168" i="3"/>
  <c r="K168" i="3"/>
  <c r="L168" i="3"/>
  <c r="J169" i="3"/>
  <c r="K169" i="3"/>
  <c r="L169" i="3"/>
  <c r="J170" i="3"/>
  <c r="K170" i="3"/>
  <c r="L170" i="3"/>
  <c r="J171" i="3"/>
  <c r="K171" i="3"/>
  <c r="L171" i="3"/>
  <c r="J172" i="3"/>
  <c r="K172" i="3"/>
  <c r="L172" i="3"/>
  <c r="J173" i="3"/>
  <c r="K173" i="3"/>
  <c r="L173" i="3"/>
  <c r="J174" i="3"/>
  <c r="K174" i="3"/>
  <c r="L174" i="3"/>
  <c r="J175" i="3"/>
  <c r="K175" i="3"/>
  <c r="L175" i="3"/>
  <c r="J176" i="3"/>
  <c r="K176" i="3"/>
  <c r="L176" i="3"/>
  <c r="J177" i="3"/>
  <c r="K177" i="3"/>
  <c r="L177" i="3"/>
  <c r="J178" i="3"/>
  <c r="K178" i="3"/>
  <c r="L178" i="3"/>
  <c r="J179" i="3"/>
  <c r="K179" i="3"/>
  <c r="L179" i="3"/>
  <c r="J180" i="3"/>
  <c r="K180" i="3"/>
  <c r="L180" i="3"/>
  <c r="J181" i="3"/>
  <c r="K181" i="3"/>
  <c r="L181" i="3"/>
  <c r="J182" i="3"/>
  <c r="K182" i="3"/>
  <c r="L182" i="3"/>
  <c r="J183" i="3"/>
  <c r="K183" i="3"/>
  <c r="L183" i="3"/>
  <c r="J184" i="3"/>
  <c r="K184" i="3"/>
  <c r="L184" i="3"/>
  <c r="J185" i="3"/>
  <c r="K185" i="3"/>
  <c r="L185" i="3"/>
  <c r="J186" i="3"/>
  <c r="K186" i="3"/>
  <c r="L186" i="3"/>
  <c r="J187" i="3"/>
  <c r="K187" i="3"/>
  <c r="L187" i="3"/>
  <c r="J188" i="3"/>
  <c r="K188" i="3"/>
  <c r="L188" i="3"/>
  <c r="J189" i="3"/>
  <c r="K189" i="3"/>
  <c r="L189" i="3"/>
  <c r="J190" i="3"/>
  <c r="K190" i="3"/>
  <c r="L190" i="3"/>
  <c r="J191" i="3"/>
  <c r="K191" i="3"/>
  <c r="L191" i="3"/>
  <c r="J192" i="3"/>
  <c r="K192" i="3"/>
  <c r="L192" i="3"/>
  <c r="J193" i="3"/>
  <c r="K193" i="3"/>
  <c r="L193" i="3"/>
  <c r="J194" i="3"/>
  <c r="K194" i="3"/>
  <c r="L194" i="3"/>
  <c r="J195" i="3"/>
  <c r="K195" i="3"/>
  <c r="L195" i="3"/>
  <c r="J196" i="3"/>
  <c r="K196" i="3"/>
  <c r="L196" i="3"/>
  <c r="J197" i="3"/>
  <c r="K197" i="3"/>
  <c r="L197" i="3"/>
  <c r="J198" i="3"/>
  <c r="K198" i="3"/>
  <c r="L198" i="3"/>
  <c r="J199" i="3"/>
  <c r="K199" i="3"/>
  <c r="L199" i="3"/>
  <c r="J200" i="3"/>
  <c r="K200" i="3"/>
  <c r="L200" i="3"/>
  <c r="J201" i="3"/>
  <c r="K201" i="3"/>
  <c r="L201" i="3"/>
  <c r="J202" i="3"/>
  <c r="K202" i="3"/>
  <c r="L202" i="3"/>
  <c r="J203" i="3"/>
  <c r="K203" i="3"/>
  <c r="L203" i="3"/>
  <c r="J204" i="3"/>
  <c r="K204" i="3"/>
  <c r="L204" i="3"/>
  <c r="J205" i="3"/>
  <c r="K205" i="3"/>
  <c r="L205" i="3"/>
  <c r="J206" i="3"/>
  <c r="K206" i="3"/>
  <c r="L206" i="3"/>
  <c r="J207" i="3"/>
  <c r="K207" i="3"/>
  <c r="L207" i="3"/>
  <c r="J208" i="3"/>
  <c r="K208" i="3"/>
  <c r="L208" i="3"/>
  <c r="J209" i="3"/>
  <c r="K209" i="3"/>
  <c r="L209" i="3"/>
  <c r="J210" i="3"/>
  <c r="K210" i="3"/>
  <c r="L210" i="3"/>
  <c r="J211" i="3"/>
  <c r="K211" i="3"/>
  <c r="L211" i="3"/>
  <c r="J212" i="3"/>
  <c r="K212" i="3"/>
  <c r="L212" i="3"/>
  <c r="J213" i="3"/>
  <c r="K213" i="3"/>
  <c r="L213" i="3"/>
  <c r="J214" i="3"/>
  <c r="K214" i="3"/>
  <c r="L214" i="3"/>
  <c r="J215" i="3"/>
  <c r="K215" i="3"/>
  <c r="L215" i="3"/>
  <c r="J216" i="3"/>
  <c r="K216" i="3"/>
  <c r="L216" i="3"/>
  <c r="J217" i="3"/>
  <c r="K217" i="3"/>
  <c r="L217" i="3"/>
  <c r="J218" i="3"/>
  <c r="K218" i="3"/>
  <c r="L218" i="3"/>
  <c r="J219" i="3"/>
  <c r="K219" i="3"/>
  <c r="L219" i="3"/>
  <c r="J220" i="3"/>
  <c r="K220" i="3"/>
  <c r="L220" i="3"/>
  <c r="J221" i="3"/>
  <c r="K221" i="3"/>
  <c r="L221" i="3"/>
  <c r="J222" i="3"/>
  <c r="K222" i="3"/>
  <c r="L222" i="3"/>
  <c r="J223" i="3"/>
  <c r="K223" i="3"/>
  <c r="L223" i="3"/>
  <c r="J224" i="3"/>
  <c r="K224" i="3"/>
  <c r="L224" i="3"/>
  <c r="J225" i="3"/>
  <c r="K225" i="3"/>
  <c r="L225" i="3"/>
  <c r="J226" i="3"/>
  <c r="K226" i="3"/>
  <c r="L226" i="3"/>
  <c r="J227" i="3"/>
  <c r="K227" i="3"/>
  <c r="L227" i="3"/>
  <c r="J228" i="3"/>
  <c r="K228" i="3"/>
  <c r="L228" i="3"/>
  <c r="J229" i="3"/>
  <c r="K229" i="3"/>
  <c r="L229" i="3"/>
  <c r="J230" i="3"/>
  <c r="K230" i="3"/>
  <c r="L230" i="3"/>
  <c r="J231" i="3"/>
  <c r="K231" i="3"/>
  <c r="L231" i="3"/>
  <c r="J232" i="3"/>
  <c r="K232" i="3"/>
  <c r="L232" i="3"/>
  <c r="J233" i="3"/>
  <c r="K233" i="3"/>
  <c r="L233" i="3"/>
  <c r="J234" i="3"/>
  <c r="K234" i="3"/>
  <c r="L234" i="3"/>
  <c r="J235" i="3"/>
  <c r="K235" i="3"/>
  <c r="L235" i="3"/>
  <c r="J236" i="3"/>
  <c r="K236" i="3"/>
  <c r="L236" i="3"/>
  <c r="J237" i="3"/>
  <c r="K237" i="3"/>
  <c r="L237" i="3"/>
  <c r="J238" i="3"/>
  <c r="K238" i="3"/>
  <c r="L238" i="3"/>
  <c r="J239" i="3"/>
  <c r="K239" i="3"/>
  <c r="L239" i="3"/>
  <c r="J240" i="3"/>
  <c r="K240" i="3"/>
  <c r="L240" i="3"/>
  <c r="J241" i="3"/>
  <c r="K241" i="3"/>
  <c r="L241" i="3"/>
  <c r="M229" i="3" l="1"/>
  <c r="M221" i="3"/>
  <c r="M213" i="3"/>
  <c r="M205" i="3"/>
  <c r="M167" i="3"/>
  <c r="M197" i="3"/>
  <c r="M189" i="3"/>
  <c r="M226" i="3"/>
  <c r="M219" i="3"/>
  <c r="M181" i="3"/>
  <c r="M239" i="3"/>
  <c r="M237" i="3"/>
  <c r="M173" i="3"/>
  <c r="M240" i="3"/>
  <c r="M232" i="3"/>
  <c r="M224" i="3"/>
  <c r="M216" i="3"/>
  <c r="M208" i="3"/>
  <c r="M200" i="3"/>
  <c r="M192" i="3"/>
  <c r="M184" i="3"/>
  <c r="M176" i="3"/>
  <c r="M168" i="3"/>
  <c r="M227" i="3"/>
  <c r="M203" i="3"/>
  <c r="M195" i="3"/>
  <c r="M187" i="3"/>
  <c r="M179" i="3"/>
  <c r="M171" i="3"/>
  <c r="M211" i="3"/>
  <c r="M238" i="3"/>
  <c r="M230" i="3"/>
  <c r="M222" i="3"/>
  <c r="M214" i="3"/>
  <c r="M206" i="3"/>
  <c r="M198" i="3"/>
  <c r="M190" i="3"/>
  <c r="M182" i="3"/>
  <c r="M174" i="3"/>
  <c r="M241" i="3"/>
  <c r="M225" i="3"/>
  <c r="M217" i="3"/>
  <c r="M209" i="3"/>
  <c r="M201" i="3"/>
  <c r="M193" i="3"/>
  <c r="M185" i="3"/>
  <c r="M177" i="3"/>
  <c r="M169" i="3"/>
  <c r="M235" i="3"/>
  <c r="M233" i="3"/>
  <c r="M236" i="3"/>
  <c r="M228" i="3"/>
  <c r="M220" i="3"/>
  <c r="M212" i="3"/>
  <c r="M204" i="3"/>
  <c r="M196" i="3"/>
  <c r="M188" i="3"/>
  <c r="M180" i="3"/>
  <c r="M172" i="3"/>
  <c r="M231" i="3"/>
  <c r="M223" i="3"/>
  <c r="M215" i="3"/>
  <c r="M199" i="3"/>
  <c r="M191" i="3"/>
  <c r="M183" i="3"/>
  <c r="M175" i="3"/>
  <c r="M207" i="3"/>
  <c r="M234" i="3"/>
  <c r="M218" i="3"/>
  <c r="M210" i="3"/>
  <c r="M202" i="3"/>
  <c r="M194" i="3"/>
  <c r="M186" i="3"/>
  <c r="M178" i="3"/>
  <c r="M170" i="3"/>
  <c r="B20" i="16" l="1"/>
  <c r="K7" i="16" l="1"/>
  <c r="I20" i="16" l="1"/>
  <c r="D19" i="16" l="1"/>
  <c r="D21" i="16" s="1"/>
  <c r="N65" i="5" l="1"/>
  <c r="O65" i="5" s="1"/>
  <c r="F19" i="16" l="1"/>
  <c r="F21" i="16" s="1"/>
  <c r="B19" i="16"/>
  <c r="B21" i="16" s="1"/>
  <c r="G16" i="16"/>
  <c r="G14" i="16"/>
  <c r="G13" i="16"/>
  <c r="G12" i="16"/>
  <c r="G11" i="16"/>
  <c r="G10" i="16"/>
  <c r="G9" i="16"/>
  <c r="G8" i="16"/>
  <c r="G7" i="16"/>
  <c r="G6" i="16"/>
  <c r="G5" i="16"/>
  <c r="G4" i="16"/>
  <c r="G3" i="16"/>
  <c r="L917" i="3" l="1"/>
  <c r="K917" i="3"/>
  <c r="J917" i="3"/>
  <c r="L916" i="3"/>
  <c r="K916" i="3"/>
  <c r="J916" i="3"/>
  <c r="L915" i="3"/>
  <c r="K915" i="3"/>
  <c r="J915" i="3"/>
  <c r="L914" i="3"/>
  <c r="K914" i="3"/>
  <c r="J914" i="3"/>
  <c r="L913" i="3"/>
  <c r="K913" i="3"/>
  <c r="J913" i="3"/>
  <c r="L912" i="3"/>
  <c r="K912" i="3"/>
  <c r="J912" i="3"/>
  <c r="L911" i="3"/>
  <c r="K911" i="3"/>
  <c r="J911" i="3"/>
  <c r="L910" i="3"/>
  <c r="K910" i="3"/>
  <c r="J910" i="3"/>
  <c r="L909" i="3"/>
  <c r="K909" i="3"/>
  <c r="J909" i="3"/>
  <c r="L908" i="3"/>
  <c r="K908" i="3"/>
  <c r="J908" i="3"/>
  <c r="L907" i="3"/>
  <c r="K907" i="3"/>
  <c r="J907" i="3"/>
  <c r="L906" i="3"/>
  <c r="K906" i="3"/>
  <c r="J906" i="3"/>
  <c r="L905" i="3"/>
  <c r="K905" i="3"/>
  <c r="J905" i="3"/>
  <c r="L904" i="3"/>
  <c r="K904" i="3"/>
  <c r="J904" i="3"/>
  <c r="L903" i="3"/>
  <c r="K903" i="3"/>
  <c r="J903" i="3"/>
  <c r="L902" i="3"/>
  <c r="K902" i="3"/>
  <c r="J902" i="3"/>
  <c r="L901" i="3"/>
  <c r="K901" i="3"/>
  <c r="J901" i="3"/>
  <c r="L900" i="3"/>
  <c r="K900" i="3"/>
  <c r="J900" i="3"/>
  <c r="L899" i="3"/>
  <c r="K899" i="3"/>
  <c r="J899" i="3"/>
  <c r="L898" i="3"/>
  <c r="K898" i="3"/>
  <c r="J898" i="3"/>
  <c r="L897" i="3"/>
  <c r="K897" i="3"/>
  <c r="J897" i="3"/>
  <c r="L896" i="3"/>
  <c r="K896" i="3"/>
  <c r="J896" i="3"/>
  <c r="L895" i="3"/>
  <c r="K895" i="3"/>
  <c r="J895" i="3"/>
  <c r="L894" i="3"/>
  <c r="K894" i="3"/>
  <c r="J894" i="3"/>
  <c r="L893" i="3"/>
  <c r="K893" i="3"/>
  <c r="J893" i="3"/>
  <c r="L892" i="3"/>
  <c r="K892" i="3"/>
  <c r="J892" i="3"/>
  <c r="L891" i="3"/>
  <c r="K891" i="3"/>
  <c r="J891" i="3"/>
  <c r="L890" i="3"/>
  <c r="K890" i="3"/>
  <c r="J890" i="3"/>
  <c r="L889" i="3"/>
  <c r="K889" i="3"/>
  <c r="J889" i="3"/>
  <c r="L888" i="3"/>
  <c r="K888" i="3"/>
  <c r="J888" i="3"/>
  <c r="L887" i="3"/>
  <c r="K887" i="3"/>
  <c r="J887" i="3"/>
  <c r="L886" i="3"/>
  <c r="K886" i="3"/>
  <c r="J886" i="3"/>
  <c r="L885" i="3"/>
  <c r="K885" i="3"/>
  <c r="J885" i="3"/>
  <c r="L884" i="3"/>
  <c r="K884" i="3"/>
  <c r="J884" i="3"/>
  <c r="L883" i="3"/>
  <c r="K883" i="3"/>
  <c r="J883" i="3"/>
  <c r="L882" i="3"/>
  <c r="K882" i="3"/>
  <c r="J882" i="3"/>
  <c r="L881" i="3"/>
  <c r="K881" i="3"/>
  <c r="J881" i="3"/>
  <c r="L880" i="3"/>
  <c r="K880" i="3"/>
  <c r="J880" i="3"/>
  <c r="L879" i="3"/>
  <c r="K879" i="3"/>
  <c r="J879" i="3"/>
  <c r="L878" i="3"/>
  <c r="K878" i="3"/>
  <c r="J878" i="3"/>
  <c r="L877" i="3"/>
  <c r="K877" i="3"/>
  <c r="J877" i="3"/>
  <c r="L876" i="3"/>
  <c r="K876" i="3"/>
  <c r="J876" i="3"/>
  <c r="L875" i="3"/>
  <c r="K875" i="3"/>
  <c r="J875" i="3"/>
  <c r="L874" i="3"/>
  <c r="K874" i="3"/>
  <c r="J874" i="3"/>
  <c r="L843" i="3"/>
  <c r="K843" i="3"/>
  <c r="J843" i="3"/>
  <c r="L842" i="3"/>
  <c r="K842" i="3"/>
  <c r="J842" i="3"/>
  <c r="L841" i="3" l="1"/>
  <c r="K841" i="3"/>
  <c r="J841" i="3"/>
  <c r="L840" i="3"/>
  <c r="K840" i="3"/>
  <c r="J840" i="3"/>
  <c r="L839" i="3"/>
  <c r="K839" i="3"/>
  <c r="J839" i="3"/>
  <c r="L838" i="3"/>
  <c r="K838" i="3"/>
  <c r="J838" i="3"/>
  <c r="L837" i="3"/>
  <c r="K837" i="3"/>
  <c r="J837" i="3"/>
  <c r="L836" i="3"/>
  <c r="K836" i="3"/>
  <c r="J836" i="3"/>
  <c r="L835" i="3"/>
  <c r="K835" i="3"/>
  <c r="J835" i="3"/>
  <c r="L834" i="3"/>
  <c r="K834" i="3"/>
  <c r="J834" i="3"/>
  <c r="L833" i="3"/>
  <c r="K833" i="3"/>
  <c r="J833" i="3"/>
  <c r="L832" i="3"/>
  <c r="K832" i="3"/>
  <c r="J832" i="3"/>
  <c r="L831" i="3"/>
  <c r="K831" i="3"/>
  <c r="J831" i="3"/>
  <c r="L830" i="3"/>
  <c r="K830" i="3"/>
  <c r="J830" i="3"/>
  <c r="L829" i="3"/>
  <c r="K829" i="3"/>
  <c r="J829" i="3"/>
  <c r="L828" i="3"/>
  <c r="K828" i="3"/>
  <c r="J828" i="3"/>
  <c r="L827" i="3"/>
  <c r="K827" i="3"/>
  <c r="J827" i="3"/>
  <c r="L826" i="3"/>
  <c r="K826" i="3"/>
  <c r="J826" i="3"/>
  <c r="L825" i="3"/>
  <c r="K825" i="3"/>
  <c r="J825" i="3"/>
  <c r="L824" i="3"/>
  <c r="K824" i="3"/>
  <c r="J824" i="3"/>
  <c r="L823" i="3"/>
  <c r="K823" i="3"/>
  <c r="J823" i="3"/>
  <c r="L822" i="3"/>
  <c r="K822" i="3"/>
  <c r="J822" i="3"/>
  <c r="L821" i="3"/>
  <c r="K821" i="3"/>
  <c r="J821" i="3"/>
  <c r="L820" i="3"/>
  <c r="K820" i="3"/>
  <c r="J820" i="3"/>
  <c r="L819" i="3"/>
  <c r="K819" i="3"/>
  <c r="J819" i="3"/>
  <c r="L818" i="3"/>
  <c r="K818" i="3"/>
  <c r="J818" i="3"/>
  <c r="L817" i="3"/>
  <c r="K817" i="3"/>
  <c r="J817" i="3"/>
  <c r="L816" i="3"/>
  <c r="K816" i="3"/>
  <c r="J816" i="3"/>
  <c r="L815" i="3"/>
  <c r="K815" i="3"/>
  <c r="J815" i="3"/>
  <c r="L814" i="3"/>
  <c r="K814" i="3"/>
  <c r="J814" i="3"/>
  <c r="L813" i="3"/>
  <c r="K813" i="3"/>
  <c r="J813" i="3"/>
  <c r="L812" i="3"/>
  <c r="K812" i="3"/>
  <c r="J812" i="3"/>
  <c r="L811" i="3"/>
  <c r="K811" i="3"/>
  <c r="J811" i="3"/>
  <c r="L810" i="3"/>
  <c r="K810" i="3"/>
  <c r="J810" i="3"/>
  <c r="L809" i="3"/>
  <c r="K809" i="3"/>
  <c r="J809" i="3"/>
  <c r="L808" i="3"/>
  <c r="K808" i="3"/>
  <c r="J808" i="3"/>
  <c r="L807" i="3"/>
  <c r="K807" i="3"/>
  <c r="J807" i="3"/>
  <c r="L806" i="3"/>
  <c r="K806" i="3"/>
  <c r="J806" i="3"/>
  <c r="L805" i="3"/>
  <c r="K805" i="3"/>
  <c r="J805" i="3"/>
  <c r="L804" i="3"/>
  <c r="K804" i="3"/>
  <c r="J804" i="3"/>
  <c r="L803" i="3"/>
  <c r="K803" i="3"/>
  <c r="J803" i="3"/>
  <c r="L802" i="3"/>
  <c r="K802" i="3"/>
  <c r="J802" i="3"/>
  <c r="L801" i="3"/>
  <c r="K801" i="3"/>
  <c r="J801" i="3"/>
  <c r="L800" i="3"/>
  <c r="K800" i="3"/>
  <c r="J800" i="3"/>
  <c r="L799" i="3"/>
  <c r="K799" i="3"/>
  <c r="J799" i="3"/>
  <c r="L798" i="3"/>
  <c r="K798" i="3"/>
  <c r="J798" i="3"/>
  <c r="L797" i="3"/>
  <c r="K797" i="3"/>
  <c r="J797" i="3"/>
  <c r="L796" i="3"/>
  <c r="K796" i="3"/>
  <c r="J796" i="3"/>
  <c r="L795" i="3"/>
  <c r="K795" i="3"/>
  <c r="J795" i="3"/>
  <c r="L794" i="3"/>
  <c r="K794" i="3"/>
  <c r="J794" i="3"/>
  <c r="L793" i="3"/>
  <c r="K793" i="3"/>
  <c r="J793" i="3"/>
  <c r="L792" i="3"/>
  <c r="K792" i="3"/>
  <c r="J792" i="3"/>
  <c r="L791" i="3"/>
  <c r="K791" i="3"/>
  <c r="J791" i="3"/>
  <c r="L790" i="3"/>
  <c r="K790" i="3"/>
  <c r="J790" i="3"/>
  <c r="L789" i="3"/>
  <c r="K789" i="3"/>
  <c r="J789" i="3"/>
  <c r="L788" i="3"/>
  <c r="K788" i="3"/>
  <c r="J788" i="3"/>
  <c r="L787" i="3"/>
  <c r="K787" i="3"/>
  <c r="J787" i="3"/>
  <c r="L786" i="3"/>
  <c r="K786" i="3"/>
  <c r="J786" i="3"/>
  <c r="L785" i="3"/>
  <c r="K785" i="3"/>
  <c r="J785" i="3"/>
  <c r="L784" i="3"/>
  <c r="K784" i="3"/>
  <c r="J784" i="3"/>
  <c r="L783" i="3"/>
  <c r="K783" i="3"/>
  <c r="J783" i="3"/>
  <c r="L782" i="3"/>
  <c r="K782" i="3"/>
  <c r="J782" i="3"/>
  <c r="L781" i="3"/>
  <c r="K781" i="3"/>
  <c r="J781" i="3"/>
  <c r="L780" i="3"/>
  <c r="K780" i="3"/>
  <c r="J780" i="3"/>
  <c r="L779" i="3"/>
  <c r="K779" i="3"/>
  <c r="J779" i="3"/>
  <c r="L778" i="3"/>
  <c r="K778" i="3"/>
  <c r="J778" i="3"/>
  <c r="L777" i="3"/>
  <c r="K777" i="3"/>
  <c r="J777" i="3"/>
  <c r="L776" i="3"/>
  <c r="K776" i="3"/>
  <c r="J776" i="3"/>
  <c r="L775" i="3"/>
  <c r="K775" i="3"/>
  <c r="J775" i="3"/>
  <c r="L774" i="3"/>
  <c r="K774" i="3"/>
  <c r="J774" i="3"/>
  <c r="L773" i="3"/>
  <c r="K773" i="3"/>
  <c r="J773" i="3"/>
  <c r="L772" i="3"/>
  <c r="K772" i="3"/>
  <c r="J772" i="3"/>
  <c r="L771" i="3" l="1"/>
  <c r="K771" i="3"/>
  <c r="J771" i="3"/>
  <c r="L770" i="3"/>
  <c r="K770" i="3"/>
  <c r="J770" i="3"/>
  <c r="L769" i="3"/>
  <c r="K769" i="3"/>
  <c r="J769" i="3"/>
  <c r="L768" i="3"/>
  <c r="K768" i="3"/>
  <c r="J768" i="3"/>
  <c r="L767" i="3"/>
  <c r="K767" i="3"/>
  <c r="J767" i="3"/>
  <c r="L766" i="3"/>
  <c r="K766" i="3"/>
  <c r="J766" i="3"/>
  <c r="L765" i="3"/>
  <c r="K765" i="3"/>
  <c r="J765" i="3"/>
  <c r="L764" i="3"/>
  <c r="K764" i="3"/>
  <c r="J764" i="3"/>
  <c r="L763" i="3"/>
  <c r="K763" i="3"/>
  <c r="J763" i="3"/>
  <c r="L762" i="3"/>
  <c r="K762" i="3"/>
  <c r="J762" i="3"/>
  <c r="L761" i="3"/>
  <c r="K761" i="3"/>
  <c r="J761" i="3"/>
  <c r="L760" i="3"/>
  <c r="K760" i="3"/>
  <c r="J760" i="3"/>
  <c r="L759" i="3"/>
  <c r="K759" i="3"/>
  <c r="J759" i="3"/>
  <c r="L758" i="3"/>
  <c r="K758" i="3"/>
  <c r="J758" i="3"/>
  <c r="L757" i="3"/>
  <c r="K757" i="3"/>
  <c r="J757" i="3"/>
  <c r="L756" i="3"/>
  <c r="K756" i="3"/>
  <c r="J756" i="3"/>
  <c r="L755" i="3"/>
  <c r="K755" i="3"/>
  <c r="J755" i="3"/>
  <c r="L754" i="3"/>
  <c r="K754" i="3"/>
  <c r="J754" i="3"/>
  <c r="L753" i="3"/>
  <c r="K753" i="3"/>
  <c r="J753" i="3"/>
  <c r="L752" i="3"/>
  <c r="K752" i="3"/>
  <c r="J752" i="3"/>
  <c r="L751" i="3"/>
  <c r="K751" i="3"/>
  <c r="J751" i="3"/>
  <c r="L750" i="3"/>
  <c r="K750" i="3"/>
  <c r="J750" i="3"/>
  <c r="L749" i="3"/>
  <c r="K749" i="3"/>
  <c r="J749" i="3"/>
  <c r="L748" i="3"/>
  <c r="K748" i="3"/>
  <c r="J748" i="3"/>
  <c r="L747" i="3"/>
  <c r="K747" i="3"/>
  <c r="J747" i="3"/>
  <c r="L746" i="3"/>
  <c r="K746" i="3"/>
  <c r="J746" i="3"/>
  <c r="L745" i="3"/>
  <c r="K745" i="3"/>
  <c r="J745" i="3"/>
  <c r="L744" i="3"/>
  <c r="K744" i="3"/>
  <c r="J744" i="3"/>
  <c r="L743" i="3"/>
  <c r="K743" i="3"/>
  <c r="J743" i="3"/>
  <c r="L742" i="3"/>
  <c r="K742" i="3"/>
  <c r="J742" i="3"/>
  <c r="L741" i="3"/>
  <c r="K741" i="3"/>
  <c r="J741" i="3"/>
  <c r="L740" i="3"/>
  <c r="K740" i="3"/>
  <c r="J740" i="3"/>
  <c r="L739" i="3"/>
  <c r="K739" i="3"/>
  <c r="J739" i="3"/>
  <c r="L738" i="3"/>
  <c r="K738" i="3"/>
  <c r="J738" i="3"/>
  <c r="L737" i="3"/>
  <c r="K737" i="3"/>
  <c r="J737" i="3"/>
  <c r="L736" i="3"/>
  <c r="K736" i="3"/>
  <c r="J736" i="3"/>
  <c r="L735" i="3"/>
  <c r="K735" i="3"/>
  <c r="J735" i="3"/>
  <c r="L734" i="3"/>
  <c r="K734" i="3"/>
  <c r="J734" i="3"/>
  <c r="L733" i="3"/>
  <c r="K733" i="3"/>
  <c r="J733" i="3"/>
  <c r="L732" i="3"/>
  <c r="K732" i="3"/>
  <c r="J732" i="3"/>
  <c r="L731" i="3"/>
  <c r="K731" i="3"/>
  <c r="J731" i="3"/>
  <c r="L730" i="3"/>
  <c r="K730" i="3"/>
  <c r="J730" i="3"/>
  <c r="L729" i="3"/>
  <c r="K729" i="3"/>
  <c r="J729" i="3"/>
  <c r="L728" i="3"/>
  <c r="K728" i="3"/>
  <c r="J728" i="3"/>
  <c r="L727" i="3"/>
  <c r="K727" i="3"/>
  <c r="J727" i="3"/>
  <c r="L726" i="3"/>
  <c r="K726" i="3"/>
  <c r="J726" i="3"/>
  <c r="L725" i="3"/>
  <c r="K725" i="3"/>
  <c r="J725" i="3"/>
  <c r="L724" i="3"/>
  <c r="K724" i="3"/>
  <c r="J724" i="3"/>
  <c r="L723" i="3"/>
  <c r="K723" i="3"/>
  <c r="J723" i="3"/>
  <c r="L722" i="3"/>
  <c r="K722" i="3"/>
  <c r="J722" i="3"/>
  <c r="L721" i="3" l="1"/>
  <c r="K721" i="3"/>
  <c r="J721" i="3"/>
  <c r="L720" i="3"/>
  <c r="K720" i="3"/>
  <c r="J720" i="3"/>
  <c r="L719" i="3"/>
  <c r="K719" i="3"/>
  <c r="J719" i="3"/>
  <c r="L718" i="3"/>
  <c r="K718" i="3"/>
  <c r="J718" i="3"/>
  <c r="L717" i="3"/>
  <c r="K717" i="3"/>
  <c r="J717" i="3"/>
  <c r="L716" i="3"/>
  <c r="K716" i="3"/>
  <c r="J716" i="3"/>
  <c r="L715" i="3"/>
  <c r="K715" i="3"/>
  <c r="J715" i="3"/>
  <c r="L714" i="3"/>
  <c r="K714" i="3"/>
  <c r="J714" i="3"/>
  <c r="L713" i="3"/>
  <c r="K713" i="3"/>
  <c r="J713" i="3"/>
  <c r="L712" i="3"/>
  <c r="K712" i="3"/>
  <c r="J712" i="3"/>
  <c r="L711" i="3"/>
  <c r="K711" i="3"/>
  <c r="J711" i="3"/>
  <c r="L710" i="3"/>
  <c r="K710" i="3"/>
  <c r="J710" i="3"/>
  <c r="L709" i="3"/>
  <c r="K709" i="3"/>
  <c r="J709" i="3"/>
  <c r="L708" i="3"/>
  <c r="K708" i="3"/>
  <c r="J708" i="3"/>
  <c r="L707" i="3"/>
  <c r="K707" i="3"/>
  <c r="J707" i="3"/>
  <c r="L706" i="3"/>
  <c r="K706" i="3"/>
  <c r="J706" i="3"/>
  <c r="L705" i="3"/>
  <c r="K705" i="3"/>
  <c r="J705" i="3"/>
  <c r="L704" i="3"/>
  <c r="K704" i="3"/>
  <c r="J704" i="3"/>
  <c r="L703" i="3"/>
  <c r="K703" i="3"/>
  <c r="J703" i="3"/>
  <c r="L702" i="3"/>
  <c r="K702" i="3"/>
  <c r="J702" i="3"/>
  <c r="L701" i="3"/>
  <c r="K701" i="3"/>
  <c r="J701" i="3"/>
  <c r="L700" i="3"/>
  <c r="K700" i="3"/>
  <c r="J700" i="3"/>
  <c r="L699" i="3"/>
  <c r="K699" i="3"/>
  <c r="J699" i="3"/>
  <c r="L698" i="3"/>
  <c r="K698" i="3"/>
  <c r="J698" i="3"/>
  <c r="L697" i="3"/>
  <c r="K697" i="3"/>
  <c r="J697" i="3"/>
  <c r="L696" i="3"/>
  <c r="K696" i="3"/>
  <c r="J696" i="3"/>
  <c r="L695" i="3"/>
  <c r="K695" i="3"/>
  <c r="J695" i="3"/>
  <c r="L694" i="3"/>
  <c r="K694" i="3"/>
  <c r="J694" i="3"/>
  <c r="L693" i="3"/>
  <c r="K693" i="3"/>
  <c r="J693" i="3"/>
  <c r="L692" i="3"/>
  <c r="K692" i="3"/>
  <c r="J692" i="3"/>
  <c r="L691" i="3"/>
  <c r="K691" i="3"/>
  <c r="J691" i="3"/>
  <c r="L690" i="3"/>
  <c r="K690" i="3"/>
  <c r="J690" i="3"/>
  <c r="L689" i="3"/>
  <c r="K689" i="3"/>
  <c r="J689" i="3"/>
  <c r="L688" i="3"/>
  <c r="K688" i="3"/>
  <c r="J688" i="3"/>
  <c r="L687" i="3"/>
  <c r="K687" i="3"/>
  <c r="J687" i="3"/>
  <c r="L686" i="3"/>
  <c r="K686" i="3"/>
  <c r="J686" i="3"/>
  <c r="L685" i="3"/>
  <c r="K685" i="3"/>
  <c r="J685" i="3"/>
  <c r="L684" i="3"/>
  <c r="K684" i="3"/>
  <c r="J684" i="3"/>
  <c r="L683" i="3"/>
  <c r="K683" i="3"/>
  <c r="J683" i="3"/>
  <c r="L682" i="3"/>
  <c r="K682" i="3"/>
  <c r="J682" i="3"/>
  <c r="L681" i="3"/>
  <c r="K681" i="3"/>
  <c r="J681" i="3"/>
  <c r="L680" i="3"/>
  <c r="K680" i="3"/>
  <c r="J680" i="3"/>
  <c r="L679" i="3"/>
  <c r="K679" i="3"/>
  <c r="J679" i="3"/>
  <c r="L678" i="3"/>
  <c r="K678" i="3"/>
  <c r="J678" i="3"/>
  <c r="L677" i="3"/>
  <c r="K677" i="3"/>
  <c r="J677" i="3"/>
  <c r="L676" i="3"/>
  <c r="K676" i="3"/>
  <c r="J676" i="3"/>
  <c r="L675" i="3"/>
  <c r="K675" i="3"/>
  <c r="J675" i="3"/>
  <c r="L674" i="3"/>
  <c r="K674" i="3"/>
  <c r="J674" i="3"/>
  <c r="L673" i="3"/>
  <c r="K673" i="3"/>
  <c r="J673" i="3"/>
  <c r="L672" i="3" l="1"/>
  <c r="K672" i="3"/>
  <c r="J672" i="3"/>
  <c r="L671" i="3"/>
  <c r="K671" i="3"/>
  <c r="J671" i="3"/>
  <c r="L670" i="3"/>
  <c r="K670" i="3"/>
  <c r="J670" i="3"/>
  <c r="L669" i="3"/>
  <c r="K669" i="3"/>
  <c r="J669" i="3"/>
  <c r="L668" i="3"/>
  <c r="K668" i="3"/>
  <c r="J668" i="3"/>
  <c r="L667" i="3"/>
  <c r="K667" i="3"/>
  <c r="J667" i="3"/>
  <c r="L666" i="3"/>
  <c r="K666" i="3"/>
  <c r="J666" i="3"/>
  <c r="L665" i="3"/>
  <c r="K665" i="3"/>
  <c r="J665" i="3"/>
  <c r="L664" i="3"/>
  <c r="K664" i="3"/>
  <c r="J664" i="3"/>
  <c r="L663" i="3"/>
  <c r="K663" i="3"/>
  <c r="J663" i="3"/>
  <c r="L662" i="3"/>
  <c r="K662" i="3"/>
  <c r="J662" i="3"/>
  <c r="L661" i="3"/>
  <c r="K661" i="3"/>
  <c r="J661" i="3"/>
  <c r="L660" i="3"/>
  <c r="K660" i="3"/>
  <c r="J660" i="3"/>
  <c r="L659" i="3"/>
  <c r="K659" i="3"/>
  <c r="J659" i="3"/>
  <c r="L658" i="3"/>
  <c r="K658" i="3"/>
  <c r="J658" i="3"/>
  <c r="L657" i="3"/>
  <c r="K657" i="3"/>
  <c r="J657" i="3"/>
  <c r="L656" i="3"/>
  <c r="K656" i="3"/>
  <c r="J656" i="3"/>
  <c r="L655" i="3"/>
  <c r="K655" i="3"/>
  <c r="J655" i="3"/>
  <c r="L654" i="3"/>
  <c r="K654" i="3"/>
  <c r="J654" i="3"/>
  <c r="L653" i="3"/>
  <c r="K653" i="3"/>
  <c r="J653" i="3"/>
  <c r="L652" i="3"/>
  <c r="K652" i="3"/>
  <c r="J652" i="3"/>
  <c r="L651" i="3"/>
  <c r="K651" i="3"/>
  <c r="J651" i="3"/>
  <c r="L650" i="3"/>
  <c r="K650" i="3"/>
  <c r="J650" i="3"/>
  <c r="L649" i="3"/>
  <c r="K649" i="3"/>
  <c r="J649" i="3"/>
  <c r="L648" i="3"/>
  <c r="K648" i="3"/>
  <c r="J648" i="3"/>
  <c r="L647" i="3"/>
  <c r="K647" i="3"/>
  <c r="J647" i="3"/>
  <c r="L646" i="3"/>
  <c r="K646" i="3"/>
  <c r="J646" i="3"/>
  <c r="L645" i="3"/>
  <c r="K645" i="3"/>
  <c r="J645" i="3"/>
  <c r="L644" i="3"/>
  <c r="K644" i="3"/>
  <c r="J644" i="3"/>
  <c r="L643" i="3"/>
  <c r="K643" i="3"/>
  <c r="J643" i="3"/>
  <c r="L642" i="3"/>
  <c r="K642" i="3"/>
  <c r="J642" i="3"/>
  <c r="L641" i="3"/>
  <c r="K641" i="3"/>
  <c r="J641" i="3"/>
  <c r="L640" i="3"/>
  <c r="K640" i="3"/>
  <c r="J640" i="3"/>
  <c r="L639" i="3"/>
  <c r="K639" i="3"/>
  <c r="J639" i="3"/>
  <c r="L638" i="3"/>
  <c r="K638" i="3"/>
  <c r="J638" i="3"/>
  <c r="L637" i="3"/>
  <c r="K637" i="3"/>
  <c r="J637" i="3"/>
  <c r="L636" i="3"/>
  <c r="K636" i="3"/>
  <c r="J636" i="3"/>
  <c r="L635" i="3"/>
  <c r="K635" i="3"/>
  <c r="J635" i="3"/>
  <c r="L634" i="3"/>
  <c r="K634" i="3"/>
  <c r="J634" i="3"/>
  <c r="L633" i="3"/>
  <c r="K633" i="3"/>
  <c r="J633" i="3"/>
  <c r="L632" i="3"/>
  <c r="K632" i="3"/>
  <c r="J632" i="3"/>
  <c r="L631" i="3"/>
  <c r="K631" i="3"/>
  <c r="J631" i="3"/>
  <c r="L630" i="3"/>
  <c r="K630" i="3"/>
  <c r="J630" i="3"/>
  <c r="L629" i="3"/>
  <c r="K629" i="3"/>
  <c r="J629" i="3"/>
  <c r="L628" i="3"/>
  <c r="K628" i="3"/>
  <c r="J628" i="3"/>
  <c r="L627" i="3"/>
  <c r="K627" i="3"/>
  <c r="J627" i="3"/>
  <c r="L626" i="3"/>
  <c r="K626" i="3"/>
  <c r="J626" i="3"/>
  <c r="L625" i="3"/>
  <c r="K625" i="3"/>
  <c r="J625" i="3"/>
  <c r="L624" i="3"/>
  <c r="K624" i="3"/>
  <c r="J624" i="3"/>
  <c r="L623" i="3"/>
  <c r="K623" i="3"/>
  <c r="J623" i="3"/>
  <c r="L622" i="3"/>
  <c r="K622" i="3"/>
  <c r="J622" i="3"/>
  <c r="L621" i="3"/>
  <c r="K621" i="3"/>
  <c r="J621" i="3"/>
  <c r="L620" i="3"/>
  <c r="K620" i="3"/>
  <c r="J620" i="3"/>
  <c r="L619" i="3"/>
  <c r="K619" i="3"/>
  <c r="J619" i="3"/>
  <c r="L618" i="3"/>
  <c r="K618" i="3"/>
  <c r="J618" i="3"/>
  <c r="L617" i="3"/>
  <c r="K617" i="3"/>
  <c r="J617" i="3"/>
  <c r="L616" i="3"/>
  <c r="K616" i="3"/>
  <c r="J616" i="3"/>
  <c r="L615" i="3"/>
  <c r="K615" i="3"/>
  <c r="J615" i="3"/>
  <c r="L614" i="3"/>
  <c r="K614" i="3"/>
  <c r="J614" i="3"/>
  <c r="L613" i="3"/>
  <c r="K613" i="3"/>
  <c r="J613" i="3"/>
  <c r="L612" i="3"/>
  <c r="K612" i="3"/>
  <c r="J612" i="3"/>
  <c r="L611" i="3"/>
  <c r="K611" i="3"/>
  <c r="J611" i="3"/>
  <c r="L610" i="3"/>
  <c r="K610" i="3"/>
  <c r="J610" i="3"/>
  <c r="L609" i="3"/>
  <c r="K609" i="3"/>
  <c r="J609" i="3"/>
  <c r="L608" i="3"/>
  <c r="K608" i="3"/>
  <c r="J608" i="3"/>
  <c r="L607" i="3"/>
  <c r="K607" i="3"/>
  <c r="J607" i="3"/>
  <c r="L606" i="3"/>
  <c r="K606" i="3"/>
  <c r="J606" i="3"/>
  <c r="L605" i="3"/>
  <c r="K605" i="3"/>
  <c r="J605" i="3"/>
  <c r="L604" i="3"/>
  <c r="K604" i="3"/>
  <c r="J604" i="3"/>
  <c r="L603" i="3"/>
  <c r="K603" i="3"/>
  <c r="J603" i="3"/>
  <c r="L602" i="3"/>
  <c r="K602" i="3"/>
  <c r="J602" i="3"/>
  <c r="L601" i="3"/>
  <c r="K601" i="3"/>
  <c r="J601" i="3"/>
  <c r="L600" i="3"/>
  <c r="K600" i="3"/>
  <c r="J600" i="3"/>
  <c r="L599" i="3"/>
  <c r="K599" i="3"/>
  <c r="J599" i="3"/>
  <c r="L598" i="3" l="1"/>
  <c r="K598" i="3"/>
  <c r="J598" i="3"/>
  <c r="L597" i="3"/>
  <c r="K597" i="3"/>
  <c r="J597" i="3"/>
  <c r="L596" i="3"/>
  <c r="K596" i="3"/>
  <c r="J596" i="3"/>
  <c r="L595" i="3"/>
  <c r="K595" i="3"/>
  <c r="J595" i="3"/>
  <c r="L594" i="3"/>
  <c r="K594" i="3"/>
  <c r="J594" i="3"/>
  <c r="L593" i="3"/>
  <c r="K593" i="3"/>
  <c r="J593" i="3"/>
  <c r="L592" i="3"/>
  <c r="K592" i="3"/>
  <c r="J592" i="3"/>
  <c r="L591" i="3"/>
  <c r="K591" i="3"/>
  <c r="J591" i="3"/>
  <c r="L590" i="3"/>
  <c r="K590" i="3"/>
  <c r="J590" i="3"/>
  <c r="L589" i="3"/>
  <c r="K589" i="3"/>
  <c r="J589" i="3"/>
  <c r="L588" i="3"/>
  <c r="K588" i="3"/>
  <c r="J588" i="3"/>
  <c r="L587" i="3"/>
  <c r="K587" i="3"/>
  <c r="J587" i="3"/>
  <c r="L586" i="3"/>
  <c r="K586" i="3"/>
  <c r="J586" i="3"/>
  <c r="L585" i="3"/>
  <c r="K585" i="3"/>
  <c r="J585" i="3"/>
  <c r="L584" i="3"/>
  <c r="K584" i="3"/>
  <c r="J584" i="3"/>
  <c r="L583" i="3"/>
  <c r="K583" i="3"/>
  <c r="J583" i="3"/>
  <c r="L582" i="3"/>
  <c r="K582" i="3"/>
  <c r="J582" i="3"/>
  <c r="L581" i="3"/>
  <c r="K581" i="3"/>
  <c r="J581" i="3"/>
  <c r="L580" i="3"/>
  <c r="K580" i="3"/>
  <c r="J580" i="3"/>
  <c r="L579" i="3"/>
  <c r="K579" i="3"/>
  <c r="J579" i="3"/>
  <c r="L578" i="3"/>
  <c r="K578" i="3"/>
  <c r="J578" i="3"/>
  <c r="L577" i="3"/>
  <c r="K577" i="3"/>
  <c r="J577" i="3"/>
  <c r="L576" i="3"/>
  <c r="K576" i="3"/>
  <c r="J576" i="3"/>
  <c r="L575" i="3"/>
  <c r="K575" i="3"/>
  <c r="J575" i="3"/>
  <c r="L574" i="3"/>
  <c r="K574" i="3"/>
  <c r="J574" i="3"/>
  <c r="L573" i="3" l="1"/>
  <c r="K573" i="3"/>
  <c r="J573" i="3"/>
  <c r="L572" i="3"/>
  <c r="K572" i="3"/>
  <c r="J572" i="3"/>
  <c r="L571" i="3"/>
  <c r="K571" i="3"/>
  <c r="J571" i="3"/>
  <c r="L570" i="3"/>
  <c r="K570" i="3"/>
  <c r="J570" i="3"/>
  <c r="L569" i="3"/>
  <c r="K569" i="3"/>
  <c r="J569" i="3"/>
  <c r="L568" i="3"/>
  <c r="K568" i="3"/>
  <c r="J568" i="3"/>
  <c r="L567" i="3"/>
  <c r="K567" i="3"/>
  <c r="J567" i="3"/>
  <c r="L566" i="3"/>
  <c r="K566" i="3"/>
  <c r="J566" i="3"/>
  <c r="L565" i="3"/>
  <c r="K565" i="3"/>
  <c r="J565" i="3"/>
  <c r="L564" i="3"/>
  <c r="K564" i="3"/>
  <c r="J564" i="3"/>
  <c r="L563" i="3"/>
  <c r="K563" i="3"/>
  <c r="J563" i="3"/>
  <c r="L562" i="3"/>
  <c r="K562" i="3"/>
  <c r="J562" i="3"/>
  <c r="L561" i="3"/>
  <c r="K561" i="3"/>
  <c r="J561" i="3"/>
  <c r="L560" i="3"/>
  <c r="K560" i="3"/>
  <c r="J560" i="3"/>
  <c r="L559" i="3"/>
  <c r="K559" i="3"/>
  <c r="J559" i="3"/>
  <c r="L558" i="3"/>
  <c r="K558" i="3"/>
  <c r="J558" i="3"/>
  <c r="L557" i="3"/>
  <c r="K557" i="3"/>
  <c r="J557" i="3"/>
  <c r="L556" i="3"/>
  <c r="K556" i="3"/>
  <c r="J556" i="3"/>
  <c r="L555" i="3"/>
  <c r="K555" i="3"/>
  <c r="J555" i="3"/>
  <c r="L554" i="3"/>
  <c r="K554" i="3"/>
  <c r="J554" i="3"/>
  <c r="L553" i="3"/>
  <c r="K553" i="3"/>
  <c r="J553" i="3"/>
  <c r="L552" i="3"/>
  <c r="K552" i="3"/>
  <c r="J552" i="3"/>
  <c r="L551" i="3"/>
  <c r="K551" i="3"/>
  <c r="J551" i="3"/>
  <c r="L550" i="3"/>
  <c r="K550" i="3"/>
  <c r="J550" i="3"/>
  <c r="L549" i="3"/>
  <c r="K549" i="3"/>
  <c r="J549" i="3"/>
  <c r="L548" i="3"/>
  <c r="K548" i="3"/>
  <c r="J548" i="3"/>
  <c r="L547" i="3"/>
  <c r="K547" i="3"/>
  <c r="J547" i="3"/>
  <c r="L546" i="3"/>
  <c r="K546" i="3"/>
  <c r="J546" i="3"/>
  <c r="L545" i="3"/>
  <c r="K545" i="3"/>
  <c r="J545" i="3"/>
  <c r="L544" i="3"/>
  <c r="K544" i="3"/>
  <c r="J544" i="3"/>
  <c r="L543" i="3"/>
  <c r="K543" i="3"/>
  <c r="J543" i="3"/>
  <c r="L542" i="3"/>
  <c r="K542" i="3"/>
  <c r="J542" i="3"/>
  <c r="L541" i="3"/>
  <c r="K541" i="3"/>
  <c r="J541" i="3"/>
  <c r="L540" i="3"/>
  <c r="K540" i="3"/>
  <c r="J540" i="3"/>
  <c r="L539" i="3"/>
  <c r="K539" i="3"/>
  <c r="J539" i="3"/>
  <c r="L538" i="3"/>
  <c r="K538" i="3"/>
  <c r="J538" i="3"/>
  <c r="L537" i="3"/>
  <c r="K537" i="3"/>
  <c r="J537" i="3"/>
  <c r="L536" i="3"/>
  <c r="K536" i="3"/>
  <c r="J536" i="3"/>
  <c r="L535" i="3"/>
  <c r="K535" i="3"/>
  <c r="J535" i="3"/>
  <c r="L534" i="3"/>
  <c r="K534" i="3"/>
  <c r="J534" i="3"/>
  <c r="L533" i="3"/>
  <c r="K533" i="3"/>
  <c r="J533" i="3"/>
  <c r="L532" i="3"/>
  <c r="K532" i="3"/>
  <c r="J532" i="3"/>
  <c r="L531" i="3"/>
  <c r="K531" i="3"/>
  <c r="J531" i="3"/>
  <c r="L530" i="3"/>
  <c r="K530" i="3"/>
  <c r="J530" i="3"/>
  <c r="L529" i="3"/>
  <c r="K529" i="3"/>
  <c r="J529" i="3"/>
  <c r="L528" i="3"/>
  <c r="K528" i="3"/>
  <c r="J528" i="3"/>
  <c r="L527" i="3"/>
  <c r="K527" i="3"/>
  <c r="J527" i="3"/>
  <c r="L526" i="3"/>
  <c r="K526" i="3"/>
  <c r="J526" i="3"/>
  <c r="L525" i="3"/>
  <c r="K525" i="3"/>
  <c r="J525" i="3"/>
  <c r="L524" i="3"/>
  <c r="K524" i="3"/>
  <c r="J524" i="3"/>
  <c r="L523" i="3"/>
  <c r="K523" i="3"/>
  <c r="J523" i="3"/>
  <c r="L522" i="3"/>
  <c r="K522" i="3"/>
  <c r="J522" i="3"/>
  <c r="L521" i="3" l="1"/>
  <c r="K521" i="3"/>
  <c r="J521" i="3"/>
  <c r="L520" i="3"/>
  <c r="K520" i="3"/>
  <c r="J520" i="3"/>
  <c r="L519" i="3"/>
  <c r="K519" i="3"/>
  <c r="J519" i="3"/>
  <c r="L518" i="3"/>
  <c r="K518" i="3"/>
  <c r="J518" i="3"/>
  <c r="L517" i="3"/>
  <c r="K517" i="3"/>
  <c r="J517" i="3"/>
  <c r="L516" i="3"/>
  <c r="K516" i="3"/>
  <c r="J516" i="3"/>
  <c r="L515" i="3"/>
  <c r="K515" i="3"/>
  <c r="J515" i="3"/>
  <c r="L514" i="3"/>
  <c r="K514" i="3"/>
  <c r="J514" i="3"/>
  <c r="L513" i="3"/>
  <c r="K513" i="3"/>
  <c r="J513" i="3"/>
  <c r="L512" i="3"/>
  <c r="K512" i="3"/>
  <c r="J512" i="3"/>
  <c r="L511" i="3"/>
  <c r="K511" i="3"/>
  <c r="J511" i="3"/>
  <c r="L510" i="3"/>
  <c r="K510" i="3"/>
  <c r="J510" i="3"/>
  <c r="L509" i="3"/>
  <c r="K509" i="3"/>
  <c r="J509" i="3"/>
  <c r="L508" i="3"/>
  <c r="K508" i="3"/>
  <c r="J508" i="3"/>
  <c r="L507" i="3"/>
  <c r="K507" i="3"/>
  <c r="J507" i="3"/>
  <c r="L506" i="3"/>
  <c r="K506" i="3"/>
  <c r="J506" i="3"/>
  <c r="L505" i="3"/>
  <c r="K505" i="3"/>
  <c r="J505" i="3"/>
  <c r="L504" i="3"/>
  <c r="K504" i="3"/>
  <c r="J504" i="3"/>
  <c r="L503" i="3"/>
  <c r="K503" i="3"/>
  <c r="J503" i="3"/>
  <c r="L502" i="3"/>
  <c r="K502" i="3"/>
  <c r="J502" i="3"/>
  <c r="L501" i="3"/>
  <c r="K501" i="3"/>
  <c r="J501" i="3"/>
  <c r="L500" i="3"/>
  <c r="K500" i="3"/>
  <c r="J500" i="3"/>
  <c r="L499" i="3"/>
  <c r="K499" i="3"/>
  <c r="J499" i="3"/>
  <c r="L498" i="3"/>
  <c r="K498" i="3"/>
  <c r="J498" i="3"/>
  <c r="L497" i="3"/>
  <c r="K497" i="3"/>
  <c r="J497" i="3"/>
  <c r="L496" i="3"/>
  <c r="K496" i="3"/>
  <c r="J496" i="3"/>
  <c r="L495" i="3"/>
  <c r="K495" i="3"/>
  <c r="J495" i="3"/>
  <c r="L494" i="3"/>
  <c r="K494" i="3"/>
  <c r="J494" i="3"/>
  <c r="L493" i="3"/>
  <c r="K493" i="3"/>
  <c r="J493" i="3"/>
  <c r="L492" i="3"/>
  <c r="K492" i="3"/>
  <c r="J492" i="3"/>
  <c r="L491" i="3"/>
  <c r="K491" i="3"/>
  <c r="J491" i="3"/>
  <c r="L490" i="3"/>
  <c r="K490" i="3"/>
  <c r="J490" i="3"/>
  <c r="L489" i="3"/>
  <c r="K489" i="3"/>
  <c r="J489" i="3"/>
  <c r="L488" i="3"/>
  <c r="K488" i="3"/>
  <c r="J488" i="3"/>
  <c r="L487" i="3"/>
  <c r="K487" i="3"/>
  <c r="J487" i="3"/>
  <c r="L486" i="3"/>
  <c r="K486" i="3"/>
  <c r="J486" i="3"/>
  <c r="L485" i="3"/>
  <c r="K485" i="3"/>
  <c r="J485" i="3"/>
  <c r="L484" i="3"/>
  <c r="K484" i="3"/>
  <c r="J484" i="3"/>
  <c r="L483" i="3"/>
  <c r="K483" i="3"/>
  <c r="J483" i="3"/>
  <c r="L482" i="3"/>
  <c r="K482" i="3"/>
  <c r="J482" i="3"/>
  <c r="L481" i="3"/>
  <c r="K481" i="3"/>
  <c r="J481" i="3"/>
  <c r="L480" i="3"/>
  <c r="K480" i="3"/>
  <c r="J480" i="3"/>
  <c r="L479" i="3"/>
  <c r="K479" i="3"/>
  <c r="J479" i="3"/>
  <c r="L478" i="3"/>
  <c r="K478" i="3"/>
  <c r="J478" i="3"/>
  <c r="L477" i="3"/>
  <c r="K477" i="3"/>
  <c r="J477" i="3"/>
  <c r="L476" i="3"/>
  <c r="K476" i="3"/>
  <c r="J476" i="3"/>
  <c r="L475" i="3"/>
  <c r="K475" i="3"/>
  <c r="J475" i="3"/>
  <c r="L474" i="3"/>
  <c r="K474" i="3"/>
  <c r="J474" i="3"/>
  <c r="L473" i="3"/>
  <c r="K473" i="3"/>
  <c r="J473" i="3"/>
  <c r="J436" i="3" l="1"/>
  <c r="K436" i="3"/>
  <c r="L472" i="3" l="1"/>
  <c r="K472" i="3"/>
  <c r="J472" i="3"/>
  <c r="L471" i="3"/>
  <c r="K471" i="3"/>
  <c r="J471" i="3"/>
  <c r="L470" i="3"/>
  <c r="K470" i="3"/>
  <c r="J470" i="3"/>
  <c r="L469" i="3"/>
  <c r="K469" i="3"/>
  <c r="J469" i="3"/>
  <c r="L468" i="3"/>
  <c r="K468" i="3"/>
  <c r="J468" i="3"/>
  <c r="L467" i="3"/>
  <c r="K467" i="3"/>
  <c r="J467" i="3"/>
  <c r="L466" i="3"/>
  <c r="K466" i="3"/>
  <c r="J466" i="3"/>
  <c r="L465" i="3"/>
  <c r="K465" i="3"/>
  <c r="J465" i="3"/>
  <c r="L464" i="3"/>
  <c r="K464" i="3"/>
  <c r="J464" i="3"/>
  <c r="L463" i="3"/>
  <c r="K463" i="3"/>
  <c r="J463" i="3"/>
  <c r="L462" i="3"/>
  <c r="K462" i="3"/>
  <c r="J462" i="3"/>
  <c r="L461" i="3"/>
  <c r="K461" i="3"/>
  <c r="J461" i="3"/>
  <c r="L460" i="3"/>
  <c r="K460" i="3"/>
  <c r="J460" i="3"/>
  <c r="L459" i="3"/>
  <c r="K459" i="3"/>
  <c r="J459" i="3"/>
  <c r="L458" i="3"/>
  <c r="K458" i="3"/>
  <c r="J458" i="3"/>
  <c r="L457" i="3"/>
  <c r="K457" i="3"/>
  <c r="J457" i="3"/>
  <c r="L456" i="3"/>
  <c r="K456" i="3"/>
  <c r="J456" i="3"/>
  <c r="L455" i="3"/>
  <c r="K455" i="3"/>
  <c r="J455" i="3"/>
  <c r="L454" i="3"/>
  <c r="K454" i="3"/>
  <c r="J454" i="3"/>
  <c r="L453" i="3"/>
  <c r="K453" i="3"/>
  <c r="J453" i="3"/>
  <c r="L452" i="3"/>
  <c r="K452" i="3"/>
  <c r="J452" i="3"/>
  <c r="L451" i="3"/>
  <c r="K451" i="3"/>
  <c r="J451" i="3"/>
  <c r="L450" i="3"/>
  <c r="K450" i="3"/>
  <c r="J450" i="3"/>
  <c r="L449" i="3"/>
  <c r="K449" i="3"/>
  <c r="J449" i="3"/>
  <c r="L448" i="3"/>
  <c r="K448" i="3"/>
  <c r="J448" i="3"/>
  <c r="L447" i="3"/>
  <c r="K447" i="3"/>
  <c r="J447" i="3"/>
  <c r="L446" i="3"/>
  <c r="K446" i="3"/>
  <c r="J446" i="3"/>
  <c r="L445" i="3"/>
  <c r="K445" i="3"/>
  <c r="J445" i="3"/>
  <c r="L444" i="3"/>
  <c r="K444" i="3"/>
  <c r="J444" i="3"/>
  <c r="L443" i="3"/>
  <c r="K443" i="3"/>
  <c r="J443" i="3"/>
  <c r="L442" i="3"/>
  <c r="K442" i="3"/>
  <c r="J442" i="3"/>
  <c r="L441" i="3"/>
  <c r="K441" i="3"/>
  <c r="J441" i="3"/>
  <c r="L440" i="3"/>
  <c r="K440" i="3"/>
  <c r="J440" i="3"/>
  <c r="L439" i="3"/>
  <c r="K439" i="3"/>
  <c r="J439" i="3"/>
  <c r="L438" i="3"/>
  <c r="K438" i="3"/>
  <c r="J438" i="3"/>
  <c r="L437" i="3"/>
  <c r="K437" i="3"/>
  <c r="J437" i="3"/>
  <c r="L436" i="3"/>
  <c r="L435" i="3"/>
  <c r="K435" i="3"/>
  <c r="J435" i="3"/>
  <c r="L434" i="3"/>
  <c r="K434" i="3"/>
  <c r="J434" i="3"/>
  <c r="L433" i="3"/>
  <c r="K433" i="3"/>
  <c r="J433" i="3"/>
  <c r="L432" i="3"/>
  <c r="K432" i="3"/>
  <c r="J432" i="3"/>
  <c r="L431" i="3"/>
  <c r="K431" i="3"/>
  <c r="J431" i="3"/>
  <c r="L430" i="3"/>
  <c r="K430" i="3"/>
  <c r="J430" i="3"/>
  <c r="L429" i="3"/>
  <c r="K429" i="3"/>
  <c r="J429" i="3"/>
  <c r="L428" i="3"/>
  <c r="K428" i="3"/>
  <c r="J428" i="3"/>
  <c r="L427" i="3"/>
  <c r="K427" i="3"/>
  <c r="J427" i="3"/>
  <c r="L426" i="3"/>
  <c r="K426" i="3"/>
  <c r="J426" i="3"/>
  <c r="L425" i="3"/>
  <c r="K425" i="3"/>
  <c r="J425" i="3"/>
  <c r="L424" i="3"/>
  <c r="K424" i="3"/>
  <c r="J424" i="3"/>
  <c r="L423" i="3"/>
  <c r="K423" i="3"/>
  <c r="J423" i="3"/>
  <c r="L422" i="3"/>
  <c r="K422" i="3"/>
  <c r="J422" i="3"/>
  <c r="L421" i="3"/>
  <c r="K421" i="3"/>
  <c r="J421" i="3"/>
  <c r="L420" i="3"/>
  <c r="K420" i="3"/>
  <c r="J420" i="3"/>
  <c r="L419" i="3"/>
  <c r="K419" i="3"/>
  <c r="J419" i="3"/>
  <c r="L418" i="3"/>
  <c r="K418" i="3"/>
  <c r="J418" i="3"/>
  <c r="L417" i="3"/>
  <c r="K417" i="3"/>
  <c r="J417" i="3"/>
  <c r="L416" i="3"/>
  <c r="K416" i="3"/>
  <c r="J416" i="3"/>
  <c r="L415" i="3"/>
  <c r="K415" i="3"/>
  <c r="J415" i="3"/>
  <c r="L414" i="3"/>
  <c r="K414" i="3"/>
  <c r="J414" i="3"/>
  <c r="L413" i="3"/>
  <c r="K413" i="3"/>
  <c r="J413" i="3"/>
  <c r="L412" i="3"/>
  <c r="K412" i="3"/>
  <c r="J412" i="3"/>
  <c r="L411" i="3"/>
  <c r="K411" i="3"/>
  <c r="J411" i="3"/>
  <c r="L410" i="3"/>
  <c r="K410" i="3"/>
  <c r="J410" i="3"/>
  <c r="L409" i="3"/>
  <c r="K409" i="3"/>
  <c r="J409" i="3"/>
  <c r="L408" i="3"/>
  <c r="K408" i="3"/>
  <c r="J408" i="3"/>
  <c r="L407" i="3"/>
  <c r="K407" i="3"/>
  <c r="J407" i="3"/>
  <c r="L406" i="3"/>
  <c r="K406" i="3"/>
  <c r="J406" i="3"/>
  <c r="L405" i="3"/>
  <c r="K405" i="3"/>
  <c r="J405" i="3"/>
  <c r="L404" i="3"/>
  <c r="K404" i="3"/>
  <c r="J404" i="3"/>
  <c r="L403" i="3"/>
  <c r="K403" i="3"/>
  <c r="J403" i="3"/>
  <c r="L402" i="3"/>
  <c r="K402" i="3"/>
  <c r="J402" i="3"/>
  <c r="L401" i="3"/>
  <c r="K401" i="3"/>
  <c r="J401" i="3"/>
  <c r="L400" i="3"/>
  <c r="K400" i="3"/>
  <c r="J400" i="3"/>
  <c r="L399" i="3"/>
  <c r="K399" i="3"/>
  <c r="J399" i="3"/>
  <c r="L398" i="3"/>
  <c r="K398" i="3"/>
  <c r="J398" i="3"/>
  <c r="L397" i="3"/>
  <c r="K397" i="3"/>
  <c r="J397" i="3"/>
  <c r="L396" i="3"/>
  <c r="K396" i="3"/>
  <c r="J396" i="3"/>
  <c r="L395" i="3"/>
  <c r="K395" i="3"/>
  <c r="J395" i="3"/>
  <c r="L394" i="3"/>
  <c r="K394" i="3"/>
  <c r="J394" i="3"/>
  <c r="L393" i="3"/>
  <c r="K393" i="3"/>
  <c r="J393" i="3"/>
  <c r="L392" i="3"/>
  <c r="K392" i="3"/>
  <c r="J392" i="3"/>
  <c r="L391" i="3"/>
  <c r="K391" i="3"/>
  <c r="J391" i="3"/>
  <c r="L390" i="3"/>
  <c r="K390" i="3"/>
  <c r="J390" i="3"/>
  <c r="L389" i="3"/>
  <c r="K389" i="3"/>
  <c r="J389" i="3"/>
  <c r="L388" i="3"/>
  <c r="K388" i="3"/>
  <c r="J388" i="3"/>
  <c r="L387" i="3"/>
  <c r="K387" i="3"/>
  <c r="J387" i="3"/>
  <c r="L386" i="3"/>
  <c r="K386" i="3"/>
  <c r="J386" i="3"/>
  <c r="L385" i="3"/>
  <c r="K385" i="3"/>
  <c r="J385" i="3"/>
  <c r="L384" i="3"/>
  <c r="K384" i="3"/>
  <c r="J384" i="3"/>
  <c r="L383" i="3"/>
  <c r="K383" i="3"/>
  <c r="J383" i="3"/>
  <c r="L382" i="3"/>
  <c r="K382" i="3"/>
  <c r="J382" i="3"/>
  <c r="L381" i="3"/>
  <c r="K381" i="3"/>
  <c r="J381" i="3"/>
  <c r="L380" i="3"/>
  <c r="K380" i="3"/>
  <c r="J380" i="3"/>
  <c r="L379" i="3"/>
  <c r="K379" i="3"/>
  <c r="J379" i="3"/>
  <c r="L378" i="3"/>
  <c r="K378" i="3"/>
  <c r="J378" i="3"/>
  <c r="L377" i="3"/>
  <c r="K377" i="3"/>
  <c r="J377" i="3"/>
  <c r="L376" i="3"/>
  <c r="K376" i="3"/>
  <c r="J376" i="3"/>
  <c r="L375" i="3"/>
  <c r="K375" i="3"/>
  <c r="J375" i="3"/>
  <c r="L374" i="3"/>
  <c r="K374" i="3"/>
  <c r="J374" i="3"/>
  <c r="L373" i="3"/>
  <c r="K373" i="3"/>
  <c r="J373" i="3"/>
  <c r="L372" i="3"/>
  <c r="K372" i="3"/>
  <c r="J372" i="3"/>
  <c r="L371" i="3"/>
  <c r="K371" i="3"/>
  <c r="J371" i="3"/>
  <c r="L370" i="3"/>
  <c r="K370" i="3"/>
  <c r="J370" i="3"/>
  <c r="L369" i="3"/>
  <c r="K369" i="3"/>
  <c r="J369" i="3"/>
  <c r="L368" i="3"/>
  <c r="K368" i="3"/>
  <c r="J368" i="3"/>
  <c r="L367" i="3"/>
  <c r="K367" i="3"/>
  <c r="J367" i="3"/>
  <c r="L366" i="3"/>
  <c r="K366" i="3"/>
  <c r="J366" i="3"/>
  <c r="L365" i="3"/>
  <c r="K365" i="3"/>
  <c r="J365" i="3"/>
  <c r="L364" i="3"/>
  <c r="K364" i="3"/>
  <c r="J364" i="3"/>
  <c r="L363" i="3"/>
  <c r="K363" i="3"/>
  <c r="J363" i="3"/>
  <c r="L362" i="3"/>
  <c r="K362" i="3"/>
  <c r="J362" i="3"/>
  <c r="L361" i="3"/>
  <c r="K361" i="3"/>
  <c r="J361" i="3"/>
  <c r="L360" i="3"/>
  <c r="K360" i="3"/>
  <c r="J360" i="3"/>
  <c r="L359" i="3"/>
  <c r="K359" i="3"/>
  <c r="J359" i="3"/>
  <c r="L358" i="3"/>
  <c r="K358" i="3"/>
  <c r="J358" i="3"/>
  <c r="L357" i="3"/>
  <c r="K357" i="3"/>
  <c r="J357" i="3"/>
  <c r="L356" i="3"/>
  <c r="K356" i="3"/>
  <c r="J356" i="3"/>
  <c r="L355" i="3"/>
  <c r="K355" i="3"/>
  <c r="J355" i="3"/>
  <c r="L354" i="3"/>
  <c r="K354" i="3"/>
  <c r="J354" i="3"/>
  <c r="L353" i="3"/>
  <c r="K353" i="3"/>
  <c r="J353" i="3"/>
  <c r="L352" i="3"/>
  <c r="K352" i="3"/>
  <c r="J352" i="3"/>
  <c r="L351" i="3"/>
  <c r="K351" i="3"/>
  <c r="J351" i="3"/>
  <c r="L350" i="3"/>
  <c r="K350" i="3"/>
  <c r="J350" i="3"/>
  <c r="L349" i="3"/>
  <c r="K349" i="3"/>
  <c r="J349" i="3"/>
  <c r="L348" i="3"/>
  <c r="K348" i="3"/>
  <c r="J348" i="3"/>
  <c r="L347" i="3"/>
  <c r="K347" i="3"/>
  <c r="J347" i="3"/>
  <c r="L346" i="3"/>
  <c r="K346" i="3"/>
  <c r="J346" i="3"/>
  <c r="L345" i="3"/>
  <c r="K345" i="3"/>
  <c r="J345" i="3"/>
  <c r="L344" i="3"/>
  <c r="K344" i="3"/>
  <c r="J344" i="3"/>
  <c r="L343" i="3"/>
  <c r="K343" i="3"/>
  <c r="J343" i="3"/>
  <c r="L342" i="3"/>
  <c r="K342" i="3"/>
  <c r="J342" i="3"/>
  <c r="L341" i="3"/>
  <c r="K341" i="3"/>
  <c r="J341" i="3"/>
  <c r="L340" i="3"/>
  <c r="K340" i="3"/>
  <c r="J340" i="3"/>
  <c r="L339" i="3"/>
  <c r="K339" i="3"/>
  <c r="J339" i="3"/>
  <c r="L338" i="3"/>
  <c r="K338" i="3"/>
  <c r="J338" i="3"/>
  <c r="L337" i="3"/>
  <c r="K337" i="3"/>
  <c r="J337" i="3"/>
  <c r="L336" i="3"/>
  <c r="K336" i="3"/>
  <c r="J336" i="3"/>
  <c r="L335" i="3"/>
  <c r="K335" i="3"/>
  <c r="J335" i="3"/>
  <c r="L334" i="3"/>
  <c r="K334" i="3"/>
  <c r="J334" i="3"/>
  <c r="L333" i="3"/>
  <c r="K333" i="3"/>
  <c r="J333" i="3"/>
  <c r="L332" i="3"/>
  <c r="K332" i="3"/>
  <c r="J332" i="3"/>
  <c r="L331" i="3"/>
  <c r="K331" i="3"/>
  <c r="J331" i="3"/>
  <c r="L330" i="3"/>
  <c r="K330" i="3"/>
  <c r="J330" i="3"/>
  <c r="L329" i="3"/>
  <c r="K329" i="3"/>
  <c r="J329" i="3"/>
  <c r="L328" i="3"/>
  <c r="K328" i="3"/>
  <c r="J328" i="3"/>
  <c r="L327" i="3"/>
  <c r="K327" i="3"/>
  <c r="J327" i="3"/>
  <c r="L326" i="3"/>
  <c r="K326" i="3"/>
  <c r="J326" i="3"/>
  <c r="L325" i="3"/>
  <c r="K325" i="3"/>
  <c r="J325" i="3"/>
  <c r="L324" i="3"/>
  <c r="K324" i="3"/>
  <c r="J324" i="3"/>
  <c r="L323" i="3"/>
  <c r="K323" i="3"/>
  <c r="J323" i="3"/>
  <c r="L322" i="3"/>
  <c r="K322" i="3"/>
  <c r="J322" i="3"/>
  <c r="L321" i="3"/>
  <c r="K321" i="3"/>
  <c r="J321" i="3"/>
  <c r="L320" i="3"/>
  <c r="K320" i="3"/>
  <c r="J320" i="3"/>
  <c r="L319" i="3"/>
  <c r="K319" i="3"/>
  <c r="J319" i="3"/>
  <c r="L318" i="3"/>
  <c r="K318" i="3"/>
  <c r="J318" i="3"/>
  <c r="L317" i="3"/>
  <c r="K317" i="3"/>
  <c r="J317" i="3"/>
  <c r="L316" i="3"/>
  <c r="K316" i="3"/>
  <c r="J316" i="3"/>
  <c r="L315" i="3"/>
  <c r="K315" i="3"/>
  <c r="J315" i="3"/>
  <c r="L314" i="3"/>
  <c r="K314" i="3"/>
  <c r="J314" i="3"/>
  <c r="L313" i="3"/>
  <c r="K313" i="3"/>
  <c r="J313" i="3"/>
  <c r="L312" i="3"/>
  <c r="K312" i="3"/>
  <c r="J312" i="3"/>
  <c r="L311" i="3"/>
  <c r="K311" i="3"/>
  <c r="J311" i="3"/>
  <c r="L310" i="3"/>
  <c r="K310" i="3"/>
  <c r="J310" i="3"/>
  <c r="L309" i="3"/>
  <c r="K309" i="3"/>
  <c r="J309" i="3"/>
  <c r="L308" i="3"/>
  <c r="K308" i="3"/>
  <c r="J308" i="3"/>
  <c r="L307" i="3" l="1"/>
  <c r="K307" i="3"/>
  <c r="J307" i="3"/>
  <c r="L306" i="3"/>
  <c r="K306" i="3"/>
  <c r="J306" i="3"/>
  <c r="L305" i="3"/>
  <c r="K305" i="3"/>
  <c r="J305" i="3"/>
  <c r="L304" i="3"/>
  <c r="K304" i="3"/>
  <c r="J304" i="3"/>
  <c r="L303" i="3"/>
  <c r="K303" i="3"/>
  <c r="J303" i="3"/>
  <c r="L302" i="3"/>
  <c r="K302" i="3"/>
  <c r="J302" i="3"/>
  <c r="L301" i="3"/>
  <c r="K301" i="3"/>
  <c r="J301" i="3"/>
  <c r="L300" i="3"/>
  <c r="K300" i="3"/>
  <c r="J300" i="3"/>
  <c r="L299" i="3"/>
  <c r="K299" i="3"/>
  <c r="J299" i="3"/>
  <c r="L298" i="3"/>
  <c r="K298" i="3"/>
  <c r="J298" i="3"/>
  <c r="L297" i="3"/>
  <c r="K297" i="3"/>
  <c r="J297" i="3"/>
  <c r="L296" i="3"/>
  <c r="K296" i="3"/>
  <c r="J296" i="3"/>
  <c r="L295" i="3"/>
  <c r="K295" i="3"/>
  <c r="J295" i="3"/>
  <c r="L294" i="3"/>
  <c r="K294" i="3"/>
  <c r="J294" i="3"/>
  <c r="L293" i="3"/>
  <c r="K293" i="3"/>
  <c r="J293" i="3"/>
  <c r="L292" i="3"/>
  <c r="K292" i="3"/>
  <c r="J292" i="3"/>
  <c r="L291" i="3"/>
  <c r="K291" i="3"/>
  <c r="J291" i="3"/>
  <c r="L290" i="3"/>
  <c r="K290" i="3"/>
  <c r="J290" i="3"/>
  <c r="L289" i="3"/>
  <c r="K289" i="3"/>
  <c r="J289" i="3"/>
  <c r="L288" i="3"/>
  <c r="K288" i="3"/>
  <c r="J288" i="3"/>
  <c r="L287" i="3"/>
  <c r="K287" i="3"/>
  <c r="J287" i="3"/>
  <c r="L286" i="3" l="1"/>
  <c r="K286" i="3"/>
  <c r="J286" i="3"/>
  <c r="L285" i="3"/>
  <c r="K285" i="3"/>
  <c r="J285" i="3"/>
  <c r="L284" i="3"/>
  <c r="K284" i="3"/>
  <c r="J284" i="3"/>
  <c r="L283" i="3"/>
  <c r="K283" i="3"/>
  <c r="J283" i="3"/>
  <c r="L282" i="3"/>
  <c r="K282" i="3"/>
  <c r="J282" i="3"/>
  <c r="L281" i="3"/>
  <c r="K281" i="3"/>
  <c r="J281" i="3"/>
  <c r="L280" i="3"/>
  <c r="K280" i="3"/>
  <c r="J280" i="3"/>
  <c r="L279" i="3"/>
  <c r="K279" i="3"/>
  <c r="J279" i="3"/>
  <c r="L278" i="3"/>
  <c r="K278" i="3"/>
  <c r="J278" i="3"/>
  <c r="L277" i="3"/>
  <c r="K277" i="3"/>
  <c r="J277" i="3"/>
  <c r="L276" i="3"/>
  <c r="K276" i="3"/>
  <c r="J276" i="3"/>
  <c r="L275" i="3"/>
  <c r="K275" i="3"/>
  <c r="J275" i="3"/>
  <c r="L274" i="3"/>
  <c r="K274" i="3"/>
  <c r="J274" i="3"/>
  <c r="L273" i="3"/>
  <c r="K273" i="3"/>
  <c r="J273" i="3"/>
  <c r="L272" i="3"/>
  <c r="K272" i="3"/>
  <c r="J272" i="3"/>
  <c r="L271" i="3"/>
  <c r="K271" i="3"/>
  <c r="J271" i="3"/>
  <c r="L270" i="3"/>
  <c r="K270" i="3"/>
  <c r="J270" i="3"/>
  <c r="L269" i="3"/>
  <c r="K269" i="3"/>
  <c r="J269" i="3"/>
  <c r="L268" i="3"/>
  <c r="K268" i="3"/>
  <c r="J268" i="3"/>
  <c r="L267" i="3" l="1"/>
  <c r="K267" i="3"/>
  <c r="J267" i="3"/>
  <c r="L266" i="3"/>
  <c r="K266" i="3"/>
  <c r="J266" i="3"/>
  <c r="L265" i="3"/>
  <c r="K265" i="3"/>
  <c r="J265" i="3"/>
  <c r="L264" i="3"/>
  <c r="K264" i="3"/>
  <c r="J264" i="3"/>
  <c r="L263" i="3"/>
  <c r="K263" i="3"/>
  <c r="J263" i="3"/>
  <c r="L262" i="3"/>
  <c r="K262" i="3"/>
  <c r="J262" i="3"/>
  <c r="L261" i="3"/>
  <c r="K261" i="3"/>
  <c r="J261" i="3"/>
  <c r="L260" i="3"/>
  <c r="K260" i="3"/>
  <c r="J260" i="3"/>
  <c r="L259" i="3"/>
  <c r="K259" i="3"/>
  <c r="J259" i="3"/>
  <c r="L258" i="3"/>
  <c r="K258" i="3"/>
  <c r="J258" i="3"/>
  <c r="L257" i="3"/>
  <c r="K257" i="3"/>
  <c r="J257" i="3"/>
  <c r="L256" i="3"/>
  <c r="K256" i="3"/>
  <c r="J256" i="3"/>
  <c r="L255" i="3"/>
  <c r="K255" i="3"/>
  <c r="J255" i="3"/>
  <c r="L254" i="3"/>
  <c r="K254" i="3"/>
  <c r="J254" i="3"/>
  <c r="L253" i="3"/>
  <c r="K253" i="3"/>
  <c r="J253" i="3"/>
  <c r="L252" i="3"/>
  <c r="K252" i="3"/>
  <c r="J252" i="3"/>
  <c r="L251" i="3"/>
  <c r="K251" i="3"/>
  <c r="J251" i="3"/>
  <c r="L250" i="3"/>
  <c r="K250" i="3"/>
  <c r="J250" i="3"/>
  <c r="L249" i="3"/>
  <c r="K249" i="3"/>
  <c r="J249" i="3"/>
  <c r="L248" i="3"/>
  <c r="K248" i="3"/>
  <c r="J248" i="3"/>
  <c r="L247" i="3"/>
  <c r="K247" i="3"/>
  <c r="J247" i="3"/>
  <c r="L246" i="3"/>
  <c r="K246" i="3"/>
  <c r="J246" i="3"/>
  <c r="L245" i="3"/>
  <c r="K245" i="3"/>
  <c r="J245" i="3"/>
  <c r="L244" i="3"/>
  <c r="K244" i="3"/>
  <c r="J244" i="3"/>
  <c r="L243" i="3"/>
  <c r="K243" i="3"/>
  <c r="J243" i="3"/>
  <c r="L242" i="3"/>
  <c r="K242" i="3"/>
  <c r="J242" i="3"/>
  <c r="L8" i="3" l="1"/>
  <c r="K8" i="3"/>
  <c r="J8" i="3"/>
  <c r="L7" i="3"/>
  <c r="K7" i="3"/>
  <c r="J7" i="3"/>
  <c r="D8" i="3"/>
  <c r="D7" i="3"/>
  <c r="M7" i="3" l="1"/>
  <c r="M8" i="3"/>
  <c r="U21" i="5" l="1"/>
  <c r="I2" i="15" l="1"/>
  <c r="B11" i="15" s="1"/>
  <c r="B10" i="15" l="1"/>
  <c r="A147" i="15" l="1"/>
  <c r="A141" i="15"/>
  <c r="A134" i="15"/>
  <c r="A117" i="15"/>
  <c r="A111" i="15"/>
  <c r="A101" i="15"/>
  <c r="A93" i="15"/>
  <c r="A83" i="15"/>
  <c r="A72" i="15"/>
  <c r="A60" i="15"/>
  <c r="A53" i="15"/>
  <c r="A43" i="15"/>
  <c r="A32" i="15"/>
  <c r="A28" i="15"/>
  <c r="A19" i="15"/>
  <c r="C11" i="15" l="1"/>
  <c r="B12" i="15"/>
  <c r="B67" i="15" s="1"/>
  <c r="H4" i="1"/>
  <c r="C10" i="15" l="1"/>
  <c r="D4" i="1"/>
  <c r="B100" i="15"/>
  <c r="B96" i="15"/>
  <c r="B89" i="15"/>
  <c r="B82" i="15"/>
  <c r="B77" i="15"/>
  <c r="B65" i="15"/>
  <c r="B58" i="15"/>
  <c r="B51" i="15"/>
  <c r="B47" i="15"/>
  <c r="B78" i="15"/>
  <c r="B36" i="15"/>
  <c r="B31" i="15"/>
  <c r="B35" i="15"/>
  <c r="B68" i="15"/>
  <c r="B50" i="15"/>
  <c r="B91" i="15"/>
  <c r="B87" i="15"/>
  <c r="B80" i="15"/>
  <c r="B76" i="15"/>
  <c r="B63" i="15"/>
  <c r="B56" i="15"/>
  <c r="B49" i="15"/>
  <c r="B75" i="15"/>
  <c r="B22" i="15"/>
  <c r="B71" i="15"/>
  <c r="B37" i="15"/>
  <c r="B98" i="15"/>
  <c r="B92" i="15"/>
  <c r="B81" i="15"/>
  <c r="B57" i="15"/>
  <c r="B38" i="15"/>
  <c r="B39" i="15"/>
  <c r="B99" i="15"/>
  <c r="B97" i="15"/>
  <c r="B90" i="15"/>
  <c r="B86" i="15"/>
  <c r="B79" i="15"/>
  <c r="B66" i="15"/>
  <c r="B59" i="15"/>
  <c r="B52" i="15"/>
  <c r="B48" i="15"/>
  <c r="B41" i="15"/>
  <c r="B42" i="15"/>
  <c r="B40" i="15"/>
  <c r="B88" i="15"/>
  <c r="B64" i="15"/>
  <c r="B46" i="15"/>
  <c r="B146" i="15"/>
  <c r="B120" i="15"/>
  <c r="B17" i="15"/>
  <c r="B18" i="15"/>
  <c r="B145" i="15"/>
  <c r="B114" i="15"/>
  <c r="D11" i="15"/>
  <c r="B128" i="15"/>
  <c r="B137" i="15"/>
  <c r="C12" i="15"/>
  <c r="C145" i="15" s="1"/>
  <c r="B25" i="15"/>
  <c r="B144" i="15"/>
  <c r="B132" i="15"/>
  <c r="B131" i="15"/>
  <c r="B123" i="15"/>
  <c r="B122" i="15"/>
  <c r="B110" i="15"/>
  <c r="B104" i="15"/>
  <c r="B127" i="15"/>
  <c r="B138" i="15"/>
  <c r="B15" i="15"/>
  <c r="B121" i="15"/>
  <c r="B109" i="15"/>
  <c r="B107" i="15"/>
  <c r="B24" i="15"/>
  <c r="B23" i="15"/>
  <c r="B126" i="15"/>
  <c r="B130" i="15"/>
  <c r="B133" i="15"/>
  <c r="B116" i="15"/>
  <c r="B106" i="15"/>
  <c r="B16" i="15"/>
  <c r="B26" i="15"/>
  <c r="B27" i="15"/>
  <c r="B140" i="15"/>
  <c r="B124" i="15"/>
  <c r="B139" i="15"/>
  <c r="B125" i="15"/>
  <c r="B129" i="15"/>
  <c r="B115" i="15"/>
  <c r="B108" i="15"/>
  <c r="B105" i="15"/>
  <c r="B10" i="5"/>
  <c r="C10" i="5" s="1"/>
  <c r="D10" i="5" s="1"/>
  <c r="E10" i="5" s="1"/>
  <c r="F10" i="5" s="1"/>
  <c r="G10" i="5" s="1"/>
  <c r="H10" i="5" s="1"/>
  <c r="I10" i="5" s="1"/>
  <c r="J10" i="5" s="1"/>
  <c r="K10" i="5" s="1"/>
  <c r="L10" i="5" s="1"/>
  <c r="M10" i="5" s="1"/>
  <c r="N5" i="3"/>
  <c r="N6" i="3" s="1"/>
  <c r="C17" i="5"/>
  <c r="C5" i="5" s="1"/>
  <c r="C26" i="5"/>
  <c r="A1" i="1"/>
  <c r="K5" i="3"/>
  <c r="J5" i="3"/>
  <c r="D5" i="3"/>
  <c r="L5" i="3"/>
  <c r="D6" i="3"/>
  <c r="J6" i="3"/>
  <c r="K6" i="3"/>
  <c r="L6" i="3"/>
  <c r="B17" i="5"/>
  <c r="B5" i="5" s="1"/>
  <c r="N13" i="5"/>
  <c r="O13" i="5" s="1"/>
  <c r="B26" i="5"/>
  <c r="D17" i="5"/>
  <c r="D5" i="5" s="1"/>
  <c r="D26" i="5"/>
  <c r="E17" i="5"/>
  <c r="E26" i="5"/>
  <c r="B41" i="5"/>
  <c r="B91" i="5"/>
  <c r="B99" i="5"/>
  <c r="B70" i="5"/>
  <c r="B81" i="5"/>
  <c r="B58" i="5"/>
  <c r="B30" i="5"/>
  <c r="B51" i="5"/>
  <c r="B109" i="5"/>
  <c r="B115" i="5"/>
  <c r="B132" i="5"/>
  <c r="B139" i="5"/>
  <c r="B145" i="5"/>
  <c r="C41" i="5"/>
  <c r="C91" i="5"/>
  <c r="C99" i="5"/>
  <c r="C70" i="5"/>
  <c r="C81" i="5"/>
  <c r="C58" i="5"/>
  <c r="C30" i="5"/>
  <c r="C51" i="5"/>
  <c r="C109" i="5"/>
  <c r="C115" i="5"/>
  <c r="C132" i="5"/>
  <c r="C139" i="5"/>
  <c r="C145" i="5"/>
  <c r="D41" i="5"/>
  <c r="D91" i="5"/>
  <c r="D99" i="5"/>
  <c r="D70" i="5"/>
  <c r="D81" i="5"/>
  <c r="D58" i="5"/>
  <c r="D30" i="5"/>
  <c r="D51" i="5"/>
  <c r="D109" i="5"/>
  <c r="D115" i="5"/>
  <c r="D132" i="5"/>
  <c r="D139" i="5"/>
  <c r="D145" i="5"/>
  <c r="E41" i="5"/>
  <c r="E91" i="5"/>
  <c r="E99" i="5"/>
  <c r="E70" i="5"/>
  <c r="E81" i="5"/>
  <c r="E58" i="5"/>
  <c r="E30" i="5"/>
  <c r="E51" i="5"/>
  <c r="E109" i="5"/>
  <c r="E115" i="5"/>
  <c r="E132" i="5"/>
  <c r="E139" i="5"/>
  <c r="E145" i="5"/>
  <c r="F41" i="5"/>
  <c r="F91" i="5"/>
  <c r="F99" i="5"/>
  <c r="F70" i="5"/>
  <c r="F81" i="5"/>
  <c r="F58" i="5"/>
  <c r="F30" i="5"/>
  <c r="F51" i="5"/>
  <c r="F26" i="5"/>
  <c r="F109" i="5"/>
  <c r="F115" i="5"/>
  <c r="F132" i="5"/>
  <c r="F139" i="5"/>
  <c r="F145" i="5"/>
  <c r="G41" i="5"/>
  <c r="G91" i="5"/>
  <c r="G99" i="5"/>
  <c r="G70" i="5"/>
  <c r="G81" i="5"/>
  <c r="G58" i="5"/>
  <c r="G30" i="5"/>
  <c r="G51" i="5"/>
  <c r="G26" i="5"/>
  <c r="G109" i="5"/>
  <c r="G115" i="5"/>
  <c r="G132" i="5"/>
  <c r="G139" i="5"/>
  <c r="G145" i="5"/>
  <c r="H41" i="5"/>
  <c r="H91" i="5"/>
  <c r="H99" i="5"/>
  <c r="H70" i="5"/>
  <c r="H81" i="5"/>
  <c r="H58" i="5"/>
  <c r="H30" i="5"/>
  <c r="H51" i="5"/>
  <c r="H26" i="5"/>
  <c r="H109" i="5"/>
  <c r="H115" i="5"/>
  <c r="H132" i="5"/>
  <c r="H139" i="5"/>
  <c r="H145" i="5"/>
  <c r="I41" i="5"/>
  <c r="I91" i="5"/>
  <c r="I99" i="5"/>
  <c r="I70" i="5"/>
  <c r="I81" i="5"/>
  <c r="I58" i="5"/>
  <c r="I30" i="5"/>
  <c r="I51" i="5"/>
  <c r="I26" i="5"/>
  <c r="I109" i="5"/>
  <c r="I115" i="5"/>
  <c r="I132" i="5"/>
  <c r="I139" i="5"/>
  <c r="I145" i="5"/>
  <c r="J41" i="5"/>
  <c r="J91" i="5"/>
  <c r="J99" i="5"/>
  <c r="J70" i="5"/>
  <c r="J81" i="5"/>
  <c r="J58" i="5"/>
  <c r="J30" i="5"/>
  <c r="J51" i="5"/>
  <c r="J26" i="5"/>
  <c r="J109" i="5"/>
  <c r="J115" i="5"/>
  <c r="J132" i="5"/>
  <c r="J139" i="5"/>
  <c r="J145" i="5"/>
  <c r="K41" i="5"/>
  <c r="K91" i="5"/>
  <c r="K99" i="5"/>
  <c r="K70" i="5"/>
  <c r="K81" i="5"/>
  <c r="K58" i="5"/>
  <c r="K30" i="5"/>
  <c r="K51" i="5"/>
  <c r="K26" i="5"/>
  <c r="K109" i="5"/>
  <c r="K115" i="5"/>
  <c r="K132" i="5"/>
  <c r="K139" i="5"/>
  <c r="K145" i="5"/>
  <c r="L41" i="5"/>
  <c r="L91" i="5"/>
  <c r="L99" i="5"/>
  <c r="L70" i="5"/>
  <c r="L81" i="5"/>
  <c r="L58" i="5"/>
  <c r="L30" i="5"/>
  <c r="L51" i="5"/>
  <c r="L26" i="5"/>
  <c r="L109" i="5"/>
  <c r="L115" i="5"/>
  <c r="L132" i="5"/>
  <c r="L139" i="5"/>
  <c r="L145" i="5"/>
  <c r="M41" i="5"/>
  <c r="M91" i="5"/>
  <c r="M99" i="5"/>
  <c r="M70" i="5"/>
  <c r="M81" i="5"/>
  <c r="M58" i="5"/>
  <c r="M30" i="5"/>
  <c r="M51" i="5"/>
  <c r="M26" i="5"/>
  <c r="M109" i="5"/>
  <c r="M115" i="5"/>
  <c r="M132" i="5"/>
  <c r="M139" i="5"/>
  <c r="M145" i="5"/>
  <c r="A17" i="5"/>
  <c r="A26" i="5"/>
  <c r="A30" i="5"/>
  <c r="A41" i="5"/>
  <c r="A51" i="5"/>
  <c r="A58" i="5"/>
  <c r="A70" i="5"/>
  <c r="A81" i="5"/>
  <c r="A91" i="5"/>
  <c r="A99" i="5"/>
  <c r="A109" i="5"/>
  <c r="A115" i="5"/>
  <c r="A132" i="5"/>
  <c r="A139" i="5"/>
  <c r="F21" i="1"/>
  <c r="F20" i="1"/>
  <c r="F19" i="1"/>
  <c r="F18" i="1"/>
  <c r="F17" i="1"/>
  <c r="F16" i="1"/>
  <c r="F15" i="1"/>
  <c r="F14" i="1"/>
  <c r="F13" i="1"/>
  <c r="F12" i="1"/>
  <c r="F11" i="1"/>
  <c r="F10" i="1"/>
  <c r="F9" i="1"/>
  <c r="F8" i="1"/>
  <c r="A27" i="1"/>
  <c r="A68" i="1"/>
  <c r="A61" i="1"/>
  <c r="N118" i="5"/>
  <c r="O118" i="5" s="1"/>
  <c r="N24" i="5"/>
  <c r="O24" i="5" s="1"/>
  <c r="N88" i="5"/>
  <c r="O88" i="5" s="1"/>
  <c r="N78" i="5"/>
  <c r="O78" i="5" s="1"/>
  <c r="N74" i="5"/>
  <c r="O74" i="5" s="1"/>
  <c r="N73" i="5"/>
  <c r="O73" i="5" s="1"/>
  <c r="N62" i="5"/>
  <c r="O62" i="5" s="1"/>
  <c r="N35" i="5"/>
  <c r="O35" i="5" s="1"/>
  <c r="N34" i="5"/>
  <c r="O34" i="5" s="1"/>
  <c r="N50" i="5"/>
  <c r="O50" i="5" s="1"/>
  <c r="N49" i="5"/>
  <c r="O49" i="5" s="1"/>
  <c r="N48" i="5"/>
  <c r="O48" i="5" s="1"/>
  <c r="N47" i="5"/>
  <c r="O47" i="5" s="1"/>
  <c r="N46" i="5"/>
  <c r="O46" i="5" s="1"/>
  <c r="N45" i="5"/>
  <c r="O45" i="5" s="1"/>
  <c r="N44" i="5"/>
  <c r="O44" i="5" s="1"/>
  <c r="N23" i="5"/>
  <c r="O23" i="5" s="1"/>
  <c r="F17" i="5"/>
  <c r="F5" i="5" s="1"/>
  <c r="G17" i="5"/>
  <c r="G5" i="5" s="1"/>
  <c r="H17" i="5"/>
  <c r="H5" i="5" s="1"/>
  <c r="I17" i="5"/>
  <c r="I5" i="5" s="1"/>
  <c r="J17" i="5"/>
  <c r="J5" i="5" s="1"/>
  <c r="K17" i="5"/>
  <c r="K5" i="5" s="1"/>
  <c r="L17" i="5"/>
  <c r="L5" i="5" s="1"/>
  <c r="M17" i="5"/>
  <c r="M5" i="5" s="1"/>
  <c r="A145" i="5"/>
  <c r="A155" i="1"/>
  <c r="A149" i="1"/>
  <c r="A142" i="1"/>
  <c r="A125" i="1"/>
  <c r="A119" i="1"/>
  <c r="A36" i="1"/>
  <c r="A40" i="1"/>
  <c r="A91" i="1"/>
  <c r="A80" i="1"/>
  <c r="A109" i="1"/>
  <c r="A101" i="1"/>
  <c r="A51" i="1"/>
  <c r="N14" i="5"/>
  <c r="O14" i="5" s="1"/>
  <c r="N15" i="5"/>
  <c r="O15" i="5" s="1"/>
  <c r="N16" i="5"/>
  <c r="O16" i="5" s="1"/>
  <c r="N33" i="5"/>
  <c r="O33" i="5" s="1"/>
  <c r="N36" i="5"/>
  <c r="O36" i="5" s="1"/>
  <c r="N37" i="5"/>
  <c r="O37" i="5" s="1"/>
  <c r="N38" i="5"/>
  <c r="O38" i="5" s="1"/>
  <c r="N39" i="5"/>
  <c r="O39" i="5" s="1"/>
  <c r="N40" i="5"/>
  <c r="O40" i="5" s="1"/>
  <c r="N86" i="5"/>
  <c r="O86" i="5" s="1"/>
  <c r="N85" i="5"/>
  <c r="O85" i="5" s="1"/>
  <c r="N87" i="5"/>
  <c r="O87" i="5" s="1"/>
  <c r="N89" i="5"/>
  <c r="O89" i="5" s="1"/>
  <c r="N84" i="5"/>
  <c r="O84" i="5" s="1"/>
  <c r="N90" i="5"/>
  <c r="O90" i="5" s="1"/>
  <c r="N95" i="5"/>
  <c r="O95" i="5" s="1"/>
  <c r="N94" i="5"/>
  <c r="O94" i="5" s="1"/>
  <c r="N96" i="5"/>
  <c r="O96" i="5" s="1"/>
  <c r="N97" i="5"/>
  <c r="O97" i="5" s="1"/>
  <c r="N98" i="5"/>
  <c r="O98" i="5" s="1"/>
  <c r="N61" i="5"/>
  <c r="O61" i="5" s="1"/>
  <c r="N63" i="5"/>
  <c r="O63" i="5" s="1"/>
  <c r="N64" i="5"/>
  <c r="O64" i="5" s="1"/>
  <c r="N66" i="5"/>
  <c r="O66" i="5" s="1"/>
  <c r="N69" i="5"/>
  <c r="O69" i="5" s="1"/>
  <c r="N75" i="5"/>
  <c r="O75" i="5" s="1"/>
  <c r="N76" i="5"/>
  <c r="O76" i="5" s="1"/>
  <c r="N77" i="5"/>
  <c r="O77" i="5" s="1"/>
  <c r="N79" i="5"/>
  <c r="O79" i="5" s="1"/>
  <c r="N80" i="5"/>
  <c r="O80" i="5" s="1"/>
  <c r="N54" i="5"/>
  <c r="O54" i="5" s="1"/>
  <c r="N55" i="5"/>
  <c r="O55" i="5" s="1"/>
  <c r="N56" i="5"/>
  <c r="O56" i="5" s="1"/>
  <c r="N57" i="5"/>
  <c r="O57" i="5" s="1"/>
  <c r="N29" i="5"/>
  <c r="O29" i="5" s="1"/>
  <c r="N20" i="5"/>
  <c r="O20" i="5" s="1"/>
  <c r="N21" i="5"/>
  <c r="O21" i="5" s="1"/>
  <c r="N22" i="5"/>
  <c r="O22" i="5" s="1"/>
  <c r="N25" i="5"/>
  <c r="O25" i="5" s="1"/>
  <c r="N102" i="5"/>
  <c r="O102" i="5" s="1"/>
  <c r="N105" i="5"/>
  <c r="O105" i="5" s="1"/>
  <c r="N106" i="5"/>
  <c r="O106" i="5" s="1"/>
  <c r="N107" i="5"/>
  <c r="O107" i="5" s="1"/>
  <c r="N108" i="5"/>
  <c r="O108" i="5" s="1"/>
  <c r="N112" i="5"/>
  <c r="O112" i="5" s="1"/>
  <c r="N113" i="5"/>
  <c r="O113" i="5" s="1"/>
  <c r="N114" i="5"/>
  <c r="O114" i="5" s="1"/>
  <c r="N119" i="5"/>
  <c r="O119" i="5" s="1"/>
  <c r="N120" i="5"/>
  <c r="O120" i="5" s="1"/>
  <c r="N121" i="5"/>
  <c r="O121" i="5" s="1"/>
  <c r="N122" i="5"/>
  <c r="O122" i="5" s="1"/>
  <c r="N123" i="5"/>
  <c r="O123" i="5" s="1"/>
  <c r="N124" i="5"/>
  <c r="O124" i="5" s="1"/>
  <c r="N125" i="5"/>
  <c r="O125" i="5" s="1"/>
  <c r="N126" i="5"/>
  <c r="O126" i="5" s="1"/>
  <c r="N127" i="5"/>
  <c r="O127" i="5" s="1"/>
  <c r="N128" i="5"/>
  <c r="O128" i="5" s="1"/>
  <c r="N129" i="5"/>
  <c r="O129" i="5" s="1"/>
  <c r="N130" i="5"/>
  <c r="O130" i="5" s="1"/>
  <c r="N131" i="5"/>
  <c r="O131" i="5" s="1"/>
  <c r="N135" i="5"/>
  <c r="O135" i="5" s="1"/>
  <c r="N136" i="5"/>
  <c r="O136" i="5" s="1"/>
  <c r="N137" i="5"/>
  <c r="O137" i="5" s="1"/>
  <c r="N138" i="5"/>
  <c r="O138" i="5" s="1"/>
  <c r="N142" i="5"/>
  <c r="O142" i="5" s="1"/>
  <c r="N143" i="5"/>
  <c r="O143" i="5" s="1"/>
  <c r="N144" i="5"/>
  <c r="O144" i="5" s="1"/>
  <c r="B26" i="1"/>
  <c r="B24" i="1"/>
  <c r="B23" i="1"/>
  <c r="B35" i="1"/>
  <c r="B32" i="1"/>
  <c r="B25" i="1"/>
  <c r="B96" i="1"/>
  <c r="B33" i="1"/>
  <c r="M26" i="3" l="1"/>
  <c r="M22" i="3"/>
  <c r="M29" i="3"/>
  <c r="M25" i="3"/>
  <c r="M27" i="3"/>
  <c r="M23" i="3"/>
  <c r="M24" i="3"/>
  <c r="M28" i="3"/>
  <c r="M30" i="3"/>
  <c r="M18" i="3"/>
  <c r="M11" i="3"/>
  <c r="M16" i="3"/>
  <c r="M15" i="3"/>
  <c r="M14" i="3"/>
  <c r="M13" i="3"/>
  <c r="M9" i="3"/>
  <c r="M17" i="3"/>
  <c r="M12" i="3"/>
  <c r="M20" i="3"/>
  <c r="M21" i="3"/>
  <c r="M19" i="3"/>
  <c r="E11" i="15"/>
  <c r="C67" i="15"/>
  <c r="D5" i="1"/>
  <c r="C76" i="1" s="1"/>
  <c r="M758" i="3"/>
  <c r="M884" i="3"/>
  <c r="M736" i="3"/>
  <c r="M751" i="3"/>
  <c r="M799" i="3"/>
  <c r="M892" i="3"/>
  <c r="M739" i="3"/>
  <c r="M688" i="3"/>
  <c r="M699" i="3"/>
  <c r="M757" i="3"/>
  <c r="M788" i="3"/>
  <c r="M843" i="3"/>
  <c r="M911" i="3"/>
  <c r="M888" i="3"/>
  <c r="M710" i="3"/>
  <c r="M696" i="3"/>
  <c r="M755" i="3"/>
  <c r="M820" i="3"/>
  <c r="M775" i="3"/>
  <c r="M781" i="3"/>
  <c r="M771" i="3"/>
  <c r="M830" i="3"/>
  <c r="M901" i="3"/>
  <c r="M794" i="3"/>
  <c r="M759" i="3"/>
  <c r="M824" i="3"/>
  <c r="M890" i="3"/>
  <c r="M767" i="3"/>
  <c r="M915" i="3"/>
  <c r="M833" i="3"/>
  <c r="M898" i="3"/>
  <c r="M719" i="3"/>
  <c r="M762" i="3"/>
  <c r="M802" i="3"/>
  <c r="M692" i="3"/>
  <c r="M896" i="3"/>
  <c r="M840" i="3"/>
  <c r="M742" i="3"/>
  <c r="M790" i="3"/>
  <c r="M709" i="3"/>
  <c r="M810" i="3"/>
  <c r="M743" i="3"/>
  <c r="M773" i="3"/>
  <c r="M903" i="3"/>
  <c r="M718" i="3"/>
  <c r="M721" i="3"/>
  <c r="M744" i="3"/>
  <c r="M874" i="3"/>
  <c r="M908" i="3"/>
  <c r="M883" i="3"/>
  <c r="M705" i="3"/>
  <c r="M909" i="3"/>
  <c r="M754" i="3"/>
  <c r="M877" i="3"/>
  <c r="M889" i="3"/>
  <c r="M893" i="3"/>
  <c r="M738" i="3"/>
  <c r="M753" i="3"/>
  <c r="M783" i="3"/>
  <c r="M803" i="3"/>
  <c r="M904" i="3"/>
  <c r="M756" i="3"/>
  <c r="M701" i="3"/>
  <c r="M747" i="3"/>
  <c r="M740" i="3"/>
  <c r="M886" i="3"/>
  <c r="M737" i="3"/>
  <c r="M814" i="3"/>
  <c r="M826" i="3"/>
  <c r="M764" i="3"/>
  <c r="M728" i="3"/>
  <c r="M725" i="3"/>
  <c r="M881" i="3"/>
  <c r="M906" i="3"/>
  <c r="M811" i="3"/>
  <c r="M745" i="3"/>
  <c r="M785" i="3"/>
  <c r="M821" i="3"/>
  <c r="M880" i="3"/>
  <c r="M910" i="3"/>
  <c r="M715" i="3"/>
  <c r="M912" i="3"/>
  <c r="M689" i="3"/>
  <c r="M829" i="3"/>
  <c r="M748" i="3"/>
  <c r="M765" i="3"/>
  <c r="M734" i="3"/>
  <c r="M770" i="3"/>
  <c r="M882" i="3"/>
  <c r="M697" i="3"/>
  <c r="M793" i="3"/>
  <c r="M825" i="3"/>
  <c r="M726" i="3"/>
  <c r="M828" i="3"/>
  <c r="M717" i="3"/>
  <c r="M733" i="3"/>
  <c r="M727" i="3"/>
  <c r="M786" i="3"/>
  <c r="M693" i="3"/>
  <c r="M695" i="3"/>
  <c r="M690" i="3"/>
  <c r="M836" i="3"/>
  <c r="M839" i="3"/>
  <c r="M671" i="3"/>
  <c r="M823" i="3"/>
  <c r="M816" i="3"/>
  <c r="M716" i="3"/>
  <c r="M822" i="3"/>
  <c r="M782" i="3"/>
  <c r="M685" i="3"/>
  <c r="M761" i="3"/>
  <c r="M750" i="3"/>
  <c r="M729" i="3"/>
  <c r="M895" i="3"/>
  <c r="M791" i="3"/>
  <c r="M796" i="3"/>
  <c r="M887" i="3"/>
  <c r="M723" i="3"/>
  <c r="M703" i="3"/>
  <c r="M780" i="3"/>
  <c r="M741" i="3"/>
  <c r="M778" i="3"/>
  <c r="M804" i="3"/>
  <c r="M779" i="3"/>
  <c r="M714" i="3"/>
  <c r="M694" i="3"/>
  <c r="M902" i="3"/>
  <c r="M885" i="3"/>
  <c r="M749" i="3"/>
  <c r="M626" i="3"/>
  <c r="M792" i="3"/>
  <c r="M713" i="3"/>
  <c r="M878" i="3"/>
  <c r="M817" i="3"/>
  <c r="M837" i="3"/>
  <c r="M720" i="3"/>
  <c r="M819" i="3"/>
  <c r="M766" i="3"/>
  <c r="M917" i="3"/>
  <c r="M894" i="3"/>
  <c r="M838" i="3"/>
  <c r="M916" i="3"/>
  <c r="M700" i="3"/>
  <c r="M818" i="3"/>
  <c r="M707" i="3"/>
  <c r="M735" i="3"/>
  <c r="M805" i="3"/>
  <c r="M879" i="3"/>
  <c r="M800" i="3"/>
  <c r="M731" i="3"/>
  <c r="M807" i="3"/>
  <c r="M746" i="3"/>
  <c r="M776" i="3"/>
  <c r="M752" i="3"/>
  <c r="M808" i="3"/>
  <c r="M625" i="3"/>
  <c r="M730" i="3"/>
  <c r="M905" i="3"/>
  <c r="M812" i="3"/>
  <c r="M789" i="3"/>
  <c r="M760" i="3"/>
  <c r="M797" i="3"/>
  <c r="M834" i="3"/>
  <c r="M875" i="3"/>
  <c r="M809" i="3"/>
  <c r="M686" i="3"/>
  <c r="M841" i="3"/>
  <c r="M712" i="3"/>
  <c r="M784" i="3"/>
  <c r="M913" i="3"/>
  <c r="M704" i="3"/>
  <c r="M772" i="3"/>
  <c r="M842" i="3"/>
  <c r="M732" i="3"/>
  <c r="M763" i="3"/>
  <c r="M774" i="3"/>
  <c r="M831" i="3"/>
  <c r="M691" i="3"/>
  <c r="M706" i="3"/>
  <c r="M835" i="3"/>
  <c r="M899" i="3"/>
  <c r="M900" i="3"/>
  <c r="M907" i="3"/>
  <c r="M708" i="3"/>
  <c r="M702" i="3"/>
  <c r="M795" i="3"/>
  <c r="M897" i="3"/>
  <c r="M798" i="3"/>
  <c r="M832" i="3"/>
  <c r="M687" i="3"/>
  <c r="M914" i="3"/>
  <c r="M876" i="3"/>
  <c r="M827" i="3"/>
  <c r="M815" i="3"/>
  <c r="M711" i="3"/>
  <c r="M891" i="3"/>
  <c r="M787" i="3"/>
  <c r="M724" i="3"/>
  <c r="M698" i="3"/>
  <c r="M813" i="3"/>
  <c r="M777" i="3"/>
  <c r="M769" i="3"/>
  <c r="M768" i="3"/>
  <c r="M801" i="3"/>
  <c r="M806" i="3"/>
  <c r="M722" i="3"/>
  <c r="M604" i="3"/>
  <c r="M623" i="3"/>
  <c r="M612" i="3"/>
  <c r="M643" i="3"/>
  <c r="M678" i="3"/>
  <c r="M635" i="3"/>
  <c r="M619" i="3"/>
  <c r="M660" i="3"/>
  <c r="M592" i="3"/>
  <c r="M552" i="3"/>
  <c r="M579" i="3"/>
  <c r="M595" i="3"/>
  <c r="M672" i="3"/>
  <c r="M677" i="3"/>
  <c r="M670" i="3"/>
  <c r="M627" i="3"/>
  <c r="M628" i="3"/>
  <c r="M645" i="3"/>
  <c r="M653" i="3"/>
  <c r="M614" i="3"/>
  <c r="M616" i="3"/>
  <c r="M682" i="3"/>
  <c r="M631" i="3"/>
  <c r="M545" i="3"/>
  <c r="M597" i="3"/>
  <c r="M566" i="3"/>
  <c r="M550" i="3"/>
  <c r="M534" i="3"/>
  <c r="M583" i="3"/>
  <c r="M543" i="3"/>
  <c r="M594" i="3"/>
  <c r="M557" i="3"/>
  <c r="M585" i="3"/>
  <c r="M668" i="3"/>
  <c r="M602" i="3"/>
  <c r="M599" i="3"/>
  <c r="M620" i="3"/>
  <c r="M560" i="3"/>
  <c r="M567" i="3"/>
  <c r="M591" i="3"/>
  <c r="M641" i="3"/>
  <c r="M581" i="3"/>
  <c r="M524" i="3"/>
  <c r="M569" i="3"/>
  <c r="M674" i="3"/>
  <c r="M659" i="3"/>
  <c r="M644" i="3"/>
  <c r="M684" i="3"/>
  <c r="M633" i="3"/>
  <c r="M605" i="3"/>
  <c r="M646" i="3"/>
  <c r="M656" i="3"/>
  <c r="M637" i="3"/>
  <c r="M648" i="3"/>
  <c r="M615" i="3"/>
  <c r="M539" i="3"/>
  <c r="M596" i="3"/>
  <c r="M564" i="3"/>
  <c r="M548" i="3"/>
  <c r="M532" i="3"/>
  <c r="M584" i="3"/>
  <c r="M537" i="3"/>
  <c r="M553" i="3"/>
  <c r="M617" i="3"/>
  <c r="M638" i="3"/>
  <c r="M527" i="3"/>
  <c r="M528" i="3"/>
  <c r="M652" i="3"/>
  <c r="M658" i="3"/>
  <c r="M540" i="3"/>
  <c r="M529" i="3"/>
  <c r="M607" i="3"/>
  <c r="M610" i="3"/>
  <c r="M683" i="3"/>
  <c r="M613" i="3"/>
  <c r="M600" i="3"/>
  <c r="M654" i="3"/>
  <c r="M634" i="3"/>
  <c r="M601" i="3"/>
  <c r="M667" i="3"/>
  <c r="M642" i="3"/>
  <c r="M577" i="3"/>
  <c r="M533" i="3"/>
  <c r="M575" i="3"/>
  <c r="M562" i="3"/>
  <c r="M546" i="3"/>
  <c r="M530" i="3"/>
  <c r="M573" i="3"/>
  <c r="M531" i="3"/>
  <c r="M587" i="3"/>
  <c r="M547" i="3"/>
  <c r="M657" i="3"/>
  <c r="M574" i="3"/>
  <c r="M544" i="3"/>
  <c r="M541" i="3"/>
  <c r="M647" i="3"/>
  <c r="M572" i="3"/>
  <c r="M586" i="3"/>
  <c r="M655" i="3"/>
  <c r="M609" i="3"/>
  <c r="M621" i="3"/>
  <c r="M578" i="3"/>
  <c r="M525" i="3"/>
  <c r="M639" i="3"/>
  <c r="M556" i="3"/>
  <c r="M606" i="3"/>
  <c r="M636" i="3"/>
  <c r="M630" i="3"/>
  <c r="M608" i="3"/>
  <c r="M622" i="3"/>
  <c r="M603" i="3"/>
  <c r="M681" i="3"/>
  <c r="M675" i="3"/>
  <c r="M662" i="3"/>
  <c r="M629" i="3"/>
  <c r="M598" i="3"/>
  <c r="M576" i="3"/>
  <c r="M582" i="3"/>
  <c r="M558" i="3"/>
  <c r="M542" i="3"/>
  <c r="M526" i="3"/>
  <c r="M563" i="3"/>
  <c r="M593" i="3"/>
  <c r="M571" i="3"/>
  <c r="M535" i="3"/>
  <c r="M664" i="3"/>
  <c r="M679" i="3"/>
  <c r="M676" i="3"/>
  <c r="M650" i="3"/>
  <c r="M649" i="3"/>
  <c r="M589" i="3"/>
  <c r="M559" i="3"/>
  <c r="M624" i="3"/>
  <c r="M661" i="3"/>
  <c r="M669" i="3"/>
  <c r="M666" i="3"/>
  <c r="M640" i="3"/>
  <c r="M618" i="3"/>
  <c r="M663" i="3"/>
  <c r="M665" i="3"/>
  <c r="M673" i="3"/>
  <c r="M651" i="3"/>
  <c r="M580" i="3"/>
  <c r="M588" i="3"/>
  <c r="M570" i="3"/>
  <c r="M554" i="3"/>
  <c r="M538" i="3"/>
  <c r="M522" i="3"/>
  <c r="M555" i="3"/>
  <c r="M590" i="3"/>
  <c r="M565" i="3"/>
  <c r="M523" i="3"/>
  <c r="M632" i="3"/>
  <c r="M611" i="3"/>
  <c r="M680" i="3"/>
  <c r="M551" i="3"/>
  <c r="M568" i="3"/>
  <c r="M536" i="3"/>
  <c r="M549" i="3"/>
  <c r="M561" i="3"/>
  <c r="M520" i="3"/>
  <c r="M504" i="3"/>
  <c r="M488" i="3"/>
  <c r="M519" i="3"/>
  <c r="M493" i="3"/>
  <c r="M513" i="3"/>
  <c r="M475" i="3"/>
  <c r="M371" i="3"/>
  <c r="M379" i="3"/>
  <c r="M398" i="3"/>
  <c r="M373" i="3"/>
  <c r="M385" i="3"/>
  <c r="M463" i="3"/>
  <c r="M469" i="3"/>
  <c r="M464" i="3"/>
  <c r="M454" i="3"/>
  <c r="M442" i="3"/>
  <c r="M423" i="3"/>
  <c r="M410" i="3"/>
  <c r="M393" i="3"/>
  <c r="M381" i="3"/>
  <c r="M376" i="3"/>
  <c r="M356" i="3"/>
  <c r="M344" i="3"/>
  <c r="M329" i="3"/>
  <c r="M518" i="3"/>
  <c r="M502" i="3"/>
  <c r="M486" i="3"/>
  <c r="M515" i="3"/>
  <c r="M489" i="3"/>
  <c r="M509" i="3"/>
  <c r="M407" i="3"/>
  <c r="M397" i="3"/>
  <c r="M412" i="3"/>
  <c r="M418" i="3"/>
  <c r="M391" i="3"/>
  <c r="M421" i="3"/>
  <c r="M333" i="3"/>
  <c r="M468" i="3"/>
  <c r="M459" i="3"/>
  <c r="M447" i="3"/>
  <c r="M440" i="3"/>
  <c r="M420" i="3"/>
  <c r="M405" i="3"/>
  <c r="M390" i="3"/>
  <c r="M378" i="3"/>
  <c r="M369" i="3"/>
  <c r="M358" i="3"/>
  <c r="M346" i="3"/>
  <c r="M332" i="3"/>
  <c r="M516" i="3"/>
  <c r="M500" i="3"/>
  <c r="M484" i="3"/>
  <c r="M511" i="3"/>
  <c r="M485" i="3"/>
  <c r="M505" i="3"/>
  <c r="M336" i="3"/>
  <c r="M415" i="3"/>
  <c r="M433" i="3"/>
  <c r="M355" i="3"/>
  <c r="M402" i="3"/>
  <c r="M431" i="3"/>
  <c r="M337" i="3"/>
  <c r="M470" i="3"/>
  <c r="M456" i="3"/>
  <c r="M444" i="3"/>
  <c r="M435" i="3"/>
  <c r="M424" i="3"/>
  <c r="M404" i="3"/>
  <c r="M392" i="3"/>
  <c r="M382" i="3"/>
  <c r="M366" i="3"/>
  <c r="M348" i="3"/>
  <c r="M341" i="3"/>
  <c r="M327" i="3"/>
  <c r="M514" i="3"/>
  <c r="M498" i="3"/>
  <c r="M482" i="3"/>
  <c r="M507" i="3"/>
  <c r="M481" i="3"/>
  <c r="M501" i="3"/>
  <c r="M428" i="3"/>
  <c r="M425" i="3"/>
  <c r="M449" i="3"/>
  <c r="M365" i="3"/>
  <c r="M427" i="3"/>
  <c r="M331" i="3"/>
  <c r="M361" i="3"/>
  <c r="M467" i="3"/>
  <c r="M458" i="3"/>
  <c r="M443" i="3"/>
  <c r="M432" i="3"/>
  <c r="M417" i="3"/>
  <c r="M401" i="3"/>
  <c r="M394" i="3"/>
  <c r="M380" i="3"/>
  <c r="M370" i="3"/>
  <c r="M350" i="3"/>
  <c r="M339" i="3"/>
  <c r="M324" i="3"/>
  <c r="M512" i="3"/>
  <c r="M496" i="3"/>
  <c r="M480" i="3"/>
  <c r="M503" i="3"/>
  <c r="M477" i="3"/>
  <c r="M491" i="3"/>
  <c r="M349" i="3"/>
  <c r="M451" i="3"/>
  <c r="M471" i="3"/>
  <c r="M383" i="3"/>
  <c r="M445" i="3"/>
  <c r="M439" i="3"/>
  <c r="M368" i="3"/>
  <c r="M472" i="3"/>
  <c r="M455" i="3"/>
  <c r="M446" i="3"/>
  <c r="M436" i="3"/>
  <c r="M414" i="3"/>
  <c r="M406" i="3"/>
  <c r="M389" i="3"/>
  <c r="M377" i="3"/>
  <c r="M363" i="3"/>
  <c r="M347" i="3"/>
  <c r="M338" i="3"/>
  <c r="M328" i="3"/>
  <c r="M510" i="3"/>
  <c r="M494" i="3"/>
  <c r="M478" i="3"/>
  <c r="M499" i="3"/>
  <c r="M473" i="3"/>
  <c r="M487" i="3"/>
  <c r="M362" i="3"/>
  <c r="M462" i="3"/>
  <c r="M367" i="3"/>
  <c r="M409" i="3"/>
  <c r="M395" i="3"/>
  <c r="M452" i="3"/>
  <c r="M388" i="3"/>
  <c r="M465" i="3"/>
  <c r="M460" i="3"/>
  <c r="M448" i="3"/>
  <c r="M429" i="3"/>
  <c r="M416" i="3"/>
  <c r="M399" i="3"/>
  <c r="M387" i="3"/>
  <c r="M374" i="3"/>
  <c r="M360" i="3"/>
  <c r="M352" i="3"/>
  <c r="M340" i="3"/>
  <c r="M317" i="3"/>
  <c r="M508" i="3"/>
  <c r="M492" i="3"/>
  <c r="M476" i="3"/>
  <c r="M497" i="3"/>
  <c r="M521" i="3"/>
  <c r="M483" i="3"/>
  <c r="M457" i="3"/>
  <c r="M343" i="3"/>
  <c r="M403" i="3"/>
  <c r="M434" i="3"/>
  <c r="M413" i="3"/>
  <c r="M326" i="3"/>
  <c r="M422" i="3"/>
  <c r="M461" i="3"/>
  <c r="M453" i="3"/>
  <c r="M437" i="3"/>
  <c r="M426" i="3"/>
  <c r="M411" i="3"/>
  <c r="M396" i="3"/>
  <c r="M384" i="3"/>
  <c r="M375" i="3"/>
  <c r="M357" i="3"/>
  <c r="M345" i="3"/>
  <c r="M335" i="3"/>
  <c r="M315" i="3"/>
  <c r="M506" i="3"/>
  <c r="M490" i="3"/>
  <c r="M474" i="3"/>
  <c r="M495" i="3"/>
  <c r="M517" i="3"/>
  <c r="M479" i="3"/>
  <c r="M354" i="3"/>
  <c r="M359" i="3"/>
  <c r="M334" i="3"/>
  <c r="M351" i="3"/>
  <c r="M364" i="3"/>
  <c r="M419" i="3"/>
  <c r="M438" i="3"/>
  <c r="M466" i="3"/>
  <c r="M450" i="3"/>
  <c r="M441" i="3"/>
  <c r="M430" i="3"/>
  <c r="M408" i="3"/>
  <c r="M400" i="3"/>
  <c r="M386" i="3"/>
  <c r="M372" i="3"/>
  <c r="M353" i="3"/>
  <c r="M342" i="3"/>
  <c r="M330" i="3"/>
  <c r="M311" i="3"/>
  <c r="M309" i="3"/>
  <c r="M306" i="3"/>
  <c r="M304" i="3"/>
  <c r="M321" i="3"/>
  <c r="M307" i="3"/>
  <c r="M316" i="3"/>
  <c r="M305" i="3"/>
  <c r="M314" i="3"/>
  <c r="M308" i="3"/>
  <c r="M325" i="3"/>
  <c r="M320" i="3"/>
  <c r="M313" i="3"/>
  <c r="M312" i="3"/>
  <c r="M323" i="3"/>
  <c r="M319" i="3"/>
  <c r="M310" i="3"/>
  <c r="M318" i="3"/>
  <c r="M322" i="3"/>
  <c r="M287" i="3"/>
  <c r="M293" i="3"/>
  <c r="M292" i="3"/>
  <c r="M283" i="3"/>
  <c r="M270" i="3"/>
  <c r="M279" i="3"/>
  <c r="M258" i="3"/>
  <c r="M257" i="3"/>
  <c r="M248" i="3"/>
  <c r="M302" i="3"/>
  <c r="M289" i="3"/>
  <c r="M284" i="3"/>
  <c r="M246" i="3"/>
  <c r="M275" i="3"/>
  <c r="M265" i="3"/>
  <c r="M256" i="3"/>
  <c r="M291" i="3"/>
  <c r="M297" i="3"/>
  <c r="M278" i="3"/>
  <c r="M281" i="3"/>
  <c r="M269" i="3"/>
  <c r="M274" i="3"/>
  <c r="M254" i="3"/>
  <c r="M243" i="3"/>
  <c r="M301" i="3"/>
  <c r="M299" i="3"/>
  <c r="M286" i="3"/>
  <c r="M268" i="3"/>
  <c r="M272" i="3"/>
  <c r="M285" i="3"/>
  <c r="M262" i="3"/>
  <c r="M245" i="3"/>
  <c r="M294" i="3"/>
  <c r="M295" i="3"/>
  <c r="M277" i="3"/>
  <c r="M253" i="3"/>
  <c r="M276" i="3"/>
  <c r="M266" i="3"/>
  <c r="M259" i="3"/>
  <c r="M296" i="3"/>
  <c r="M288" i="3"/>
  <c r="M261" i="3"/>
  <c r="M273" i="3"/>
  <c r="M244" i="3"/>
  <c r="M255" i="3"/>
  <c r="M267" i="3"/>
  <c r="M298" i="3"/>
  <c r="M290" i="3"/>
  <c r="M264" i="3"/>
  <c r="M282" i="3"/>
  <c r="M271" i="3"/>
  <c r="M260" i="3"/>
  <c r="M263" i="3"/>
  <c r="M242" i="3"/>
  <c r="M303" i="3"/>
  <c r="M300" i="3"/>
  <c r="M250" i="3"/>
  <c r="M252" i="3"/>
  <c r="M280" i="3"/>
  <c r="M249" i="3"/>
  <c r="M251" i="3"/>
  <c r="M247" i="3"/>
  <c r="N7" i="3"/>
  <c r="N8" i="3" s="1"/>
  <c r="M82" i="5"/>
  <c r="H27" i="5"/>
  <c r="L42" i="5"/>
  <c r="C42" i="5"/>
  <c r="G116" i="5"/>
  <c r="N99" i="5"/>
  <c r="O99" i="5" s="1"/>
  <c r="N115" i="5"/>
  <c r="O115" i="5" s="1"/>
  <c r="J42" i="5"/>
  <c r="M6" i="5"/>
  <c r="M7" i="5" s="1"/>
  <c r="N30" i="5"/>
  <c r="O30" i="5" s="1"/>
  <c r="K133" i="5"/>
  <c r="N58" i="5"/>
  <c r="O58" i="5" s="1"/>
  <c r="N81" i="5"/>
  <c r="O81" i="5" s="1"/>
  <c r="G82" i="5"/>
  <c r="L52" i="5"/>
  <c r="H42" i="5"/>
  <c r="L27" i="5"/>
  <c r="C6" i="5"/>
  <c r="C7" i="5" s="1"/>
  <c r="N139" i="5"/>
  <c r="O139" i="5" s="1"/>
  <c r="F146" i="5"/>
  <c r="F31" i="5"/>
  <c r="L71" i="5"/>
  <c r="C110" i="5"/>
  <c r="L146" i="5"/>
  <c r="M31" i="5"/>
  <c r="C146" i="5"/>
  <c r="K27" i="5"/>
  <c r="J146" i="5"/>
  <c r="F52" i="5"/>
  <c r="C59" i="5"/>
  <c r="L82" i="5"/>
  <c r="M133" i="5"/>
  <c r="K42" i="5"/>
  <c r="K146" i="5"/>
  <c r="C52" i="5"/>
  <c r="J6" i="5"/>
  <c r="J7" i="5" s="1"/>
  <c r="D6" i="5"/>
  <c r="D7" i="5" s="1"/>
  <c r="B6" i="5"/>
  <c r="B8" i="5" s="1"/>
  <c r="D71" i="5"/>
  <c r="D59" i="5"/>
  <c r="D100" i="5"/>
  <c r="D140" i="5"/>
  <c r="D27" i="5"/>
  <c r="D110" i="5"/>
  <c r="D82" i="5"/>
  <c r="D42" i="5"/>
  <c r="I71" i="5"/>
  <c r="I42" i="5"/>
  <c r="I31" i="5"/>
  <c r="I140" i="5"/>
  <c r="I100" i="5"/>
  <c r="I92" i="5"/>
  <c r="I27" i="5"/>
  <c r="I116" i="5"/>
  <c r="I52" i="5"/>
  <c r="I133" i="5"/>
  <c r="I110" i="5"/>
  <c r="I59" i="5"/>
  <c r="I82" i="5"/>
  <c r="I146" i="5"/>
  <c r="B146" i="5"/>
  <c r="B116" i="5"/>
  <c r="B42" i="5"/>
  <c r="B133" i="5"/>
  <c r="B92" i="5"/>
  <c r="B27" i="5"/>
  <c r="B59" i="5"/>
  <c r="B100" i="5"/>
  <c r="B52" i="5"/>
  <c r="B82" i="5"/>
  <c r="B140" i="5"/>
  <c r="E6" i="5"/>
  <c r="G59" i="5"/>
  <c r="L100" i="5"/>
  <c r="L116" i="5"/>
  <c r="N26" i="5"/>
  <c r="O26" i="5" s="1"/>
  <c r="G27" i="5"/>
  <c r="L31" i="5"/>
  <c r="H133" i="5"/>
  <c r="N51" i="5"/>
  <c r="O51" i="5" s="1"/>
  <c r="G110" i="5"/>
  <c r="F82" i="5"/>
  <c r="L6" i="5"/>
  <c r="L7" i="5" s="1"/>
  <c r="C100" i="5"/>
  <c r="F100" i="5"/>
  <c r="N41" i="5"/>
  <c r="O41" i="5" s="1"/>
  <c r="C140" i="5"/>
  <c r="L92" i="5"/>
  <c r="K52" i="5"/>
  <c r="F140" i="5"/>
  <c r="C133" i="5"/>
  <c r="G92" i="5"/>
  <c r="C31" i="5"/>
  <c r="L59" i="5"/>
  <c r="L133" i="5"/>
  <c r="K100" i="5"/>
  <c r="F133" i="5"/>
  <c r="C92" i="5"/>
  <c r="N109" i="5"/>
  <c r="O109" i="5" s="1"/>
  <c r="G133" i="5"/>
  <c r="C71" i="5"/>
  <c r="L140" i="5"/>
  <c r="L110" i="5"/>
  <c r="K140" i="5"/>
  <c r="C82" i="5"/>
  <c r="K110" i="5"/>
  <c r="F71" i="5"/>
  <c r="J52" i="5"/>
  <c r="K6" i="5"/>
  <c r="K7" i="5" s="1"/>
  <c r="I6" i="5"/>
  <c r="I7" i="5" s="1"/>
  <c r="C27" i="5"/>
  <c r="M6" i="3"/>
  <c r="M5" i="3"/>
  <c r="D12" i="15"/>
  <c r="D97" i="15" s="1"/>
  <c r="D10" i="15"/>
  <c r="C37" i="15"/>
  <c r="C52" i="15"/>
  <c r="C96" i="15"/>
  <c r="C59" i="15"/>
  <c r="C77" i="15"/>
  <c r="C41" i="15"/>
  <c r="C66" i="15"/>
  <c r="C100" i="15"/>
  <c r="C87" i="15"/>
  <c r="C48" i="15"/>
  <c r="C89" i="15"/>
  <c r="C31" i="15"/>
  <c r="C36" i="15"/>
  <c r="C68" i="15"/>
  <c r="C78" i="15"/>
  <c r="C80" i="15"/>
  <c r="C46" i="15"/>
  <c r="C50" i="15"/>
  <c r="C57" i="15"/>
  <c r="C64" i="15"/>
  <c r="C81" i="15"/>
  <c r="C91" i="15"/>
  <c r="C39" i="15"/>
  <c r="C40" i="15"/>
  <c r="C86" i="15"/>
  <c r="C82" i="15"/>
  <c r="C47" i="15"/>
  <c r="C51" i="15"/>
  <c r="C58" i="15"/>
  <c r="C65" i="15"/>
  <c r="C88" i="15"/>
  <c r="C92" i="15"/>
  <c r="C98" i="15"/>
  <c r="C35" i="15"/>
  <c r="C79" i="15"/>
  <c r="C38" i="15"/>
  <c r="C71" i="15"/>
  <c r="C75" i="15"/>
  <c r="C42" i="15"/>
  <c r="C49" i="15"/>
  <c r="C56" i="15"/>
  <c r="C63" i="15"/>
  <c r="C76" i="15"/>
  <c r="C90" i="15"/>
  <c r="C97" i="15"/>
  <c r="C99" i="15"/>
  <c r="B147" i="15"/>
  <c r="C127" i="15"/>
  <c r="C17" i="15"/>
  <c r="C105" i="15"/>
  <c r="B19" i="15"/>
  <c r="B5" i="15" s="1"/>
  <c r="C15" i="15"/>
  <c r="C123" i="15"/>
  <c r="C25" i="15"/>
  <c r="C27" i="15"/>
  <c r="C139" i="15"/>
  <c r="C115" i="15"/>
  <c r="C131" i="15"/>
  <c r="C108" i="15"/>
  <c r="B101" i="15"/>
  <c r="C16" i="15"/>
  <c r="C24" i="15"/>
  <c r="C22" i="15"/>
  <c r="C104" i="15"/>
  <c r="C140" i="15"/>
  <c r="C132" i="15"/>
  <c r="C128" i="15"/>
  <c r="C124" i="15"/>
  <c r="C116" i="15"/>
  <c r="C106" i="15"/>
  <c r="C120" i="15"/>
  <c r="C144" i="15"/>
  <c r="C26" i="15"/>
  <c r="C18" i="15"/>
  <c r="C138" i="15"/>
  <c r="C130" i="15"/>
  <c r="C126" i="15"/>
  <c r="C122" i="15"/>
  <c r="C110" i="15"/>
  <c r="C146" i="15"/>
  <c r="C114" i="15"/>
  <c r="C23" i="15"/>
  <c r="C133" i="15"/>
  <c r="C129" i="15"/>
  <c r="C125" i="15"/>
  <c r="C121" i="15"/>
  <c r="C109" i="15"/>
  <c r="C107" i="15"/>
  <c r="C137" i="15"/>
  <c r="B32" i="15"/>
  <c r="B111" i="15"/>
  <c r="B83" i="15"/>
  <c r="B141" i="15"/>
  <c r="B134" i="15"/>
  <c r="B117" i="15"/>
  <c r="B60" i="15"/>
  <c r="B43" i="15"/>
  <c r="B93" i="15"/>
  <c r="B28" i="15"/>
  <c r="B53" i="15"/>
  <c r="B72" i="15"/>
  <c r="F11" i="15"/>
  <c r="E12" i="15"/>
  <c r="E100" i="15" s="1"/>
  <c r="E5" i="5"/>
  <c r="N17" i="5"/>
  <c r="O17" i="5" s="1"/>
  <c r="H92" i="5"/>
  <c r="H59" i="5"/>
  <c r="H140" i="5"/>
  <c r="H146" i="5"/>
  <c r="H116" i="5"/>
  <c r="H100" i="5"/>
  <c r="H71" i="5"/>
  <c r="H110" i="5"/>
  <c r="H82" i="5"/>
  <c r="H31" i="5"/>
  <c r="H52" i="5"/>
  <c r="N91" i="5"/>
  <c r="O91" i="5" s="1"/>
  <c r="N145" i="5"/>
  <c r="O145" i="5" s="1"/>
  <c r="M146" i="5"/>
  <c r="M27" i="5"/>
  <c r="M92" i="5"/>
  <c r="M140" i="5"/>
  <c r="M110" i="5"/>
  <c r="M59" i="5"/>
  <c r="M100" i="5"/>
  <c r="M116" i="5"/>
  <c r="M71" i="5"/>
  <c r="M42" i="5"/>
  <c r="M52" i="5"/>
  <c r="J110" i="5"/>
  <c r="J59" i="5"/>
  <c r="J92" i="5"/>
  <c r="J71" i="5"/>
  <c r="J31" i="5"/>
  <c r="J27" i="5"/>
  <c r="J140" i="5"/>
  <c r="J116" i="5"/>
  <c r="J133" i="5"/>
  <c r="J100" i="5"/>
  <c r="J82" i="5"/>
  <c r="G140" i="5"/>
  <c r="G52" i="5"/>
  <c r="G146" i="5"/>
  <c r="G71" i="5"/>
  <c r="G100" i="5"/>
  <c r="G42" i="5"/>
  <c r="G31" i="5"/>
  <c r="N70" i="5"/>
  <c r="O70" i="5" s="1"/>
  <c r="F6" i="5"/>
  <c r="F7" i="5" s="1"/>
  <c r="N132" i="5"/>
  <c r="O132" i="5" s="1"/>
  <c r="K31" i="5"/>
  <c r="K71" i="5"/>
  <c r="K92" i="5"/>
  <c r="K116" i="5"/>
  <c r="F116" i="5"/>
  <c r="F92" i="5"/>
  <c r="F110" i="5"/>
  <c r="H6" i="5"/>
  <c r="H7" i="5" s="1"/>
  <c r="G6" i="5"/>
  <c r="G7" i="5" s="1"/>
  <c r="K59" i="5"/>
  <c r="K82" i="5"/>
  <c r="F27" i="5"/>
  <c r="F42" i="5"/>
  <c r="F59" i="5"/>
  <c r="D133" i="5"/>
  <c r="D52" i="5"/>
  <c r="D116" i="5"/>
  <c r="D146" i="5"/>
  <c r="D92" i="5"/>
  <c r="D31" i="5"/>
  <c r="B71" i="5"/>
  <c r="B110" i="5"/>
  <c r="C116" i="5"/>
  <c r="B31" i="5"/>
  <c r="B27" i="1"/>
  <c r="B9" i="1" s="1"/>
  <c r="B45" i="1"/>
  <c r="B79" i="1"/>
  <c r="B39" i="1"/>
  <c r="B137" i="1"/>
  <c r="B88" i="1"/>
  <c r="B49" i="1"/>
  <c r="B114" i="1"/>
  <c r="B113" i="1"/>
  <c r="B84" i="1"/>
  <c r="B89" i="1"/>
  <c r="B138" i="1"/>
  <c r="B34" i="1"/>
  <c r="B74" i="1"/>
  <c r="B123" i="1"/>
  <c r="B75" i="1"/>
  <c r="B99" i="1"/>
  <c r="B56" i="1"/>
  <c r="B67" i="1"/>
  <c r="B122" i="1"/>
  <c r="B66" i="1"/>
  <c r="B118" i="1"/>
  <c r="B148" i="1"/>
  <c r="B140" i="1"/>
  <c r="B117" i="1"/>
  <c r="B146" i="1"/>
  <c r="B152" i="1"/>
  <c r="B129" i="1"/>
  <c r="B55" i="1"/>
  <c r="B107" i="1"/>
  <c r="B106" i="1"/>
  <c r="B46" i="1"/>
  <c r="B73" i="1"/>
  <c r="B100" i="1"/>
  <c r="B98" i="1"/>
  <c r="B44" i="1"/>
  <c r="B141" i="1"/>
  <c r="B116" i="1"/>
  <c r="B50" i="1"/>
  <c r="B135" i="1"/>
  <c r="B97" i="1"/>
  <c r="B60" i="1"/>
  <c r="B131" i="1"/>
  <c r="B132" i="1"/>
  <c r="B133" i="1"/>
  <c r="B87" i="1"/>
  <c r="B139" i="1"/>
  <c r="B43" i="1"/>
  <c r="B153" i="1"/>
  <c r="B136" i="1"/>
  <c r="B115" i="1"/>
  <c r="B59" i="1"/>
  <c r="B31" i="1"/>
  <c r="B86" i="1"/>
  <c r="B71" i="1"/>
  <c r="B64" i="1"/>
  <c r="B105" i="1"/>
  <c r="B104" i="1"/>
  <c r="B57" i="1"/>
  <c r="B154" i="1"/>
  <c r="B47" i="1"/>
  <c r="B108" i="1"/>
  <c r="B76" i="1"/>
  <c r="B30" i="1"/>
  <c r="B130" i="1"/>
  <c r="B124" i="1"/>
  <c r="B72" i="1"/>
  <c r="B58" i="1"/>
  <c r="B145" i="1"/>
  <c r="B95" i="1"/>
  <c r="B54" i="1"/>
  <c r="B83" i="1"/>
  <c r="B90" i="1"/>
  <c r="B134" i="1"/>
  <c r="B112" i="1"/>
  <c r="B128" i="1"/>
  <c r="B147" i="1"/>
  <c r="B85" i="1"/>
  <c r="B48" i="1"/>
  <c r="B94" i="1"/>
  <c r="B65" i="1"/>
  <c r="N9" i="3" l="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N84" i="3" s="1"/>
  <c r="N85" i="3" s="1"/>
  <c r="N86" i="3" s="1"/>
  <c r="N87" i="3" s="1"/>
  <c r="N88" i="3" s="1"/>
  <c r="N89" i="3" s="1"/>
  <c r="N90" i="3" s="1"/>
  <c r="N91" i="3" s="1"/>
  <c r="N92" i="3" s="1"/>
  <c r="N93" i="3" s="1"/>
  <c r="N94" i="3" s="1"/>
  <c r="N95" i="3" s="1"/>
  <c r="N96" i="3" s="1"/>
  <c r="N97" i="3" s="1"/>
  <c r="N98" i="3" s="1"/>
  <c r="N99" i="3" s="1"/>
  <c r="N100" i="3" s="1"/>
  <c r="N101" i="3" s="1"/>
  <c r="N102" i="3" s="1"/>
  <c r="N103" i="3" s="1"/>
  <c r="N104" i="3" s="1"/>
  <c r="N105" i="3" s="1"/>
  <c r="N106" i="3" s="1"/>
  <c r="N107" i="3" s="1"/>
  <c r="N108" i="3" s="1"/>
  <c r="N109" i="3" s="1"/>
  <c r="N110" i="3" s="1"/>
  <c r="N111" i="3" s="1"/>
  <c r="N112" i="3" s="1"/>
  <c r="N113" i="3" s="1"/>
  <c r="N114" i="3" s="1"/>
  <c r="N115" i="3" s="1"/>
  <c r="N116" i="3" s="1"/>
  <c r="N117" i="3" s="1"/>
  <c r="N118" i="3" s="1"/>
  <c r="N119" i="3" s="1"/>
  <c r="N120" i="3" s="1"/>
  <c r="N121" i="3" s="1"/>
  <c r="N122" i="3" s="1"/>
  <c r="N123" i="3" s="1"/>
  <c r="N124" i="3" s="1"/>
  <c r="N125" i="3" s="1"/>
  <c r="N126" i="3" s="1"/>
  <c r="N127" i="3" s="1"/>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N156" i="3" s="1"/>
  <c r="N157" i="3" s="1"/>
  <c r="N158" i="3" s="1"/>
  <c r="N159" i="3" s="1"/>
  <c r="N160" i="3" s="1"/>
  <c r="N161" i="3" s="1"/>
  <c r="N162" i="3" s="1"/>
  <c r="N163" i="3" s="1"/>
  <c r="N164" i="3" s="1"/>
  <c r="N165" i="3" s="1"/>
  <c r="N166" i="3" s="1"/>
  <c r="N167" i="3" s="1"/>
  <c r="N168" i="3" s="1"/>
  <c r="N169" i="3" s="1"/>
  <c r="N170" i="3" s="1"/>
  <c r="N171" i="3" s="1"/>
  <c r="N172" i="3" s="1"/>
  <c r="N173" i="3" s="1"/>
  <c r="N174" i="3" s="1"/>
  <c r="N175" i="3" s="1"/>
  <c r="N176" i="3" s="1"/>
  <c r="N177" i="3" s="1"/>
  <c r="N178" i="3" s="1"/>
  <c r="N179" i="3" s="1"/>
  <c r="N180" i="3" s="1"/>
  <c r="N181" i="3" s="1"/>
  <c r="N182" i="3" s="1"/>
  <c r="N183" i="3" s="1"/>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215" i="3" s="1"/>
  <c r="N216" i="3" s="1"/>
  <c r="N217" i="3" s="1"/>
  <c r="N218" i="3" s="1"/>
  <c r="N219" i="3" s="1"/>
  <c r="N220" i="3" s="1"/>
  <c r="N221" i="3" s="1"/>
  <c r="N222" i="3" s="1"/>
  <c r="N223" i="3" s="1"/>
  <c r="N224" i="3" s="1"/>
  <c r="N225" i="3" s="1"/>
  <c r="N226" i="3" s="1"/>
  <c r="N227" i="3" s="1"/>
  <c r="N228" i="3" s="1"/>
  <c r="N229" i="3" s="1"/>
  <c r="N230" i="3" s="1"/>
  <c r="N231" i="3" s="1"/>
  <c r="N232" i="3" s="1"/>
  <c r="N233" i="3" s="1"/>
  <c r="N234" i="3" s="1"/>
  <c r="N235" i="3" s="1"/>
  <c r="N236" i="3" s="1"/>
  <c r="N237" i="3" s="1"/>
  <c r="N238" i="3" s="1"/>
  <c r="N239" i="3" s="1"/>
  <c r="N240" i="3" s="1"/>
  <c r="N241" i="3" s="1"/>
  <c r="B36" i="1"/>
  <c r="G8" i="1" s="1"/>
  <c r="D76" i="1"/>
  <c r="F10" i="15"/>
  <c r="D67" i="15"/>
  <c r="E10" i="15"/>
  <c r="E67" i="15"/>
  <c r="C96" i="1"/>
  <c r="D96" i="1" s="1"/>
  <c r="C100" i="1"/>
  <c r="D100" i="1" s="1"/>
  <c r="C56" i="1"/>
  <c r="D56" i="1" s="1"/>
  <c r="C60" i="1"/>
  <c r="D60" i="1" s="1"/>
  <c r="C54" i="1"/>
  <c r="D54" i="1" s="1"/>
  <c r="C106" i="1"/>
  <c r="D106" i="1" s="1"/>
  <c r="C148" i="1"/>
  <c r="D148" i="1" s="1"/>
  <c r="C114" i="1"/>
  <c r="D114" i="1" s="1"/>
  <c r="C135" i="1"/>
  <c r="D135" i="1" s="1"/>
  <c r="C107" i="1"/>
  <c r="D107" i="1" s="1"/>
  <c r="C118" i="1"/>
  <c r="D118" i="1" s="1"/>
  <c r="C32" i="1"/>
  <c r="D32" i="1" s="1"/>
  <c r="C104" i="1"/>
  <c r="D104" i="1" s="1"/>
  <c r="C84" i="1"/>
  <c r="D84" i="1" s="1"/>
  <c r="C47" i="1"/>
  <c r="D47" i="1" s="1"/>
  <c r="C124" i="1"/>
  <c r="D124" i="1" s="1"/>
  <c r="C88" i="1"/>
  <c r="D88" i="1" s="1"/>
  <c r="C94" i="1"/>
  <c r="D94" i="1" s="1"/>
  <c r="C58" i="1"/>
  <c r="D58" i="1" s="1"/>
  <c r="C113" i="1"/>
  <c r="D113" i="1" s="1"/>
  <c r="C25" i="1"/>
  <c r="D25" i="1" s="1"/>
  <c r="C130" i="1"/>
  <c r="D130" i="1" s="1"/>
  <c r="C139" i="1"/>
  <c r="D139" i="1" s="1"/>
  <c r="C30" i="1"/>
  <c r="D30" i="1" s="1"/>
  <c r="C132" i="1"/>
  <c r="D132" i="1" s="1"/>
  <c r="C43" i="1"/>
  <c r="D43" i="1" s="1"/>
  <c r="C115" i="1"/>
  <c r="D115" i="1" s="1"/>
  <c r="C45" i="1"/>
  <c r="D45" i="1" s="1"/>
  <c r="C108" i="1"/>
  <c r="D108" i="1" s="1"/>
  <c r="C105" i="1"/>
  <c r="D105" i="1" s="1"/>
  <c r="C65" i="1"/>
  <c r="D65" i="1" s="1"/>
  <c r="C116" i="1"/>
  <c r="D116" i="1" s="1"/>
  <c r="C48" i="1"/>
  <c r="D48" i="1" s="1"/>
  <c r="C138" i="1"/>
  <c r="D138" i="1" s="1"/>
  <c r="C146" i="1"/>
  <c r="D146" i="1" s="1"/>
  <c r="C33" i="1"/>
  <c r="D33" i="1" s="1"/>
  <c r="C136" i="1"/>
  <c r="D136" i="1" s="1"/>
  <c r="C137" i="1"/>
  <c r="D137" i="1" s="1"/>
  <c r="C49" i="1"/>
  <c r="D49" i="1" s="1"/>
  <c r="C141" i="1"/>
  <c r="D141" i="1" s="1"/>
  <c r="C59" i="1"/>
  <c r="C24" i="1"/>
  <c r="D24" i="1" s="1"/>
  <c r="C72" i="1"/>
  <c r="D72" i="1" s="1"/>
  <c r="C122" i="1"/>
  <c r="D122" i="1" s="1"/>
  <c r="C73" i="1"/>
  <c r="D73" i="1" s="1"/>
  <c r="C145" i="1"/>
  <c r="D145" i="1" s="1"/>
  <c r="C153" i="1"/>
  <c r="D153" i="1" s="1"/>
  <c r="C39" i="1"/>
  <c r="D39" i="1" s="1"/>
  <c r="C140" i="1"/>
  <c r="D140" i="1" s="1"/>
  <c r="C79" i="1"/>
  <c r="D79" i="1" s="1"/>
  <c r="C31" i="1"/>
  <c r="D31" i="1" s="1"/>
  <c r="C85" i="1"/>
  <c r="D85" i="1" s="1"/>
  <c r="C129" i="1"/>
  <c r="D129" i="1" s="1"/>
  <c r="C90" i="1"/>
  <c r="D90" i="1" s="1"/>
  <c r="C152" i="1"/>
  <c r="D152" i="1" s="1"/>
  <c r="C55" i="1"/>
  <c r="D55" i="1" s="1"/>
  <c r="C64" i="1"/>
  <c r="D64" i="1" s="1"/>
  <c r="C26" i="1"/>
  <c r="D26" i="1" s="1"/>
  <c r="C34" i="1"/>
  <c r="D34" i="1" s="1"/>
  <c r="C89" i="1"/>
  <c r="D89" i="1" s="1"/>
  <c r="C133" i="1"/>
  <c r="D133" i="1" s="1"/>
  <c r="C97" i="1"/>
  <c r="D97" i="1" s="1"/>
  <c r="C87" i="1"/>
  <c r="D87" i="1" s="1"/>
  <c r="C86" i="1"/>
  <c r="D86" i="1" s="1"/>
  <c r="C74" i="1"/>
  <c r="D74" i="1" s="1"/>
  <c r="C75" i="1"/>
  <c r="D75" i="1" s="1"/>
  <c r="C134" i="1"/>
  <c r="D134" i="1" s="1"/>
  <c r="C131" i="1"/>
  <c r="D131" i="1" s="1"/>
  <c r="C66" i="1"/>
  <c r="D66" i="1" s="1"/>
  <c r="C23" i="1"/>
  <c r="D23" i="1" s="1"/>
  <c r="C71" i="1"/>
  <c r="C128" i="1"/>
  <c r="D128" i="1" s="1"/>
  <c r="C67" i="1"/>
  <c r="D67" i="1" s="1"/>
  <c r="C46" i="1"/>
  <c r="D46" i="1" s="1"/>
  <c r="C95" i="1"/>
  <c r="D95" i="1" s="1"/>
  <c r="C147" i="1"/>
  <c r="D147" i="1" s="1"/>
  <c r="C35" i="1"/>
  <c r="D35" i="1" s="1"/>
  <c r="C83" i="1"/>
  <c r="D83" i="1" s="1"/>
  <c r="C50" i="1"/>
  <c r="D50" i="1" s="1"/>
  <c r="C99" i="1"/>
  <c r="D99" i="1" s="1"/>
  <c r="C154" i="1"/>
  <c r="C123" i="1"/>
  <c r="D123" i="1" s="1"/>
  <c r="C117" i="1"/>
  <c r="D117" i="1" s="1"/>
  <c r="C44" i="1"/>
  <c r="D44" i="1" s="1"/>
  <c r="C98" i="1"/>
  <c r="D98" i="1" s="1"/>
  <c r="C57" i="1"/>
  <c r="D57" i="1" s="1"/>
  <c r="C112" i="1"/>
  <c r="D112" i="1" s="1"/>
  <c r="D63" i="15"/>
  <c r="C8" i="5"/>
  <c r="D8" i="5" s="1"/>
  <c r="E8" i="5" s="1"/>
  <c r="F8" i="5" s="1"/>
  <c r="G8" i="5" s="1"/>
  <c r="H8" i="5" s="1"/>
  <c r="I8" i="5" s="1"/>
  <c r="J8" i="5" s="1"/>
  <c r="K8" i="5" s="1"/>
  <c r="L8" i="5" s="1"/>
  <c r="M8" i="5" s="1"/>
  <c r="D100" i="15"/>
  <c r="D138" i="15"/>
  <c r="D140" i="15"/>
  <c r="B7" i="5"/>
  <c r="D116" i="15"/>
  <c r="D80" i="15"/>
  <c r="D92" i="15"/>
  <c r="D105" i="15"/>
  <c r="D41" i="15"/>
  <c r="D114" i="15"/>
  <c r="D66" i="15"/>
  <c r="B155" i="1"/>
  <c r="G21" i="1" s="1"/>
  <c r="D130" i="15"/>
  <c r="D108" i="15"/>
  <c r="D107" i="15"/>
  <c r="D22" i="15"/>
  <c r="D110" i="15"/>
  <c r="D128" i="15"/>
  <c r="D27" i="15"/>
  <c r="D145" i="15"/>
  <c r="D109" i="15"/>
  <c r="D37" i="15"/>
  <c r="D46" i="15"/>
  <c r="D42" i="15"/>
  <c r="D78" i="15"/>
  <c r="D89" i="15"/>
  <c r="D99" i="15"/>
  <c r="D121" i="15"/>
  <c r="D126" i="15"/>
  <c r="D139" i="15"/>
  <c r="D106" i="15"/>
  <c r="D16" i="15"/>
  <c r="D137" i="15"/>
  <c r="D48" i="15"/>
  <c r="D57" i="15"/>
  <c r="D49" i="15"/>
  <c r="D90" i="15"/>
  <c r="D18" i="15"/>
  <c r="D65" i="15"/>
  <c r="D39" i="15"/>
  <c r="D71" i="15"/>
  <c r="D88" i="15"/>
  <c r="D24" i="15"/>
  <c r="D122" i="15"/>
  <c r="D133" i="15"/>
  <c r="D15" i="15"/>
  <c r="D144" i="15"/>
  <c r="D125" i="15"/>
  <c r="D129" i="15"/>
  <c r="D17" i="15"/>
  <c r="D120" i="15"/>
  <c r="D31" i="15"/>
  <c r="D64" i="15"/>
  <c r="D56" i="15"/>
  <c r="D75" i="15"/>
  <c r="D91" i="15"/>
  <c r="D127" i="15"/>
  <c r="D26" i="15"/>
  <c r="D115" i="15"/>
  <c r="D25" i="15"/>
  <c r="D132" i="15"/>
  <c r="D51" i="15"/>
  <c r="D35" i="15"/>
  <c r="D68" i="15"/>
  <c r="D82" i="15"/>
  <c r="D131" i="15"/>
  <c r="D124" i="15"/>
  <c r="D47" i="15"/>
  <c r="D52" i="15"/>
  <c r="D76" i="15"/>
  <c r="D81" i="15"/>
  <c r="D96" i="15"/>
  <c r="D104" i="15"/>
  <c r="D23" i="15"/>
  <c r="D123" i="15"/>
  <c r="D146" i="15"/>
  <c r="D58" i="15"/>
  <c r="D36" i="15"/>
  <c r="D77" i="15"/>
  <c r="D87" i="15"/>
  <c r="D98" i="15"/>
  <c r="D38" i="15"/>
  <c r="D59" i="15"/>
  <c r="D50" i="15"/>
  <c r="D40" i="15"/>
  <c r="D79" i="15"/>
  <c r="D86" i="15"/>
  <c r="E37" i="15"/>
  <c r="E41" i="15"/>
  <c r="E48" i="15"/>
  <c r="E52" i="15"/>
  <c r="E59" i="15"/>
  <c r="E75" i="15"/>
  <c r="E79" i="15"/>
  <c r="E86" i="15"/>
  <c r="E90" i="15"/>
  <c r="E97" i="15"/>
  <c r="E99" i="15"/>
  <c r="E31" i="15"/>
  <c r="E38" i="15"/>
  <c r="E42" i="15"/>
  <c r="E49" i="15"/>
  <c r="E56" i="15"/>
  <c r="E63" i="15"/>
  <c r="E66" i="15"/>
  <c r="E76" i="15"/>
  <c r="E80" i="15"/>
  <c r="E87" i="15"/>
  <c r="E91" i="15"/>
  <c r="E35" i="15"/>
  <c r="E39" i="15"/>
  <c r="E46" i="15"/>
  <c r="E50" i="15"/>
  <c r="E57" i="15"/>
  <c r="E64" i="15"/>
  <c r="E68" i="15"/>
  <c r="E77" i="15"/>
  <c r="E81" i="15"/>
  <c r="E88" i="15"/>
  <c r="E92" i="15"/>
  <c r="E98" i="15"/>
  <c r="E36" i="15"/>
  <c r="E40" i="15"/>
  <c r="E47" i="15"/>
  <c r="E51" i="15"/>
  <c r="E58" i="15"/>
  <c r="E65" i="15"/>
  <c r="E71" i="15"/>
  <c r="E78" i="15"/>
  <c r="E82" i="15"/>
  <c r="E89" i="15"/>
  <c r="E96" i="15"/>
  <c r="C117" i="15"/>
  <c r="C147" i="15"/>
  <c r="C53" i="15"/>
  <c r="C32" i="15"/>
  <c r="C19" i="15"/>
  <c r="C5" i="15" s="1"/>
  <c r="C60" i="15"/>
  <c r="C93" i="15"/>
  <c r="C28" i="15"/>
  <c r="C43" i="15"/>
  <c r="C134" i="15"/>
  <c r="E137" i="15"/>
  <c r="E146" i="15"/>
  <c r="C141" i="15"/>
  <c r="E120" i="15"/>
  <c r="E145" i="15"/>
  <c r="C72" i="15"/>
  <c r="C101" i="15"/>
  <c r="E114" i="15"/>
  <c r="E144" i="15"/>
  <c r="C111" i="15"/>
  <c r="C83" i="15"/>
  <c r="E22" i="15"/>
  <c r="E109" i="15"/>
  <c r="E133" i="15"/>
  <c r="E122" i="15"/>
  <c r="E132" i="15"/>
  <c r="E18" i="15"/>
  <c r="E26" i="15"/>
  <c r="E23" i="15"/>
  <c r="E126" i="15"/>
  <c r="E108" i="15"/>
  <c r="E105" i="15"/>
  <c r="E138" i="15"/>
  <c r="E129" i="15"/>
  <c r="E110" i="15"/>
  <c r="E128" i="15"/>
  <c r="E17" i="15"/>
  <c r="E25" i="15"/>
  <c r="E139" i="15"/>
  <c r="E124" i="15"/>
  <c r="E104" i="15"/>
  <c r="B6" i="15"/>
  <c r="E130" i="15"/>
  <c r="E125" i="15"/>
  <c r="E115" i="15"/>
  <c r="E16" i="15"/>
  <c r="E24" i="15"/>
  <c r="E131" i="15"/>
  <c r="E116" i="15"/>
  <c r="E107" i="15"/>
  <c r="E15" i="15"/>
  <c r="E121" i="15"/>
  <c r="E123" i="15"/>
  <c r="E140" i="15"/>
  <c r="E27" i="15"/>
  <c r="E127" i="15"/>
  <c r="E106" i="15"/>
  <c r="B44" i="15"/>
  <c r="B94" i="15"/>
  <c r="B73" i="15"/>
  <c r="B33" i="15"/>
  <c r="B142" i="15"/>
  <c r="B148" i="15"/>
  <c r="B118" i="15"/>
  <c r="B54" i="15"/>
  <c r="B84" i="15"/>
  <c r="B135" i="15"/>
  <c r="B102" i="15"/>
  <c r="B61" i="15"/>
  <c r="B112" i="15"/>
  <c r="B29" i="15"/>
  <c r="G11" i="15"/>
  <c r="F12" i="15"/>
  <c r="F100" i="15" s="1"/>
  <c r="B109" i="1"/>
  <c r="B119" i="1"/>
  <c r="D59" i="1"/>
  <c r="B61" i="1"/>
  <c r="G11" i="1" s="1"/>
  <c r="B125" i="1"/>
  <c r="B51" i="1"/>
  <c r="B149" i="1"/>
  <c r="B101" i="1"/>
  <c r="B80" i="1"/>
  <c r="G13" i="1" s="1"/>
  <c r="B68" i="1"/>
  <c r="G12" i="1" s="1"/>
  <c r="B91" i="1"/>
  <c r="B142" i="1"/>
  <c r="B40" i="1"/>
  <c r="N6" i="5"/>
  <c r="O6" i="5" s="1"/>
  <c r="E100" i="5"/>
  <c r="E82" i="5"/>
  <c r="E59" i="5"/>
  <c r="E146" i="5"/>
  <c r="E133" i="5"/>
  <c r="E52" i="5"/>
  <c r="E140" i="5"/>
  <c r="N5" i="5"/>
  <c r="E27" i="5"/>
  <c r="E92" i="5"/>
  <c r="E31" i="5"/>
  <c r="E110" i="5"/>
  <c r="E116" i="5"/>
  <c r="E42" i="5"/>
  <c r="E71" i="5"/>
  <c r="E7" i="5"/>
  <c r="G10" i="15" l="1"/>
  <c r="F67" i="15"/>
  <c r="C109" i="1"/>
  <c r="H16" i="1" s="1"/>
  <c r="C27" i="1"/>
  <c r="C9" i="1" s="1"/>
  <c r="C40" i="1"/>
  <c r="H9" i="1" s="1"/>
  <c r="C91" i="1"/>
  <c r="H14" i="1" s="1"/>
  <c r="C155" i="1"/>
  <c r="H21" i="1" s="1"/>
  <c r="I21" i="1" s="1"/>
  <c r="C80" i="1"/>
  <c r="H13" i="1" s="1"/>
  <c r="I13" i="1" s="1"/>
  <c r="D71" i="1"/>
  <c r="C61" i="1"/>
  <c r="H11" i="1" s="1"/>
  <c r="I11" i="1" s="1"/>
  <c r="C119" i="1"/>
  <c r="H17" i="1" s="1"/>
  <c r="C149" i="1"/>
  <c r="H20" i="1" s="1"/>
  <c r="C36" i="1"/>
  <c r="H8" i="1" s="1"/>
  <c r="I8" i="1" s="1"/>
  <c r="C101" i="1"/>
  <c r="H15" i="1" s="1"/>
  <c r="C68" i="1"/>
  <c r="H12" i="1" s="1"/>
  <c r="I12" i="1" s="1"/>
  <c r="C142" i="1"/>
  <c r="H19" i="1" s="1"/>
  <c r="D154" i="1"/>
  <c r="C51" i="1"/>
  <c r="H10" i="1" s="1"/>
  <c r="C125" i="1"/>
  <c r="H18" i="1" s="1"/>
  <c r="N242" i="3"/>
  <c r="N243" i="3" s="1"/>
  <c r="N244" i="3" s="1"/>
  <c r="N245" i="3" s="1"/>
  <c r="N246" i="3" s="1"/>
  <c r="N247" i="3" s="1"/>
  <c r="N248" i="3" s="1"/>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70" i="3" s="1"/>
  <c r="N271" i="3" s="1"/>
  <c r="N272" i="3" s="1"/>
  <c r="N273" i="3" s="1"/>
  <c r="N274" i="3" s="1"/>
  <c r="N275" i="3" s="1"/>
  <c r="N276" i="3" s="1"/>
  <c r="N277" i="3" s="1"/>
  <c r="N278" i="3" s="1"/>
  <c r="N279" i="3" s="1"/>
  <c r="N280" i="3" s="1"/>
  <c r="N281" i="3" s="1"/>
  <c r="N282" i="3" s="1"/>
  <c r="N283" i="3" s="1"/>
  <c r="N284" i="3" s="1"/>
  <c r="N285" i="3" s="1"/>
  <c r="N286" i="3" s="1"/>
  <c r="N287" i="3" s="1"/>
  <c r="N288" i="3" s="1"/>
  <c r="N289" i="3" s="1"/>
  <c r="N290" i="3" s="1"/>
  <c r="N291" i="3" s="1"/>
  <c r="N292" i="3" s="1"/>
  <c r="N293" i="3" s="1"/>
  <c r="N294" i="3" s="1"/>
  <c r="N295" i="3" s="1"/>
  <c r="N296" i="3" s="1"/>
  <c r="N297" i="3" s="1"/>
  <c r="N298" i="3" s="1"/>
  <c r="N299" i="3" s="1"/>
  <c r="N300" i="3" s="1"/>
  <c r="N301" i="3" s="1"/>
  <c r="N302" i="3" s="1"/>
  <c r="N303" i="3" s="1"/>
  <c r="N304" i="3" s="1"/>
  <c r="N305" i="3" s="1"/>
  <c r="N306" i="3" s="1"/>
  <c r="N307" i="3" s="1"/>
  <c r="N308" i="3" s="1"/>
  <c r="N309" i="3" s="1"/>
  <c r="N310" i="3" s="1"/>
  <c r="N311" i="3" s="1"/>
  <c r="N312" i="3" s="1"/>
  <c r="N313" i="3" s="1"/>
  <c r="N314" i="3" s="1"/>
  <c r="N315" i="3" s="1"/>
  <c r="N316" i="3" s="1"/>
  <c r="N317" i="3" s="1"/>
  <c r="N318" i="3" s="1"/>
  <c r="N319" i="3" s="1"/>
  <c r="N320" i="3" s="1"/>
  <c r="N321" i="3" s="1"/>
  <c r="N322" i="3" s="1"/>
  <c r="N323" i="3" s="1"/>
  <c r="N324" i="3" s="1"/>
  <c r="N325" i="3" s="1"/>
  <c r="N326" i="3" s="1"/>
  <c r="N327" i="3" s="1"/>
  <c r="N328" i="3" s="1"/>
  <c r="N329" i="3" s="1"/>
  <c r="N330" i="3" s="1"/>
  <c r="N331" i="3" s="1"/>
  <c r="N332" i="3" s="1"/>
  <c r="N333" i="3" s="1"/>
  <c r="N334" i="3" s="1"/>
  <c r="N335" i="3" s="1"/>
  <c r="N336" i="3" s="1"/>
  <c r="N337" i="3" s="1"/>
  <c r="N338" i="3" s="1"/>
  <c r="N339" i="3" s="1"/>
  <c r="N340" i="3" s="1"/>
  <c r="N341" i="3" s="1"/>
  <c r="N342" i="3" s="1"/>
  <c r="N343" i="3" s="1"/>
  <c r="N344" i="3" s="1"/>
  <c r="N345" i="3" s="1"/>
  <c r="N346" i="3" s="1"/>
  <c r="N347" i="3" s="1"/>
  <c r="N348" i="3" s="1"/>
  <c r="N349" i="3" s="1"/>
  <c r="N350" i="3" s="1"/>
  <c r="N351" i="3" s="1"/>
  <c r="N352" i="3" s="1"/>
  <c r="N353" i="3" s="1"/>
  <c r="N354" i="3" s="1"/>
  <c r="N355" i="3" s="1"/>
  <c r="N356" i="3" s="1"/>
  <c r="N357" i="3" s="1"/>
  <c r="N358" i="3" s="1"/>
  <c r="N359" i="3" s="1"/>
  <c r="N360" i="3" s="1"/>
  <c r="N361" i="3" s="1"/>
  <c r="N362" i="3" s="1"/>
  <c r="N363" i="3" s="1"/>
  <c r="N364" i="3" s="1"/>
  <c r="N365" i="3" s="1"/>
  <c r="N366" i="3" s="1"/>
  <c r="N367" i="3" s="1"/>
  <c r="N368" i="3" s="1"/>
  <c r="N369" i="3" s="1"/>
  <c r="N370" i="3" s="1"/>
  <c r="N371" i="3" s="1"/>
  <c r="N372" i="3" s="1"/>
  <c r="N373" i="3" s="1"/>
  <c r="N374" i="3" s="1"/>
  <c r="N375" i="3" s="1"/>
  <c r="N376" i="3" s="1"/>
  <c r="N377" i="3" s="1"/>
  <c r="N378" i="3" s="1"/>
  <c r="N379" i="3" s="1"/>
  <c r="N380" i="3" s="1"/>
  <c r="N381" i="3" s="1"/>
  <c r="N382" i="3" s="1"/>
  <c r="N383" i="3" s="1"/>
  <c r="N384" i="3" s="1"/>
  <c r="N385" i="3" s="1"/>
  <c r="N386" i="3" s="1"/>
  <c r="N387" i="3" s="1"/>
  <c r="N388" i="3" s="1"/>
  <c r="N389" i="3" s="1"/>
  <c r="N390" i="3" s="1"/>
  <c r="N391" i="3" s="1"/>
  <c r="N392" i="3" s="1"/>
  <c r="N393" i="3" s="1"/>
  <c r="N394" i="3" s="1"/>
  <c r="N395" i="3" s="1"/>
  <c r="N396" i="3" s="1"/>
  <c r="N397" i="3" s="1"/>
  <c r="N398" i="3" s="1"/>
  <c r="N399" i="3" s="1"/>
  <c r="N400" i="3" s="1"/>
  <c r="N401" i="3" s="1"/>
  <c r="N402" i="3" s="1"/>
  <c r="N403" i="3" s="1"/>
  <c r="N404" i="3" s="1"/>
  <c r="N405" i="3" s="1"/>
  <c r="N406" i="3" s="1"/>
  <c r="N407" i="3" s="1"/>
  <c r="N408" i="3" s="1"/>
  <c r="N409" i="3" s="1"/>
  <c r="N410" i="3" s="1"/>
  <c r="N411" i="3" s="1"/>
  <c r="N412" i="3" s="1"/>
  <c r="N413" i="3" s="1"/>
  <c r="N414" i="3" s="1"/>
  <c r="N415" i="3" s="1"/>
  <c r="N416" i="3" s="1"/>
  <c r="N417" i="3" s="1"/>
  <c r="N418" i="3" s="1"/>
  <c r="N419" i="3" s="1"/>
  <c r="N420" i="3" s="1"/>
  <c r="N421" i="3" s="1"/>
  <c r="N422" i="3" s="1"/>
  <c r="N423" i="3" s="1"/>
  <c r="N424" i="3" s="1"/>
  <c r="N425" i="3" s="1"/>
  <c r="N426" i="3" s="1"/>
  <c r="N427" i="3" s="1"/>
  <c r="N428" i="3" s="1"/>
  <c r="N429" i="3" s="1"/>
  <c r="N430" i="3" s="1"/>
  <c r="N431" i="3" s="1"/>
  <c r="N432" i="3" s="1"/>
  <c r="N433" i="3" s="1"/>
  <c r="N434" i="3" s="1"/>
  <c r="N435" i="3" s="1"/>
  <c r="N7" i="5"/>
  <c r="O7" i="5" s="1"/>
  <c r="D117" i="15"/>
  <c r="D19" i="15"/>
  <c r="D5" i="15" s="1"/>
  <c r="D60" i="15"/>
  <c r="D53" i="15"/>
  <c r="D111" i="15"/>
  <c r="D43" i="15"/>
  <c r="D134" i="15"/>
  <c r="D28" i="15"/>
  <c r="D101" i="15"/>
  <c r="D32" i="15"/>
  <c r="D72" i="15"/>
  <c r="D141" i="15"/>
  <c r="D147" i="15"/>
  <c r="D93" i="15"/>
  <c r="D83" i="15"/>
  <c r="C61" i="15"/>
  <c r="F40" i="15"/>
  <c r="F76" i="15"/>
  <c r="F48" i="15"/>
  <c r="F52" i="15"/>
  <c r="F59" i="15"/>
  <c r="F68" i="15"/>
  <c r="F79" i="15"/>
  <c r="F86" i="15"/>
  <c r="F90" i="15"/>
  <c r="F97" i="15"/>
  <c r="F99" i="15"/>
  <c r="F38" i="15"/>
  <c r="F35" i="15"/>
  <c r="F42" i="15"/>
  <c r="F49" i="15"/>
  <c r="F56" i="15"/>
  <c r="F63" i="15"/>
  <c r="F77" i="15"/>
  <c r="F80" i="15"/>
  <c r="F87" i="15"/>
  <c r="F91" i="15"/>
  <c r="F37" i="15"/>
  <c r="F41" i="15"/>
  <c r="F39" i="15"/>
  <c r="F46" i="15"/>
  <c r="F50" i="15"/>
  <c r="F57" i="15"/>
  <c r="F64" i="15"/>
  <c r="F71" i="15"/>
  <c r="F81" i="15"/>
  <c r="F88" i="15"/>
  <c r="F92" i="15"/>
  <c r="F98" i="15"/>
  <c r="C142" i="15"/>
  <c r="F36" i="15"/>
  <c r="F75" i="15"/>
  <c r="F31" i="15"/>
  <c r="F66" i="15"/>
  <c r="F47" i="15"/>
  <c r="F51" i="15"/>
  <c r="F58" i="15"/>
  <c r="F65" i="15"/>
  <c r="F78" i="15"/>
  <c r="F82" i="15"/>
  <c r="F89" i="15"/>
  <c r="F96" i="15"/>
  <c r="B7" i="15"/>
  <c r="B8" i="15" s="1"/>
  <c r="C148" i="15"/>
  <c r="B10" i="1"/>
  <c r="C102" i="15"/>
  <c r="C54" i="15"/>
  <c r="C84" i="15"/>
  <c r="C94" i="15"/>
  <c r="C73" i="15"/>
  <c r="C118" i="15"/>
  <c r="C29" i="15"/>
  <c r="C44" i="15"/>
  <c r="C33" i="15"/>
  <c r="C135" i="15"/>
  <c r="C112" i="15"/>
  <c r="E19" i="15"/>
  <c r="E5" i="15" s="1"/>
  <c r="E117" i="15"/>
  <c r="C6" i="15"/>
  <c r="F144" i="15"/>
  <c r="F137" i="15"/>
  <c r="F146" i="15"/>
  <c r="F120" i="15"/>
  <c r="F145" i="15"/>
  <c r="F114" i="15"/>
  <c r="E53" i="15"/>
  <c r="F24" i="15"/>
  <c r="F23" i="15"/>
  <c r="F25" i="15"/>
  <c r="F125" i="15"/>
  <c r="F140" i="15"/>
  <c r="F126" i="15"/>
  <c r="F130" i="15"/>
  <c r="F115" i="15"/>
  <c r="F108" i="15"/>
  <c r="F105" i="15"/>
  <c r="E72" i="15"/>
  <c r="E93" i="15"/>
  <c r="E111" i="15"/>
  <c r="F18" i="15"/>
  <c r="F123" i="15"/>
  <c r="F132" i="15"/>
  <c r="F139" i="15"/>
  <c r="F124" i="15"/>
  <c r="F122" i="15"/>
  <c r="F110" i="15"/>
  <c r="F104" i="15"/>
  <c r="E134" i="15"/>
  <c r="E101" i="15"/>
  <c r="E28" i="15"/>
  <c r="F17" i="15"/>
  <c r="F133" i="15"/>
  <c r="F128" i="15"/>
  <c r="F131" i="15"/>
  <c r="F15" i="15"/>
  <c r="F121" i="15"/>
  <c r="F109" i="15"/>
  <c r="F107" i="15"/>
  <c r="E141" i="15"/>
  <c r="E32" i="15"/>
  <c r="E60" i="15"/>
  <c r="G16" i="1"/>
  <c r="F27" i="15"/>
  <c r="F26" i="15"/>
  <c r="F16" i="15"/>
  <c r="F129" i="15"/>
  <c r="F127" i="15"/>
  <c r="F22" i="15"/>
  <c r="F138" i="15"/>
  <c r="F116" i="15"/>
  <c r="F106" i="15"/>
  <c r="E43" i="15"/>
  <c r="E83" i="15"/>
  <c r="E147" i="15"/>
  <c r="H11" i="15"/>
  <c r="G12" i="15"/>
  <c r="G67" i="15" s="1"/>
  <c r="G14" i="1"/>
  <c r="G17" i="1"/>
  <c r="G9" i="1"/>
  <c r="I9" i="1" s="1"/>
  <c r="G15" i="1"/>
  <c r="G10" i="1"/>
  <c r="G18" i="1"/>
  <c r="G20" i="1"/>
  <c r="G19" i="1"/>
  <c r="N110" i="5"/>
  <c r="N59" i="5"/>
  <c r="N116" i="5"/>
  <c r="O5" i="5"/>
  <c r="N71" i="5"/>
  <c r="N92" i="5"/>
  <c r="N52" i="5"/>
  <c r="N133" i="5"/>
  <c r="N82" i="5"/>
  <c r="N146" i="5"/>
  <c r="N27" i="5"/>
  <c r="N42" i="5"/>
  <c r="N140" i="5"/>
  <c r="N31" i="5"/>
  <c r="N100" i="5"/>
  <c r="B37" i="1"/>
  <c r="B120" i="1"/>
  <c r="B69" i="1"/>
  <c r="B150" i="1"/>
  <c r="B126" i="1"/>
  <c r="B41" i="1"/>
  <c r="B156" i="1"/>
  <c r="B110" i="1"/>
  <c r="B143" i="1"/>
  <c r="B92" i="1"/>
  <c r="B62" i="1"/>
  <c r="B52" i="1"/>
  <c r="B102" i="1"/>
  <c r="B81" i="1"/>
  <c r="C37" i="1" l="1"/>
  <c r="D36" i="1"/>
  <c r="I19" i="1"/>
  <c r="D80" i="1"/>
  <c r="I14" i="1"/>
  <c r="H10" i="15"/>
  <c r="I16" i="1"/>
  <c r="C110" i="1"/>
  <c r="C62" i="1"/>
  <c r="D61" i="1"/>
  <c r="D91" i="1"/>
  <c r="D109" i="1"/>
  <c r="D9" i="1"/>
  <c r="D27" i="1"/>
  <c r="C92" i="1"/>
  <c r="C41" i="1"/>
  <c r="D40" i="1"/>
  <c r="D155" i="1"/>
  <c r="I15" i="1"/>
  <c r="C156" i="1"/>
  <c r="C81" i="1"/>
  <c r="I20" i="1"/>
  <c r="I10" i="1"/>
  <c r="I17" i="1"/>
  <c r="D68" i="1"/>
  <c r="D119" i="1"/>
  <c r="C120" i="1"/>
  <c r="I18" i="1"/>
  <c r="D142" i="1"/>
  <c r="C150" i="1"/>
  <c r="D149" i="1"/>
  <c r="C10" i="1"/>
  <c r="C11" i="1" s="1"/>
  <c r="D101" i="1"/>
  <c r="C102" i="1"/>
  <c r="C69" i="1"/>
  <c r="C143" i="1"/>
  <c r="D125" i="1"/>
  <c r="D51" i="1"/>
  <c r="C52" i="1"/>
  <c r="C126" i="1"/>
  <c r="N436" i="3"/>
  <c r="N437" i="3" s="1"/>
  <c r="N438" i="3" s="1"/>
  <c r="N439" i="3" s="1"/>
  <c r="N440" i="3" s="1"/>
  <c r="N441" i="3" s="1"/>
  <c r="N442" i="3" s="1"/>
  <c r="N443" i="3" s="1"/>
  <c r="N444" i="3" s="1"/>
  <c r="N445" i="3" s="1"/>
  <c r="N446" i="3" s="1"/>
  <c r="N447" i="3" s="1"/>
  <c r="N448" i="3" s="1"/>
  <c r="N449" i="3" s="1"/>
  <c r="N450" i="3" s="1"/>
  <c r="N451" i="3" s="1"/>
  <c r="N452" i="3" s="1"/>
  <c r="N453" i="3" s="1"/>
  <c r="N454" i="3" s="1"/>
  <c r="N455" i="3" s="1"/>
  <c r="N456" i="3" s="1"/>
  <c r="N457" i="3" s="1"/>
  <c r="N458" i="3" s="1"/>
  <c r="N459" i="3" s="1"/>
  <c r="N460" i="3" s="1"/>
  <c r="N461" i="3" s="1"/>
  <c r="N462" i="3" s="1"/>
  <c r="N463" i="3" s="1"/>
  <c r="N464" i="3" s="1"/>
  <c r="N465" i="3" s="1"/>
  <c r="N466" i="3" s="1"/>
  <c r="N467" i="3" s="1"/>
  <c r="N468" i="3" s="1"/>
  <c r="N469" i="3" s="1"/>
  <c r="N470" i="3" s="1"/>
  <c r="N471" i="3" s="1"/>
  <c r="N472" i="3" s="1"/>
  <c r="N473" i="3" s="1"/>
  <c r="N474" i="3" s="1"/>
  <c r="N475" i="3" s="1"/>
  <c r="N476" i="3" s="1"/>
  <c r="N477" i="3" s="1"/>
  <c r="N478" i="3" s="1"/>
  <c r="N479" i="3" s="1"/>
  <c r="N480" i="3" s="1"/>
  <c r="N481" i="3" s="1"/>
  <c r="N482" i="3" s="1"/>
  <c r="N483" i="3" s="1"/>
  <c r="N484" i="3" s="1"/>
  <c r="N485" i="3" s="1"/>
  <c r="N486" i="3" s="1"/>
  <c r="N487" i="3" s="1"/>
  <c r="N488" i="3" s="1"/>
  <c r="N489" i="3" s="1"/>
  <c r="N490" i="3" s="1"/>
  <c r="N491" i="3" s="1"/>
  <c r="N492" i="3" s="1"/>
  <c r="N493" i="3" s="1"/>
  <c r="N494" i="3" s="1"/>
  <c r="N495" i="3" s="1"/>
  <c r="N496" i="3" s="1"/>
  <c r="N497" i="3" s="1"/>
  <c r="N498" i="3" s="1"/>
  <c r="N499" i="3" s="1"/>
  <c r="N500" i="3" s="1"/>
  <c r="N501" i="3" s="1"/>
  <c r="N502" i="3" s="1"/>
  <c r="N503" i="3" s="1"/>
  <c r="N504" i="3" s="1"/>
  <c r="N505" i="3" s="1"/>
  <c r="N506" i="3" s="1"/>
  <c r="N507" i="3" s="1"/>
  <c r="N508" i="3" s="1"/>
  <c r="N509" i="3" s="1"/>
  <c r="N510" i="3" s="1"/>
  <c r="N511" i="3" s="1"/>
  <c r="N512" i="3" s="1"/>
  <c r="N513" i="3" s="1"/>
  <c r="N514" i="3" s="1"/>
  <c r="N515" i="3" s="1"/>
  <c r="N516" i="3" s="1"/>
  <c r="N517" i="3" s="1"/>
  <c r="N518" i="3" s="1"/>
  <c r="N519" i="3" s="1"/>
  <c r="N520" i="3" s="1"/>
  <c r="N521" i="3" s="1"/>
  <c r="N522" i="3" s="1"/>
  <c r="N523" i="3" s="1"/>
  <c r="N524" i="3" s="1"/>
  <c r="N525" i="3" s="1"/>
  <c r="N526" i="3" s="1"/>
  <c r="N527" i="3" s="1"/>
  <c r="N528" i="3" s="1"/>
  <c r="N529" i="3" s="1"/>
  <c r="N530" i="3" s="1"/>
  <c r="N531" i="3" s="1"/>
  <c r="N532" i="3" s="1"/>
  <c r="N533" i="3" s="1"/>
  <c r="N534" i="3" s="1"/>
  <c r="N535" i="3" s="1"/>
  <c r="N536" i="3" s="1"/>
  <c r="N537" i="3" s="1"/>
  <c r="N538" i="3" s="1"/>
  <c r="N539" i="3" s="1"/>
  <c r="N540" i="3" s="1"/>
  <c r="N541" i="3" s="1"/>
  <c r="N542" i="3" s="1"/>
  <c r="N543" i="3" s="1"/>
  <c r="N544" i="3" s="1"/>
  <c r="N545" i="3" s="1"/>
  <c r="N546" i="3" s="1"/>
  <c r="N547" i="3" s="1"/>
  <c r="N548" i="3" s="1"/>
  <c r="N549" i="3" s="1"/>
  <c r="N550" i="3" s="1"/>
  <c r="N551" i="3" s="1"/>
  <c r="N552" i="3" s="1"/>
  <c r="N553" i="3" s="1"/>
  <c r="N554" i="3" s="1"/>
  <c r="N555" i="3" s="1"/>
  <c r="N556" i="3" s="1"/>
  <c r="N557" i="3" s="1"/>
  <c r="N558" i="3" s="1"/>
  <c r="N559" i="3" s="1"/>
  <c r="N560" i="3" s="1"/>
  <c r="N561" i="3" s="1"/>
  <c r="N562" i="3" s="1"/>
  <c r="N563" i="3" s="1"/>
  <c r="N564" i="3" s="1"/>
  <c r="N565" i="3" s="1"/>
  <c r="N566" i="3" s="1"/>
  <c r="N567" i="3" s="1"/>
  <c r="N568" i="3" s="1"/>
  <c r="N569" i="3" s="1"/>
  <c r="N570" i="3" s="1"/>
  <c r="N571" i="3" s="1"/>
  <c r="N572" i="3" s="1"/>
  <c r="N573" i="3" s="1"/>
  <c r="N574" i="3" s="1"/>
  <c r="N575" i="3" s="1"/>
  <c r="N576" i="3" s="1"/>
  <c r="N577" i="3" s="1"/>
  <c r="N578" i="3" s="1"/>
  <c r="N579" i="3" s="1"/>
  <c r="N580" i="3" s="1"/>
  <c r="N581" i="3" s="1"/>
  <c r="N582" i="3" s="1"/>
  <c r="N583" i="3" s="1"/>
  <c r="N584" i="3" s="1"/>
  <c r="N585" i="3" s="1"/>
  <c r="N586" i="3" s="1"/>
  <c r="N587" i="3" s="1"/>
  <c r="N588" i="3" s="1"/>
  <c r="N589" i="3" s="1"/>
  <c r="N590" i="3" s="1"/>
  <c r="N591" i="3" s="1"/>
  <c r="N592" i="3" s="1"/>
  <c r="N593" i="3" s="1"/>
  <c r="N594" i="3" s="1"/>
  <c r="N595" i="3" s="1"/>
  <c r="N596" i="3" s="1"/>
  <c r="N597" i="3" s="1"/>
  <c r="N598" i="3" s="1"/>
  <c r="N599" i="3" s="1"/>
  <c r="N600" i="3" s="1"/>
  <c r="N601" i="3" s="1"/>
  <c r="N602" i="3" s="1"/>
  <c r="N603" i="3" s="1"/>
  <c r="N604" i="3" s="1"/>
  <c r="N605" i="3" s="1"/>
  <c r="N606" i="3" s="1"/>
  <c r="N607" i="3" s="1"/>
  <c r="N608" i="3" s="1"/>
  <c r="N609" i="3" s="1"/>
  <c r="N610" i="3" s="1"/>
  <c r="N611" i="3" s="1"/>
  <c r="N612" i="3" s="1"/>
  <c r="N613" i="3" s="1"/>
  <c r="N614" i="3" s="1"/>
  <c r="N615" i="3" s="1"/>
  <c r="N616" i="3" s="1"/>
  <c r="N617" i="3" s="1"/>
  <c r="N618" i="3" s="1"/>
  <c r="N619" i="3" s="1"/>
  <c r="N620" i="3" s="1"/>
  <c r="N621" i="3" s="1"/>
  <c r="N622" i="3" s="1"/>
  <c r="N623" i="3" s="1"/>
  <c r="N624" i="3" s="1"/>
  <c r="N625" i="3" s="1"/>
  <c r="N626" i="3" s="1"/>
  <c r="N627" i="3" s="1"/>
  <c r="N628" i="3" s="1"/>
  <c r="N629" i="3" s="1"/>
  <c r="N630" i="3" s="1"/>
  <c r="N631" i="3" s="1"/>
  <c r="N632" i="3" s="1"/>
  <c r="N633" i="3" s="1"/>
  <c r="N634" i="3" s="1"/>
  <c r="N635" i="3" s="1"/>
  <c r="N636" i="3" s="1"/>
  <c r="N637" i="3" s="1"/>
  <c r="N638" i="3" s="1"/>
  <c r="N639" i="3" s="1"/>
  <c r="N640" i="3" s="1"/>
  <c r="N641" i="3" s="1"/>
  <c r="N642" i="3" s="1"/>
  <c r="N643" i="3" s="1"/>
  <c r="N644" i="3" s="1"/>
  <c r="N645" i="3" s="1"/>
  <c r="N646" i="3" s="1"/>
  <c r="N647" i="3" s="1"/>
  <c r="N648" i="3" s="1"/>
  <c r="N649" i="3" s="1"/>
  <c r="N650" i="3" s="1"/>
  <c r="N651" i="3" s="1"/>
  <c r="N652" i="3" s="1"/>
  <c r="N653" i="3" s="1"/>
  <c r="N654" i="3" s="1"/>
  <c r="N655" i="3" s="1"/>
  <c r="N656" i="3" s="1"/>
  <c r="N657" i="3" s="1"/>
  <c r="N658" i="3" s="1"/>
  <c r="N659" i="3" s="1"/>
  <c r="N660" i="3" s="1"/>
  <c r="N661" i="3" s="1"/>
  <c r="N662" i="3" s="1"/>
  <c r="N663" i="3" s="1"/>
  <c r="N664" i="3" s="1"/>
  <c r="N665" i="3" s="1"/>
  <c r="N666" i="3" s="1"/>
  <c r="N667" i="3" s="1"/>
  <c r="N668" i="3" s="1"/>
  <c r="N669" i="3" s="1"/>
  <c r="N670" i="3" s="1"/>
  <c r="N671" i="3" s="1"/>
  <c r="N672" i="3" s="1"/>
  <c r="N673" i="3" s="1"/>
  <c r="N674" i="3" s="1"/>
  <c r="N675" i="3" s="1"/>
  <c r="N676" i="3" s="1"/>
  <c r="N677" i="3" s="1"/>
  <c r="N678" i="3" s="1"/>
  <c r="N679" i="3" s="1"/>
  <c r="N680" i="3" s="1"/>
  <c r="N681" i="3" s="1"/>
  <c r="N682" i="3" s="1"/>
  <c r="N683" i="3" s="1"/>
  <c r="N684" i="3" s="1"/>
  <c r="N685" i="3" s="1"/>
  <c r="N686" i="3" s="1"/>
  <c r="N687" i="3" s="1"/>
  <c r="N688" i="3" s="1"/>
  <c r="N689" i="3" s="1"/>
  <c r="N690" i="3" s="1"/>
  <c r="N691" i="3" s="1"/>
  <c r="N692" i="3" s="1"/>
  <c r="N693" i="3" s="1"/>
  <c r="N694" i="3" s="1"/>
  <c r="N695" i="3" s="1"/>
  <c r="N696" i="3" s="1"/>
  <c r="N697" i="3" s="1"/>
  <c r="N698" i="3" s="1"/>
  <c r="N699" i="3" s="1"/>
  <c r="N700" i="3" s="1"/>
  <c r="N701" i="3" s="1"/>
  <c r="N702" i="3" s="1"/>
  <c r="N703" i="3" s="1"/>
  <c r="N704" i="3" s="1"/>
  <c r="N705" i="3" s="1"/>
  <c r="N706" i="3" s="1"/>
  <c r="N707" i="3" s="1"/>
  <c r="N708" i="3" s="1"/>
  <c r="N709" i="3" s="1"/>
  <c r="N710" i="3" s="1"/>
  <c r="N711" i="3" s="1"/>
  <c r="N712" i="3" s="1"/>
  <c r="N713" i="3" s="1"/>
  <c r="N714" i="3" s="1"/>
  <c r="N715" i="3" s="1"/>
  <c r="N716" i="3" s="1"/>
  <c r="N717" i="3" s="1"/>
  <c r="N718" i="3" s="1"/>
  <c r="N719" i="3" s="1"/>
  <c r="N720" i="3" s="1"/>
  <c r="N721" i="3" s="1"/>
  <c r="N722" i="3" s="1"/>
  <c r="N723" i="3" s="1"/>
  <c r="N724" i="3" s="1"/>
  <c r="N725" i="3" s="1"/>
  <c r="N726" i="3" s="1"/>
  <c r="N727" i="3" s="1"/>
  <c r="N728" i="3" s="1"/>
  <c r="N729" i="3" s="1"/>
  <c r="N730" i="3" s="1"/>
  <c r="N731" i="3" s="1"/>
  <c r="N732" i="3" s="1"/>
  <c r="N733" i="3" s="1"/>
  <c r="N734" i="3" s="1"/>
  <c r="N735" i="3" s="1"/>
  <c r="N736" i="3" s="1"/>
  <c r="N737" i="3" s="1"/>
  <c r="N738" i="3" s="1"/>
  <c r="N739" i="3" s="1"/>
  <c r="N740" i="3" s="1"/>
  <c r="N741" i="3" s="1"/>
  <c r="N742" i="3" s="1"/>
  <c r="N743" i="3" s="1"/>
  <c r="N744" i="3" s="1"/>
  <c r="N745" i="3" s="1"/>
  <c r="N746" i="3" s="1"/>
  <c r="N747" i="3" s="1"/>
  <c r="N748" i="3" s="1"/>
  <c r="N749" i="3" s="1"/>
  <c r="N750" i="3" s="1"/>
  <c r="N751" i="3" s="1"/>
  <c r="N752" i="3" s="1"/>
  <c r="N753" i="3" s="1"/>
  <c r="N754" i="3" s="1"/>
  <c r="N755" i="3" s="1"/>
  <c r="N756" i="3" s="1"/>
  <c r="N757" i="3" s="1"/>
  <c r="N758" i="3" s="1"/>
  <c r="N759" i="3" s="1"/>
  <c r="N760" i="3" s="1"/>
  <c r="N761" i="3" s="1"/>
  <c r="N762" i="3" s="1"/>
  <c r="N763" i="3" s="1"/>
  <c r="N764" i="3" s="1"/>
  <c r="N765" i="3" s="1"/>
  <c r="N766" i="3" s="1"/>
  <c r="N767" i="3" s="1"/>
  <c r="N768" i="3" s="1"/>
  <c r="N769" i="3" s="1"/>
  <c r="N770" i="3" s="1"/>
  <c r="N771" i="3" s="1"/>
  <c r="N772" i="3" s="1"/>
  <c r="N773" i="3" s="1"/>
  <c r="N774" i="3" s="1"/>
  <c r="N775" i="3" s="1"/>
  <c r="N776" i="3" s="1"/>
  <c r="N777" i="3" s="1"/>
  <c r="N778" i="3" s="1"/>
  <c r="N779" i="3" s="1"/>
  <c r="N780" i="3" s="1"/>
  <c r="N781" i="3" s="1"/>
  <c r="N782" i="3" s="1"/>
  <c r="N783" i="3" s="1"/>
  <c r="N784" i="3" s="1"/>
  <c r="N785" i="3" s="1"/>
  <c r="N786" i="3" s="1"/>
  <c r="N787" i="3" s="1"/>
  <c r="N788" i="3" s="1"/>
  <c r="N789" i="3" s="1"/>
  <c r="N790" i="3" s="1"/>
  <c r="N791" i="3" s="1"/>
  <c r="N792" i="3" s="1"/>
  <c r="N793" i="3" s="1"/>
  <c r="N794" i="3" s="1"/>
  <c r="N795" i="3" s="1"/>
  <c r="N796" i="3" s="1"/>
  <c r="N797" i="3" s="1"/>
  <c r="N798" i="3" s="1"/>
  <c r="N799" i="3" s="1"/>
  <c r="N800" i="3" s="1"/>
  <c r="N801" i="3" s="1"/>
  <c r="N802" i="3" s="1"/>
  <c r="N803" i="3" s="1"/>
  <c r="N804" i="3" s="1"/>
  <c r="N805" i="3" s="1"/>
  <c r="N806" i="3" s="1"/>
  <c r="N807" i="3" s="1"/>
  <c r="N808" i="3" s="1"/>
  <c r="N809" i="3" s="1"/>
  <c r="N810" i="3" s="1"/>
  <c r="N811" i="3" s="1"/>
  <c r="N812" i="3" s="1"/>
  <c r="N813" i="3" s="1"/>
  <c r="N814" i="3" s="1"/>
  <c r="N815" i="3" s="1"/>
  <c r="N816" i="3" s="1"/>
  <c r="N817" i="3" s="1"/>
  <c r="N818" i="3" s="1"/>
  <c r="N819" i="3" s="1"/>
  <c r="N820" i="3" s="1"/>
  <c r="N821" i="3" s="1"/>
  <c r="N822" i="3" s="1"/>
  <c r="N823" i="3" s="1"/>
  <c r="N824" i="3" s="1"/>
  <c r="N825" i="3" s="1"/>
  <c r="N826" i="3" s="1"/>
  <c r="N827" i="3" s="1"/>
  <c r="N828" i="3" s="1"/>
  <c r="N829" i="3" s="1"/>
  <c r="N830" i="3" s="1"/>
  <c r="N831" i="3" s="1"/>
  <c r="N832" i="3" s="1"/>
  <c r="N833" i="3" s="1"/>
  <c r="N834" i="3" s="1"/>
  <c r="N835" i="3" s="1"/>
  <c r="N836" i="3" s="1"/>
  <c r="N837" i="3" s="1"/>
  <c r="N838" i="3" s="1"/>
  <c r="N839" i="3" s="1"/>
  <c r="N840" i="3" s="1"/>
  <c r="N841" i="3" s="1"/>
  <c r="N842" i="3" s="1"/>
  <c r="N843" i="3" s="1"/>
  <c r="N874" i="3" s="1"/>
  <c r="N875" i="3" s="1"/>
  <c r="N876" i="3" s="1"/>
  <c r="N877" i="3" s="1"/>
  <c r="N878" i="3" s="1"/>
  <c r="N879" i="3" s="1"/>
  <c r="N880" i="3" s="1"/>
  <c r="N881" i="3" s="1"/>
  <c r="N882" i="3" s="1"/>
  <c r="N883" i="3" s="1"/>
  <c r="N884" i="3" s="1"/>
  <c r="N885" i="3" s="1"/>
  <c r="N886" i="3" s="1"/>
  <c r="N887" i="3" s="1"/>
  <c r="N888" i="3" s="1"/>
  <c r="N889" i="3" s="1"/>
  <c r="N890" i="3" s="1"/>
  <c r="N891" i="3" s="1"/>
  <c r="N892" i="3" s="1"/>
  <c r="N893" i="3" s="1"/>
  <c r="N894" i="3" s="1"/>
  <c r="N895" i="3" s="1"/>
  <c r="N896" i="3" s="1"/>
  <c r="N897" i="3" s="1"/>
  <c r="N898" i="3" s="1"/>
  <c r="N899" i="3" s="1"/>
  <c r="N900" i="3" s="1"/>
  <c r="N901" i="3" s="1"/>
  <c r="N902" i="3" s="1"/>
  <c r="N903" i="3" s="1"/>
  <c r="N904" i="3" s="1"/>
  <c r="N905" i="3" s="1"/>
  <c r="N906" i="3" s="1"/>
  <c r="N907" i="3" s="1"/>
  <c r="N908" i="3" s="1"/>
  <c r="N909" i="3" s="1"/>
  <c r="N910" i="3" s="1"/>
  <c r="N911" i="3" s="1"/>
  <c r="N912" i="3" s="1"/>
  <c r="N913" i="3" s="1"/>
  <c r="N914" i="3" s="1"/>
  <c r="N915" i="3" s="1"/>
  <c r="N916" i="3" s="1"/>
  <c r="N917" i="3" s="1"/>
  <c r="D112" i="15"/>
  <c r="D29" i="15"/>
  <c r="D94" i="15"/>
  <c r="D102" i="15"/>
  <c r="D61" i="15"/>
  <c r="D118" i="15"/>
  <c r="D84" i="15"/>
  <c r="D142" i="15"/>
  <c r="D44" i="15"/>
  <c r="D54" i="15"/>
  <c r="D148" i="15"/>
  <c r="D135" i="15"/>
  <c r="D33" i="15"/>
  <c r="D73" i="15"/>
  <c r="D6" i="15"/>
  <c r="D7" i="15" s="1"/>
  <c r="G87" i="15"/>
  <c r="G46" i="15"/>
  <c r="G57" i="15"/>
  <c r="G82" i="15"/>
  <c r="G98" i="15"/>
  <c r="G37" i="15"/>
  <c r="G31" i="15"/>
  <c r="G88" i="15"/>
  <c r="G66" i="15"/>
  <c r="G40" i="15"/>
  <c r="G47" i="15"/>
  <c r="G51" i="15"/>
  <c r="G58" i="15"/>
  <c r="G65" i="15"/>
  <c r="G89" i="15"/>
  <c r="G96" i="15"/>
  <c r="G100" i="15"/>
  <c r="G81" i="15"/>
  <c r="G80" i="15"/>
  <c r="G86" i="15"/>
  <c r="G50" i="15"/>
  <c r="G64" i="15"/>
  <c r="G92" i="15"/>
  <c r="G35" i="15"/>
  <c r="G39" i="15"/>
  <c r="G38" i="15"/>
  <c r="G76" i="15"/>
  <c r="G41" i="15"/>
  <c r="G48" i="15"/>
  <c r="G52" i="15"/>
  <c r="G59" i="15"/>
  <c r="G68" i="15"/>
  <c r="G90" i="15"/>
  <c r="G97" i="15"/>
  <c r="G99" i="15"/>
  <c r="G36" i="15"/>
  <c r="G78" i="15"/>
  <c r="G71" i="15"/>
  <c r="G75" i="15"/>
  <c r="G79" i="15"/>
  <c r="G42" i="15"/>
  <c r="G49" i="15"/>
  <c r="G56" i="15"/>
  <c r="G63" i="15"/>
  <c r="G77" i="15"/>
  <c r="G91" i="15"/>
  <c r="C7" i="15"/>
  <c r="C8" i="15" s="1"/>
  <c r="G120" i="15"/>
  <c r="G144" i="15"/>
  <c r="F60" i="15"/>
  <c r="F19" i="15"/>
  <c r="F5" i="15" s="1"/>
  <c r="G114" i="15"/>
  <c r="G146" i="15"/>
  <c r="G145" i="15"/>
  <c r="G137" i="15"/>
  <c r="F72" i="15"/>
  <c r="G18" i="15"/>
  <c r="G26" i="15"/>
  <c r="G104" i="15"/>
  <c r="G139" i="15"/>
  <c r="G131" i="15"/>
  <c r="G127" i="15"/>
  <c r="G123" i="15"/>
  <c r="G115" i="15"/>
  <c r="G108" i="15"/>
  <c r="G105" i="15"/>
  <c r="F93" i="15"/>
  <c r="F111" i="15"/>
  <c r="F53" i="15"/>
  <c r="F141" i="15"/>
  <c r="F134" i="15"/>
  <c r="F147" i="15"/>
  <c r="G23" i="15"/>
  <c r="G16" i="15"/>
  <c r="G24" i="15"/>
  <c r="G138" i="15"/>
  <c r="G130" i="15"/>
  <c r="G126" i="15"/>
  <c r="G122" i="15"/>
  <c r="G110" i="15"/>
  <c r="F83" i="15"/>
  <c r="F43" i="15"/>
  <c r="F101" i="15"/>
  <c r="G22" i="15"/>
  <c r="G25" i="15"/>
  <c r="G133" i="15"/>
  <c r="G129" i="15"/>
  <c r="G125" i="15"/>
  <c r="G121" i="15"/>
  <c r="G109" i="15"/>
  <c r="G107" i="15"/>
  <c r="E6" i="15"/>
  <c r="E7" i="15" s="1"/>
  <c r="F28" i="15"/>
  <c r="F117" i="15"/>
  <c r="F32" i="15"/>
  <c r="G15" i="15"/>
  <c r="G27" i="15"/>
  <c r="G17" i="15"/>
  <c r="G140" i="15"/>
  <c r="G132" i="15"/>
  <c r="G128" i="15"/>
  <c r="G124" i="15"/>
  <c r="G116" i="15"/>
  <c r="G106" i="15"/>
  <c r="E142" i="15"/>
  <c r="E112" i="15"/>
  <c r="E73" i="15"/>
  <c r="E54" i="15"/>
  <c r="E84" i="15"/>
  <c r="E94" i="15"/>
  <c r="E33" i="15"/>
  <c r="E29" i="15"/>
  <c r="E148" i="15"/>
  <c r="E118" i="15"/>
  <c r="E44" i="15"/>
  <c r="E135" i="15"/>
  <c r="E102" i="15"/>
  <c r="E61" i="15"/>
  <c r="I11" i="15"/>
  <c r="H12" i="15"/>
  <c r="H67" i="15" s="1"/>
  <c r="B11" i="1"/>
  <c r="D11" i="1" s="1"/>
  <c r="O133" i="5"/>
  <c r="O146" i="5"/>
  <c r="O82" i="5"/>
  <c r="O116" i="5"/>
  <c r="O92" i="5"/>
  <c r="O31" i="5"/>
  <c r="O71" i="5"/>
  <c r="O27" i="5"/>
  <c r="O140" i="5"/>
  <c r="O110" i="5"/>
  <c r="O59" i="5"/>
  <c r="O100" i="5"/>
  <c r="O42" i="5"/>
  <c r="O52" i="5"/>
  <c r="I10" i="15" l="1"/>
  <c r="D10" i="1"/>
  <c r="F73" i="15"/>
  <c r="F118" i="15"/>
  <c r="H68" i="15"/>
  <c r="H100" i="15"/>
  <c r="H82" i="15"/>
  <c r="H36" i="15"/>
  <c r="H50" i="15"/>
  <c r="H89" i="15"/>
  <c r="H65" i="15"/>
  <c r="H78" i="15"/>
  <c r="H96" i="15"/>
  <c r="H40" i="15"/>
  <c r="H63" i="15"/>
  <c r="H66" i="15"/>
  <c r="F44" i="15"/>
  <c r="H38" i="15"/>
  <c r="H48" i="15"/>
  <c r="H47" i="15"/>
  <c r="H77" i="15"/>
  <c r="H37" i="15"/>
  <c r="H57" i="15"/>
  <c r="H80" i="15"/>
  <c r="H76" i="15"/>
  <c r="H86" i="15"/>
  <c r="H90" i="15"/>
  <c r="H97" i="15"/>
  <c r="H99" i="15"/>
  <c r="F112" i="15"/>
  <c r="H42" i="15"/>
  <c r="H52" i="15"/>
  <c r="H51" i="15"/>
  <c r="H49" i="15"/>
  <c r="H31" i="15"/>
  <c r="H41" i="15"/>
  <c r="H64" i="15"/>
  <c r="H79" i="15"/>
  <c r="H87" i="15"/>
  <c r="H91" i="15"/>
  <c r="H39" i="15"/>
  <c r="H59" i="15"/>
  <c r="H35" i="15"/>
  <c r="H58" i="15"/>
  <c r="H56" i="15"/>
  <c r="H46" i="15"/>
  <c r="H71" i="15"/>
  <c r="H75" i="15"/>
  <c r="H81" i="15"/>
  <c r="H88" i="15"/>
  <c r="H92" i="15"/>
  <c r="H98" i="15"/>
  <c r="D8" i="15"/>
  <c r="F29" i="15"/>
  <c r="F135" i="15"/>
  <c r="F142" i="15"/>
  <c r="F33" i="15"/>
  <c r="G147" i="15"/>
  <c r="F102" i="15"/>
  <c r="F148" i="15"/>
  <c r="F61" i="15"/>
  <c r="F84" i="15"/>
  <c r="F94" i="15"/>
  <c r="F54" i="15"/>
  <c r="G101" i="15"/>
  <c r="H146" i="15"/>
  <c r="H120" i="15"/>
  <c r="H145" i="15"/>
  <c r="H114" i="15"/>
  <c r="H137" i="15"/>
  <c r="H144" i="15"/>
  <c r="G93" i="15"/>
  <c r="H23" i="15"/>
  <c r="H16" i="15"/>
  <c r="H24" i="15"/>
  <c r="H15" i="15"/>
  <c r="H27" i="15"/>
  <c r="H140" i="15"/>
  <c r="H131" i="15"/>
  <c r="H130" i="15"/>
  <c r="H104" i="15"/>
  <c r="H123" i="15"/>
  <c r="H115" i="15"/>
  <c r="H108" i="15"/>
  <c r="H105" i="15"/>
  <c r="G111" i="15"/>
  <c r="G28" i="15"/>
  <c r="H25" i="15"/>
  <c r="H18" i="15"/>
  <c r="H132" i="15"/>
  <c r="H127" i="15"/>
  <c r="H126" i="15"/>
  <c r="H122" i="15"/>
  <c r="H110" i="15"/>
  <c r="G117" i="15"/>
  <c r="G83" i="15"/>
  <c r="G19" i="15"/>
  <c r="G5" i="15" s="1"/>
  <c r="G60" i="15"/>
  <c r="F6" i="15"/>
  <c r="F7" i="15" s="1"/>
  <c r="H17" i="15"/>
  <c r="H128" i="15"/>
  <c r="H133" i="15"/>
  <c r="H125" i="15"/>
  <c r="H121" i="15"/>
  <c r="H109" i="15"/>
  <c r="H107" i="15"/>
  <c r="G72" i="15"/>
  <c r="G141" i="15"/>
  <c r="G32" i="15"/>
  <c r="G134" i="15"/>
  <c r="H26" i="15"/>
  <c r="H22" i="15"/>
  <c r="H139" i="15"/>
  <c r="H138" i="15"/>
  <c r="H129" i="15"/>
  <c r="H124" i="15"/>
  <c r="H116" i="15"/>
  <c r="H106" i="15"/>
  <c r="G53" i="15"/>
  <c r="G43" i="15"/>
  <c r="J11" i="15"/>
  <c r="I12" i="15"/>
  <c r="I100" i="15" s="1"/>
  <c r="J10" i="15" l="1"/>
  <c r="I67" i="15"/>
  <c r="I37" i="15"/>
  <c r="I41" i="15"/>
  <c r="I48" i="15"/>
  <c r="I52" i="15"/>
  <c r="I59" i="15"/>
  <c r="I75" i="15"/>
  <c r="I79" i="15"/>
  <c r="I86" i="15"/>
  <c r="I90" i="15"/>
  <c r="I97" i="15"/>
  <c r="I99" i="15"/>
  <c r="I31" i="15"/>
  <c r="I38" i="15"/>
  <c r="I42" i="15"/>
  <c r="I49" i="15"/>
  <c r="I56" i="15"/>
  <c r="I63" i="15"/>
  <c r="I66" i="15"/>
  <c r="I76" i="15"/>
  <c r="I80" i="15"/>
  <c r="I87" i="15"/>
  <c r="I91" i="15"/>
  <c r="I35" i="15"/>
  <c r="I39" i="15"/>
  <c r="I46" i="15"/>
  <c r="I50" i="15"/>
  <c r="I57" i="15"/>
  <c r="I64" i="15"/>
  <c r="I68" i="15"/>
  <c r="I77" i="15"/>
  <c r="I81" i="15"/>
  <c r="I88" i="15"/>
  <c r="I92" i="15"/>
  <c r="I98" i="15"/>
  <c r="I36" i="15"/>
  <c r="I40" i="15"/>
  <c r="I47" i="15"/>
  <c r="I51" i="15"/>
  <c r="I58" i="15"/>
  <c r="I65" i="15"/>
  <c r="I71" i="15"/>
  <c r="I78" i="15"/>
  <c r="I82" i="15"/>
  <c r="I89" i="15"/>
  <c r="I96" i="15"/>
  <c r="E8" i="15"/>
  <c r="F8" i="15" s="1"/>
  <c r="H147" i="15"/>
  <c r="I146" i="15"/>
  <c r="I144" i="15"/>
  <c r="H19" i="15"/>
  <c r="H5" i="15" s="1"/>
  <c r="I114" i="15"/>
  <c r="I137" i="15"/>
  <c r="I145" i="15"/>
  <c r="I120" i="15"/>
  <c r="I127" i="15"/>
  <c r="I130" i="15"/>
  <c r="I116" i="15"/>
  <c r="I17" i="15"/>
  <c r="I25" i="15"/>
  <c r="I132" i="15"/>
  <c r="I121" i="15"/>
  <c r="I107" i="15"/>
  <c r="H32" i="15"/>
  <c r="G6" i="15"/>
  <c r="G7" i="15" s="1"/>
  <c r="I122" i="15"/>
  <c r="I126" i="15"/>
  <c r="I16" i="15"/>
  <c r="I24" i="15"/>
  <c r="I128" i="15"/>
  <c r="I109" i="15"/>
  <c r="I106" i="15"/>
  <c r="H111" i="15"/>
  <c r="H60" i="15"/>
  <c r="H53" i="15"/>
  <c r="H93" i="15"/>
  <c r="H83" i="15"/>
  <c r="I15" i="15"/>
  <c r="I139" i="15"/>
  <c r="I110" i="15"/>
  <c r="I124" i="15"/>
  <c r="I133" i="15"/>
  <c r="I27" i="15"/>
  <c r="I125" i="15"/>
  <c r="I108" i="15"/>
  <c r="I105" i="15"/>
  <c r="H72" i="15"/>
  <c r="H134" i="15"/>
  <c r="H43" i="15"/>
  <c r="H117" i="15"/>
  <c r="H28" i="15"/>
  <c r="I22" i="15"/>
  <c r="I131" i="15"/>
  <c r="I138" i="15"/>
  <c r="I115" i="15"/>
  <c r="I129" i="15"/>
  <c r="I18" i="15"/>
  <c r="I26" i="15"/>
  <c r="I23" i="15"/>
  <c r="I140" i="15"/>
  <c r="I123" i="15"/>
  <c r="I104" i="15"/>
  <c r="G44" i="15"/>
  <c r="G29" i="15"/>
  <c r="G112" i="15"/>
  <c r="G54" i="15"/>
  <c r="G94" i="15"/>
  <c r="G148" i="15"/>
  <c r="G73" i="15"/>
  <c r="G33" i="15"/>
  <c r="G61" i="15"/>
  <c r="G118" i="15"/>
  <c r="G102" i="15"/>
  <c r="G135" i="15"/>
  <c r="G84" i="15"/>
  <c r="G142" i="15"/>
  <c r="H141" i="15"/>
  <c r="H101" i="15"/>
  <c r="K11" i="15"/>
  <c r="J12" i="15"/>
  <c r="J99" i="15" s="1"/>
  <c r="J67" i="15" l="1"/>
  <c r="K10" i="15"/>
  <c r="J35" i="15"/>
  <c r="J49" i="15"/>
  <c r="J80" i="15"/>
  <c r="J76" i="15"/>
  <c r="J42" i="15"/>
  <c r="J31" i="15"/>
  <c r="J56" i="15"/>
  <c r="J87" i="15"/>
  <c r="J36" i="15"/>
  <c r="J63" i="15"/>
  <c r="J91" i="15"/>
  <c r="J38" i="15"/>
  <c r="J41" i="15"/>
  <c r="J66" i="15"/>
  <c r="J46" i="15"/>
  <c r="J50" i="15"/>
  <c r="J57" i="15"/>
  <c r="J64" i="15"/>
  <c r="J75" i="15"/>
  <c r="J81" i="15"/>
  <c r="J88" i="15"/>
  <c r="J92" i="15"/>
  <c r="J98" i="15"/>
  <c r="J39" i="15"/>
  <c r="J68" i="15"/>
  <c r="J47" i="15"/>
  <c r="J51" i="15"/>
  <c r="J58" i="15"/>
  <c r="J65" i="15"/>
  <c r="J78" i="15"/>
  <c r="J82" i="15"/>
  <c r="J89" i="15"/>
  <c r="J96" i="15"/>
  <c r="J100" i="15"/>
  <c r="J40" i="15"/>
  <c r="J37" i="15"/>
  <c r="J77" i="15"/>
  <c r="J48" i="15"/>
  <c r="J52" i="15"/>
  <c r="J59" i="15"/>
  <c r="J71" i="15"/>
  <c r="J79" i="15"/>
  <c r="J86" i="15"/>
  <c r="J90" i="15"/>
  <c r="J97" i="15"/>
  <c r="J137" i="15"/>
  <c r="H61" i="15"/>
  <c r="G8" i="15"/>
  <c r="H29" i="15"/>
  <c r="H73" i="15"/>
  <c r="H44" i="15"/>
  <c r="H102" i="15"/>
  <c r="H94" i="15"/>
  <c r="H112" i="15"/>
  <c r="H54" i="15"/>
  <c r="H142" i="15"/>
  <c r="H148" i="15"/>
  <c r="H84" i="15"/>
  <c r="H135" i="15"/>
  <c r="H33" i="15"/>
  <c r="H118" i="15"/>
  <c r="I60" i="15"/>
  <c r="J146" i="15"/>
  <c r="J120" i="15"/>
  <c r="J145" i="15"/>
  <c r="J114" i="15"/>
  <c r="J144" i="15"/>
  <c r="I28" i="15"/>
  <c r="I117" i="15"/>
  <c r="I19" i="15"/>
  <c r="I5" i="15" s="1"/>
  <c r="I141" i="15"/>
  <c r="J17" i="15"/>
  <c r="J126" i="15"/>
  <c r="J128" i="15"/>
  <c r="J22" i="15"/>
  <c r="J131" i="15"/>
  <c r="J116" i="15"/>
  <c r="J106" i="15"/>
  <c r="I101" i="15"/>
  <c r="I32" i="15"/>
  <c r="J24" i="15"/>
  <c r="J27" i="15"/>
  <c r="J26" i="15"/>
  <c r="J124" i="15"/>
  <c r="J133" i="15"/>
  <c r="J125" i="15"/>
  <c r="J127" i="15"/>
  <c r="J115" i="15"/>
  <c r="J108" i="15"/>
  <c r="J105" i="15"/>
  <c r="I147" i="15"/>
  <c r="I53" i="15"/>
  <c r="I134" i="15"/>
  <c r="J16" i="15"/>
  <c r="J23" i="15"/>
  <c r="J138" i="15"/>
  <c r="J129" i="15"/>
  <c r="J140" i="15"/>
  <c r="J123" i="15"/>
  <c r="J122" i="15"/>
  <c r="J110" i="15"/>
  <c r="J104" i="15"/>
  <c r="I43" i="15"/>
  <c r="I93" i="15"/>
  <c r="I111" i="15"/>
  <c r="H6" i="15"/>
  <c r="H7" i="15" s="1"/>
  <c r="I72" i="15"/>
  <c r="I83" i="15"/>
  <c r="J25" i="15"/>
  <c r="J18" i="15"/>
  <c r="J130" i="15"/>
  <c r="J132" i="15"/>
  <c r="J15" i="15"/>
  <c r="J139" i="15"/>
  <c r="J121" i="15"/>
  <c r="J109" i="15"/>
  <c r="J107" i="15"/>
  <c r="L11" i="15"/>
  <c r="K12" i="15"/>
  <c r="K100" i="15" s="1"/>
  <c r="K67" i="15" l="1"/>
  <c r="L10" i="15"/>
  <c r="K52" i="15"/>
  <c r="K97" i="15"/>
  <c r="K76" i="15"/>
  <c r="K78" i="15"/>
  <c r="K59" i="15"/>
  <c r="K99" i="15"/>
  <c r="K75" i="15"/>
  <c r="K41" i="15"/>
  <c r="K71" i="15"/>
  <c r="K48" i="15"/>
  <c r="K90" i="15"/>
  <c r="K82" i="15"/>
  <c r="K79" i="15"/>
  <c r="K81" i="15"/>
  <c r="K80" i="15"/>
  <c r="K42" i="15"/>
  <c r="K49" i="15"/>
  <c r="K56" i="15"/>
  <c r="K63" i="15"/>
  <c r="K86" i="15"/>
  <c r="K91" i="15"/>
  <c r="K35" i="15"/>
  <c r="K31" i="15"/>
  <c r="K36" i="15"/>
  <c r="K39" i="15"/>
  <c r="K68" i="15"/>
  <c r="K87" i="15"/>
  <c r="K46" i="15"/>
  <c r="K50" i="15"/>
  <c r="K57" i="15"/>
  <c r="K64" i="15"/>
  <c r="K88" i="15"/>
  <c r="K92" i="15"/>
  <c r="K98" i="15"/>
  <c r="K37" i="15"/>
  <c r="K38" i="15"/>
  <c r="K66" i="15"/>
  <c r="K77" i="15"/>
  <c r="K40" i="15"/>
  <c r="K47" i="15"/>
  <c r="K51" i="15"/>
  <c r="K58" i="15"/>
  <c r="K65" i="15"/>
  <c r="K89" i="15"/>
  <c r="K96" i="15"/>
  <c r="H8" i="15"/>
  <c r="K145" i="15"/>
  <c r="J60" i="15"/>
  <c r="K137" i="15"/>
  <c r="K144" i="15"/>
  <c r="J19" i="15"/>
  <c r="J5" i="15" s="1"/>
  <c r="K120" i="15"/>
  <c r="K146" i="15"/>
  <c r="K114" i="15"/>
  <c r="J134" i="15"/>
  <c r="K24" i="15"/>
  <c r="K18" i="15"/>
  <c r="K26" i="15"/>
  <c r="K16" i="15"/>
  <c r="K104" i="15"/>
  <c r="K139" i="15"/>
  <c r="K131" i="15"/>
  <c r="K127" i="15"/>
  <c r="K123" i="15"/>
  <c r="K115" i="15"/>
  <c r="K108" i="15"/>
  <c r="K105" i="15"/>
  <c r="J111" i="15"/>
  <c r="J72" i="15"/>
  <c r="I54" i="15"/>
  <c r="I44" i="15"/>
  <c r="I33" i="15"/>
  <c r="I29" i="15"/>
  <c r="I84" i="15"/>
  <c r="I148" i="15"/>
  <c r="I135" i="15"/>
  <c r="I112" i="15"/>
  <c r="I118" i="15"/>
  <c r="I61" i="15"/>
  <c r="I73" i="15"/>
  <c r="I142" i="15"/>
  <c r="I94" i="15"/>
  <c r="I102" i="15"/>
  <c r="J147" i="15"/>
  <c r="K23" i="15"/>
  <c r="K25" i="15"/>
  <c r="K138" i="15"/>
  <c r="K130" i="15"/>
  <c r="K126" i="15"/>
  <c r="K122" i="15"/>
  <c r="K110" i="15"/>
  <c r="J32" i="15"/>
  <c r="J28" i="15"/>
  <c r="J83" i="15"/>
  <c r="J43" i="15"/>
  <c r="K22" i="15"/>
  <c r="K133" i="15"/>
  <c r="K129" i="15"/>
  <c r="K125" i="15"/>
  <c r="K121" i="15"/>
  <c r="K109" i="15"/>
  <c r="K107" i="15"/>
  <c r="J53" i="15"/>
  <c r="I6" i="15"/>
  <c r="I7" i="15" s="1"/>
  <c r="J93" i="15"/>
  <c r="K15" i="15"/>
  <c r="K27" i="15"/>
  <c r="K17" i="15"/>
  <c r="K140" i="15"/>
  <c r="K132" i="15"/>
  <c r="K128" i="15"/>
  <c r="K124" i="15"/>
  <c r="K116" i="15"/>
  <c r="K106" i="15"/>
  <c r="J141" i="15"/>
  <c r="J101" i="15"/>
  <c r="J117" i="15"/>
  <c r="M11" i="15"/>
  <c r="L12" i="15"/>
  <c r="L67" i="15" s="1"/>
  <c r="M10" i="15" l="1"/>
  <c r="L36" i="15"/>
  <c r="L56" i="15"/>
  <c r="L37" i="15"/>
  <c r="L39" i="15"/>
  <c r="L31" i="15"/>
  <c r="L51" i="15"/>
  <c r="L75" i="15"/>
  <c r="L68" i="15"/>
  <c r="L81" i="15"/>
  <c r="L88" i="15"/>
  <c r="L92" i="15"/>
  <c r="L98" i="15"/>
  <c r="L41" i="15"/>
  <c r="L63" i="15"/>
  <c r="L48" i="15"/>
  <c r="L46" i="15"/>
  <c r="L38" i="15"/>
  <c r="L58" i="15"/>
  <c r="L79" i="15"/>
  <c r="L77" i="15"/>
  <c r="L82" i="15"/>
  <c r="L89" i="15"/>
  <c r="L96" i="15"/>
  <c r="L100" i="15"/>
  <c r="L50" i="15"/>
  <c r="L42" i="15"/>
  <c r="L64" i="15"/>
  <c r="L52" i="15"/>
  <c r="L71" i="15"/>
  <c r="L40" i="15"/>
  <c r="L65" i="15"/>
  <c r="L66" i="15"/>
  <c r="L78" i="15"/>
  <c r="L86" i="15"/>
  <c r="L90" i="15"/>
  <c r="L97" i="15"/>
  <c r="L99" i="15"/>
  <c r="L57" i="15"/>
  <c r="L49" i="15"/>
  <c r="L35" i="15"/>
  <c r="L59" i="15"/>
  <c r="L47" i="15"/>
  <c r="L76" i="15"/>
  <c r="L80" i="15"/>
  <c r="L87" i="15"/>
  <c r="L91" i="15"/>
  <c r="J44" i="15"/>
  <c r="I8" i="15"/>
  <c r="L137" i="15"/>
  <c r="K32" i="15"/>
  <c r="J54" i="15"/>
  <c r="J102" i="15"/>
  <c r="J135" i="15"/>
  <c r="K28" i="15"/>
  <c r="J29" i="15"/>
  <c r="J118" i="15"/>
  <c r="J148" i="15"/>
  <c r="L146" i="15"/>
  <c r="L120" i="15"/>
  <c r="K19" i="15"/>
  <c r="K5" i="15" s="1"/>
  <c r="J61" i="15"/>
  <c r="J94" i="15"/>
  <c r="J142" i="15"/>
  <c r="J73" i="15"/>
  <c r="L145" i="15"/>
  <c r="L114" i="15"/>
  <c r="J84" i="15"/>
  <c r="J33" i="15"/>
  <c r="J112" i="15"/>
  <c r="L144" i="15"/>
  <c r="K83" i="15"/>
  <c r="K111" i="15"/>
  <c r="K134" i="15"/>
  <c r="L18" i="15"/>
  <c r="L26" i="15"/>
  <c r="L129" i="15"/>
  <c r="L139" i="15"/>
  <c r="L138" i="15"/>
  <c r="L125" i="15"/>
  <c r="L121" i="15"/>
  <c r="L109" i="15"/>
  <c r="L107" i="15"/>
  <c r="K147" i="15"/>
  <c r="K101" i="15"/>
  <c r="J6" i="15"/>
  <c r="J7" i="15" s="1"/>
  <c r="K60" i="15"/>
  <c r="L23" i="15"/>
  <c r="L140" i="15"/>
  <c r="L131" i="15"/>
  <c r="L130" i="15"/>
  <c r="L124" i="15"/>
  <c r="L116" i="15"/>
  <c r="L106" i="15"/>
  <c r="K43" i="15"/>
  <c r="K141" i="15"/>
  <c r="K117" i="15"/>
  <c r="L22" i="15"/>
  <c r="L16" i="15"/>
  <c r="L132" i="15"/>
  <c r="L127" i="15"/>
  <c r="L126" i="15"/>
  <c r="L123" i="15"/>
  <c r="L115" i="15"/>
  <c r="L108" i="15"/>
  <c r="L105" i="15"/>
  <c r="K93" i="15"/>
  <c r="K72" i="15"/>
  <c r="K53" i="15"/>
  <c r="L15" i="15"/>
  <c r="L27" i="15"/>
  <c r="L17" i="15"/>
  <c r="L25" i="15"/>
  <c r="L24" i="15"/>
  <c r="L133" i="15"/>
  <c r="L128" i="15"/>
  <c r="L104" i="15"/>
  <c r="L122" i="15"/>
  <c r="L110" i="15"/>
  <c r="M12" i="15"/>
  <c r="M99" i="15" s="1"/>
  <c r="M67" i="15" l="1"/>
  <c r="N67" i="15" s="1"/>
  <c r="O67" i="15" s="1"/>
  <c r="K29" i="15"/>
  <c r="M64" i="15"/>
  <c r="N64" i="15" s="1"/>
  <c r="O64" i="15" s="1"/>
  <c r="M88" i="15"/>
  <c r="N88" i="15" s="1"/>
  <c r="O88" i="15" s="1"/>
  <c r="M39" i="15"/>
  <c r="N39" i="15" s="1"/>
  <c r="O39" i="15" s="1"/>
  <c r="M50" i="15"/>
  <c r="N50" i="15" s="1"/>
  <c r="O50" i="15" s="1"/>
  <c r="M77" i="15"/>
  <c r="N77" i="15" s="1"/>
  <c r="O77" i="15" s="1"/>
  <c r="M98" i="15"/>
  <c r="N98" i="15" s="1"/>
  <c r="O98" i="15" s="1"/>
  <c r="M35" i="15"/>
  <c r="M57" i="15"/>
  <c r="N57" i="15" s="1"/>
  <c r="O57" i="15" s="1"/>
  <c r="M81" i="15"/>
  <c r="N81" i="15" s="1"/>
  <c r="O81" i="15" s="1"/>
  <c r="M46" i="15"/>
  <c r="M68" i="15"/>
  <c r="N68" i="15" s="1"/>
  <c r="O68" i="15" s="1"/>
  <c r="M92" i="15"/>
  <c r="N92" i="15" s="1"/>
  <c r="O92" i="15" s="1"/>
  <c r="M36" i="15"/>
  <c r="N36" i="15" s="1"/>
  <c r="O36" i="15" s="1"/>
  <c r="M40" i="15"/>
  <c r="N40" i="15" s="1"/>
  <c r="O40" i="15" s="1"/>
  <c r="M47" i="15"/>
  <c r="N47" i="15" s="1"/>
  <c r="O47" i="15" s="1"/>
  <c r="M51" i="15"/>
  <c r="N51" i="15" s="1"/>
  <c r="O51" i="15" s="1"/>
  <c r="M58" i="15"/>
  <c r="N58" i="15" s="1"/>
  <c r="O58" i="15" s="1"/>
  <c r="M65" i="15"/>
  <c r="N65" i="15" s="1"/>
  <c r="O65" i="15" s="1"/>
  <c r="M71" i="15"/>
  <c r="N71" i="15" s="1"/>
  <c r="O71" i="15" s="1"/>
  <c r="M78" i="15"/>
  <c r="N78" i="15" s="1"/>
  <c r="O78" i="15" s="1"/>
  <c r="M82" i="15"/>
  <c r="N82" i="15" s="1"/>
  <c r="O82" i="15" s="1"/>
  <c r="M89" i="15"/>
  <c r="N89" i="15" s="1"/>
  <c r="O89" i="15" s="1"/>
  <c r="M96" i="15"/>
  <c r="M100" i="15"/>
  <c r="N100" i="15" s="1"/>
  <c r="O100" i="15" s="1"/>
  <c r="M37" i="15"/>
  <c r="N37" i="15" s="1"/>
  <c r="O37" i="15" s="1"/>
  <c r="M41" i="15"/>
  <c r="N41" i="15" s="1"/>
  <c r="O41" i="15" s="1"/>
  <c r="M48" i="15"/>
  <c r="N48" i="15" s="1"/>
  <c r="O48" i="15" s="1"/>
  <c r="M52" i="15"/>
  <c r="N52" i="15" s="1"/>
  <c r="O52" i="15" s="1"/>
  <c r="M59" i="15"/>
  <c r="N59" i="15" s="1"/>
  <c r="O59" i="15" s="1"/>
  <c r="M75" i="15"/>
  <c r="M79" i="15"/>
  <c r="N79" i="15" s="1"/>
  <c r="O79" i="15" s="1"/>
  <c r="M86" i="15"/>
  <c r="M90" i="15"/>
  <c r="N90" i="15" s="1"/>
  <c r="O90" i="15" s="1"/>
  <c r="M97" i="15"/>
  <c r="N97" i="15" s="1"/>
  <c r="O97" i="15" s="1"/>
  <c r="M31" i="15"/>
  <c r="N31" i="15" s="1"/>
  <c r="O31" i="15" s="1"/>
  <c r="M38" i="15"/>
  <c r="N38" i="15" s="1"/>
  <c r="O38" i="15" s="1"/>
  <c r="M42" i="15"/>
  <c r="N42" i="15" s="1"/>
  <c r="O42" i="15" s="1"/>
  <c r="M49" i="15"/>
  <c r="N49" i="15" s="1"/>
  <c r="O49" i="15" s="1"/>
  <c r="M56" i="15"/>
  <c r="M63" i="15"/>
  <c r="M66" i="15"/>
  <c r="N66" i="15" s="1"/>
  <c r="O66" i="15" s="1"/>
  <c r="M76" i="15"/>
  <c r="N76" i="15" s="1"/>
  <c r="O76" i="15" s="1"/>
  <c r="M80" i="15"/>
  <c r="N80" i="15" s="1"/>
  <c r="O80" i="15" s="1"/>
  <c r="M87" i="15"/>
  <c r="N87" i="15" s="1"/>
  <c r="O87" i="15" s="1"/>
  <c r="M91" i="15"/>
  <c r="N91" i="15" s="1"/>
  <c r="O91" i="15" s="1"/>
  <c r="L60" i="15"/>
  <c r="K148" i="15"/>
  <c r="J8" i="15"/>
  <c r="M146" i="15"/>
  <c r="N146" i="15" s="1"/>
  <c r="O146" i="15" s="1"/>
  <c r="M144" i="15"/>
  <c r="K61" i="15"/>
  <c r="K118" i="15"/>
  <c r="K94" i="15"/>
  <c r="L101" i="15"/>
  <c r="K84" i="15"/>
  <c r="K33" i="15"/>
  <c r="K112" i="15"/>
  <c r="K54" i="15"/>
  <c r="K44" i="15"/>
  <c r="K142" i="15"/>
  <c r="K102" i="15"/>
  <c r="K135" i="15"/>
  <c r="K73" i="15"/>
  <c r="M114" i="15"/>
  <c r="M137" i="15"/>
  <c r="L19" i="15"/>
  <c r="L5" i="15" s="1"/>
  <c r="M120" i="15"/>
  <c r="M145" i="15"/>
  <c r="N145" i="15" s="1"/>
  <c r="O145" i="15" s="1"/>
  <c r="L83" i="15"/>
  <c r="L53" i="15"/>
  <c r="M22" i="15"/>
  <c r="M115" i="15"/>
  <c r="N115" i="15" s="1"/>
  <c r="O115" i="15" s="1"/>
  <c r="M139" i="15"/>
  <c r="N139" i="15" s="1"/>
  <c r="O139" i="15" s="1"/>
  <c r="M123" i="15"/>
  <c r="N123" i="15" s="1"/>
  <c r="O123" i="15" s="1"/>
  <c r="M138" i="15"/>
  <c r="N138" i="15" s="1"/>
  <c r="O138" i="15" s="1"/>
  <c r="M109" i="15"/>
  <c r="N109" i="15" s="1"/>
  <c r="O109" i="15" s="1"/>
  <c r="M16" i="15"/>
  <c r="N16" i="15" s="1"/>
  <c r="O16" i="15" s="1"/>
  <c r="M24" i="15"/>
  <c r="N24" i="15" s="1"/>
  <c r="O24" i="15" s="1"/>
  <c r="M129" i="15"/>
  <c r="N129" i="15" s="1"/>
  <c r="O129" i="15" s="1"/>
  <c r="M104" i="15"/>
  <c r="N104" i="15" s="1"/>
  <c r="O104" i="15" s="1"/>
  <c r="M106" i="15"/>
  <c r="N106" i="15" s="1"/>
  <c r="O106" i="15" s="1"/>
  <c r="L93" i="15"/>
  <c r="L28" i="15"/>
  <c r="K6" i="15"/>
  <c r="K7" i="15" s="1"/>
  <c r="L141" i="15"/>
  <c r="L147" i="15"/>
  <c r="M140" i="15"/>
  <c r="N140" i="15" s="1"/>
  <c r="O140" i="15" s="1"/>
  <c r="M131" i="15"/>
  <c r="N131" i="15" s="1"/>
  <c r="O131" i="15" s="1"/>
  <c r="M116" i="15"/>
  <c r="N116" i="15" s="1"/>
  <c r="O116" i="15" s="1"/>
  <c r="M130" i="15"/>
  <c r="N130" i="15" s="1"/>
  <c r="O130" i="15" s="1"/>
  <c r="M27" i="15"/>
  <c r="N27" i="15" s="1"/>
  <c r="O27" i="15" s="1"/>
  <c r="M124" i="15"/>
  <c r="N124" i="15" s="1"/>
  <c r="O124" i="15" s="1"/>
  <c r="N99" i="15"/>
  <c r="O99" i="15" s="1"/>
  <c r="M108" i="15"/>
  <c r="N108" i="15" s="1"/>
  <c r="O108" i="15" s="1"/>
  <c r="M105" i="15"/>
  <c r="N105" i="15" s="1"/>
  <c r="O105" i="15" s="1"/>
  <c r="L134" i="15"/>
  <c r="L43" i="15"/>
  <c r="M132" i="15"/>
  <c r="N132" i="15" s="1"/>
  <c r="O132" i="15" s="1"/>
  <c r="M127" i="15"/>
  <c r="N127" i="15" s="1"/>
  <c r="O127" i="15" s="1"/>
  <c r="M126" i="15"/>
  <c r="N126" i="15" s="1"/>
  <c r="O126" i="15" s="1"/>
  <c r="M18" i="15"/>
  <c r="N18" i="15" s="1"/>
  <c r="O18" i="15" s="1"/>
  <c r="M26" i="15"/>
  <c r="N26" i="15" s="1"/>
  <c r="O26" i="15" s="1"/>
  <c r="M23" i="15"/>
  <c r="N23" i="15" s="1"/>
  <c r="O23" i="15" s="1"/>
  <c r="M122" i="15"/>
  <c r="N122" i="15" s="1"/>
  <c r="O122" i="15" s="1"/>
  <c r="L111" i="15"/>
  <c r="L117" i="15"/>
  <c r="L32" i="15"/>
  <c r="L72" i="15"/>
  <c r="M15" i="15"/>
  <c r="N15" i="15" s="1"/>
  <c r="O15" i="15" s="1"/>
  <c r="M128" i="15"/>
  <c r="N128" i="15" s="1"/>
  <c r="O128" i="15" s="1"/>
  <c r="M125" i="15"/>
  <c r="N125" i="15" s="1"/>
  <c r="O125" i="15" s="1"/>
  <c r="M121" i="15"/>
  <c r="N121" i="15" s="1"/>
  <c r="O121" i="15" s="1"/>
  <c r="M17" i="15"/>
  <c r="N17" i="15" s="1"/>
  <c r="O17" i="15" s="1"/>
  <c r="M25" i="15"/>
  <c r="N25" i="15" s="1"/>
  <c r="O25" i="15" s="1"/>
  <c r="M133" i="15"/>
  <c r="N133" i="15" s="1"/>
  <c r="O133" i="15" s="1"/>
  <c r="M110" i="15"/>
  <c r="N110" i="15" s="1"/>
  <c r="O110" i="15" s="1"/>
  <c r="M107" i="15"/>
  <c r="N107" i="15" s="1"/>
  <c r="O107" i="15" s="1"/>
  <c r="K8" i="15" l="1"/>
  <c r="L148" i="15"/>
  <c r="L84" i="15"/>
  <c r="L44" i="15"/>
  <c r="L33" i="15"/>
  <c r="L54" i="15"/>
  <c r="L73" i="15"/>
  <c r="L94" i="15"/>
  <c r="L118" i="15"/>
  <c r="L61" i="15"/>
  <c r="L142" i="15"/>
  <c r="L102" i="15"/>
  <c r="L112" i="15"/>
  <c r="L29" i="15"/>
  <c r="L135" i="15"/>
  <c r="M19" i="15"/>
  <c r="M5" i="15" s="1"/>
  <c r="M147" i="15"/>
  <c r="N147" i="15" s="1"/>
  <c r="O147" i="15" s="1"/>
  <c r="N144" i="15"/>
  <c r="O144" i="15" s="1"/>
  <c r="M60" i="15"/>
  <c r="N60" i="15" s="1"/>
  <c r="O60" i="15" s="1"/>
  <c r="N56" i="15"/>
  <c r="O56" i="15" s="1"/>
  <c r="M134" i="15"/>
  <c r="N134" i="15" s="1"/>
  <c r="O134" i="15" s="1"/>
  <c r="N120" i="15"/>
  <c r="O120" i="15" s="1"/>
  <c r="M32" i="15"/>
  <c r="N32" i="15" s="1"/>
  <c r="O32" i="15" s="1"/>
  <c r="M53" i="15"/>
  <c r="N53" i="15" s="1"/>
  <c r="O53" i="15" s="1"/>
  <c r="N46" i="15"/>
  <c r="O46" i="15" s="1"/>
  <c r="M141" i="15"/>
  <c r="N141" i="15" s="1"/>
  <c r="O141" i="15" s="1"/>
  <c r="N137" i="15"/>
  <c r="O137" i="15" s="1"/>
  <c r="L6" i="15"/>
  <c r="L7" i="15" s="1"/>
  <c r="M93" i="15"/>
  <c r="N93" i="15" s="1"/>
  <c r="O93" i="15" s="1"/>
  <c r="N86" i="15"/>
  <c r="O86" i="15" s="1"/>
  <c r="M28" i="15"/>
  <c r="N28" i="15" s="1"/>
  <c r="O28" i="15" s="1"/>
  <c r="N22" i="15"/>
  <c r="O22" i="15" s="1"/>
  <c r="M43" i="15"/>
  <c r="N35" i="15"/>
  <c r="O35" i="15" s="1"/>
  <c r="M101" i="15"/>
  <c r="N101" i="15" s="1"/>
  <c r="O101" i="15" s="1"/>
  <c r="N96" i="15"/>
  <c r="O96" i="15" s="1"/>
  <c r="M111" i="15"/>
  <c r="N111" i="15" s="1"/>
  <c r="O111" i="15" s="1"/>
  <c r="M72" i="15"/>
  <c r="N72" i="15" s="1"/>
  <c r="O72" i="15" s="1"/>
  <c r="N63" i="15"/>
  <c r="O63" i="15" s="1"/>
  <c r="M117" i="15"/>
  <c r="N117" i="15" s="1"/>
  <c r="O117" i="15" s="1"/>
  <c r="N114" i="15"/>
  <c r="O114" i="15" s="1"/>
  <c r="M83" i="15"/>
  <c r="N83" i="15" s="1"/>
  <c r="O83" i="15" s="1"/>
  <c r="N75" i="15"/>
  <c r="O75" i="15" s="1"/>
  <c r="N19" i="15" l="1"/>
  <c r="O19" i="15" s="1"/>
  <c r="L8" i="15"/>
  <c r="M6" i="15"/>
  <c r="N6" i="15" s="1"/>
  <c r="O6" i="15" s="1"/>
  <c r="N43" i="15"/>
  <c r="O43" i="15" s="1"/>
  <c r="M148" i="15"/>
  <c r="M118" i="15"/>
  <c r="M44" i="15"/>
  <c r="M135" i="15"/>
  <c r="M102" i="15"/>
  <c r="M61" i="15"/>
  <c r="M142" i="15"/>
  <c r="M112" i="15"/>
  <c r="M73" i="15"/>
  <c r="M54" i="15"/>
  <c r="M84" i="15"/>
  <c r="M94" i="15"/>
  <c r="M29" i="15"/>
  <c r="M33" i="15"/>
  <c r="N5" i="15"/>
  <c r="M7" i="15" l="1"/>
  <c r="M8" i="15" s="1"/>
  <c r="N44" i="15"/>
  <c r="N94" i="15"/>
  <c r="N54" i="15"/>
  <c r="N142" i="15"/>
  <c r="N148" i="15"/>
  <c r="N118" i="15"/>
  <c r="N33" i="15"/>
  <c r="N84" i="15"/>
  <c r="N135" i="15"/>
  <c r="N102" i="15"/>
  <c r="N29" i="15"/>
  <c r="N61" i="15"/>
  <c r="N112" i="15"/>
  <c r="O5" i="15"/>
  <c r="N73" i="15"/>
  <c r="N7" i="15" l="1"/>
  <c r="O7" i="15" s="1"/>
  <c r="O94" i="15"/>
  <c r="O118" i="15"/>
  <c r="O61" i="15"/>
  <c r="O148" i="15"/>
  <c r="O73" i="15"/>
  <c r="O102" i="15"/>
  <c r="O44" i="15"/>
  <c r="O135" i="15"/>
  <c r="O54" i="15"/>
  <c r="O142" i="15"/>
  <c r="O29" i="15"/>
  <c r="O112" i="15"/>
  <c r="O33" i="15"/>
  <c r="O8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000-000001000000}">
      <text>
        <r>
          <rPr>
            <sz val="8"/>
            <color indexed="81"/>
            <rFont val="Tahoma"/>
            <family val="2"/>
          </rPr>
          <t>This is an example comment.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4" authorId="0" shapeId="0" xr:uid="{00000000-0006-0000-0100-000001000000}">
      <text>
        <r>
          <rPr>
            <b/>
            <sz val="8"/>
            <color indexed="81"/>
            <rFont val="Tahoma"/>
            <family val="2"/>
          </rPr>
          <t>Starting Balance:</t>
        </r>
        <r>
          <rPr>
            <sz val="8"/>
            <color indexed="81"/>
            <rFont val="Tahoma"/>
            <family val="2"/>
          </rPr>
          <t xml:space="preserve">
The starting balance is the amount you have in your spending accounts minus the balance(s) you owe in your credit accounts. The starting balance gives the Projected End Balance something to start with.
</t>
        </r>
      </text>
    </comment>
    <comment ref="A8" authorId="0" shapeId="0" xr:uid="{00000000-0006-0000-0100-000002000000}">
      <text>
        <r>
          <rPr>
            <b/>
            <sz val="8"/>
            <color indexed="81"/>
            <rFont val="Tahoma"/>
            <family val="2"/>
          </rPr>
          <t>Projected End Balance:</t>
        </r>
        <r>
          <rPr>
            <sz val="8"/>
            <color indexed="81"/>
            <rFont val="Tahoma"/>
            <family val="2"/>
          </rPr>
          <t xml:space="preserve">
This is calculated by adding the NET to the previous End Balance. You should try to maintain a cushion in your spending accounts. If your Projected End Balance drops close to or below zero, you should adjust your budget and plan a way to stay ahead.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4" authorId="0" shapeId="0" xr:uid="{00000000-0006-0000-0200-000001000000}">
      <text>
        <r>
          <rPr>
            <sz val="8"/>
            <color indexed="81"/>
            <rFont val="Tahoma"/>
            <family val="2"/>
          </rPr>
          <t>Enter the name for the account. Be accurate and consistent, or the Account Balance and Cleared Balance will be incorrect.</t>
        </r>
      </text>
    </comment>
    <comment ref="C4" authorId="0" shapeId="0" xr:uid="{00000000-0006-0000-0200-000002000000}">
      <text>
        <r>
          <rPr>
            <sz val="8"/>
            <color indexed="81"/>
            <rFont val="Tahoma"/>
            <family val="2"/>
          </rPr>
          <t>Check number, DEP for "Deposit", TXFR for "Transfer", etc. This column is for your information only. Nothing in the workbook refers to it.</t>
        </r>
      </text>
    </comment>
    <comment ref="G4" authorId="0" shapeId="0" xr:uid="{00000000-0006-0000-0200-000003000000}">
      <text>
        <r>
          <rPr>
            <sz val="8"/>
            <color indexed="81"/>
            <rFont val="Tahoma"/>
            <family val="2"/>
          </rPr>
          <t>Enter "c" for "cleared" or "R" for "Reconciled.</t>
        </r>
      </text>
    </comment>
    <comment ref="H4" authorId="0" shapeId="0" xr:uid="{00000000-0006-0000-0200-000004000000}">
      <text>
        <r>
          <rPr>
            <sz val="8"/>
            <color indexed="81"/>
            <rFont val="Tahoma"/>
            <family val="2"/>
          </rPr>
          <t>Money LEAVING the account.</t>
        </r>
      </text>
    </comment>
    <comment ref="I4" authorId="0" shapeId="0" xr:uid="{00000000-0006-0000-0200-000005000000}">
      <text>
        <r>
          <rPr>
            <sz val="8"/>
            <color indexed="81"/>
            <rFont val="Tahoma"/>
            <family val="2"/>
          </rPr>
          <t>Money ENTERING the account.</t>
        </r>
      </text>
    </comment>
    <comment ref="L4" authorId="0" shapeId="0" xr:uid="{00000000-0006-0000-0200-000006000000}">
      <text>
        <r>
          <rPr>
            <sz val="8"/>
            <color indexed="81"/>
            <rFont val="Tahoma"/>
            <family val="2"/>
          </rPr>
          <t xml:space="preserve">Sum of DEPOSIT minus PAYMENT for the specified account
</t>
        </r>
      </text>
    </comment>
    <comment ref="M4" authorId="0" shapeId="0" xr:uid="{00000000-0006-0000-0200-000007000000}">
      <text>
        <r>
          <rPr>
            <sz val="8"/>
            <color indexed="81"/>
            <rFont val="Tahoma"/>
            <family val="2"/>
          </rPr>
          <t>Sum of DEPOSIT minus PAYMENT for the specified account, for cleared "c" and reconciled "R" transactions.</t>
        </r>
      </text>
    </comment>
    <comment ref="N4" authorId="0" shapeId="0" xr:uid="{00000000-0006-0000-0200-000008000000}">
      <text>
        <r>
          <rPr>
            <sz val="8"/>
            <color indexed="81"/>
            <rFont val="Tahoma"/>
            <family val="2"/>
          </rPr>
          <t>Sum of DEPOSIT  minus PAYMENT for ALL transactions.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4" authorId="0" shapeId="0" xr:uid="{00000000-0006-0000-0400-000001000000}">
      <text>
        <r>
          <rPr>
            <sz val="8"/>
            <color indexed="81"/>
            <rFont val="Tahoma"/>
            <family val="2"/>
          </rPr>
          <t>Enter the date of the first day of the month that corresponds to the first column in the Budget worksheet.</t>
        </r>
      </text>
    </comment>
    <comment ref="A5" authorId="0" shapeId="0" xr:uid="{00000000-0006-0000-0400-000002000000}">
      <text>
        <r>
          <rPr>
            <sz val="8"/>
            <color indexed="81"/>
            <rFont val="Tahoma"/>
            <family val="2"/>
          </rPr>
          <t>Month 1 would be the first month in the Budget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author>
    <author>Vertex42</author>
  </authors>
  <commentList>
    <comment ref="H2" authorId="0" shapeId="0" xr:uid="{00000000-0006-0000-0500-000001000000}">
      <text>
        <r>
          <rPr>
            <b/>
            <sz val="8"/>
            <color indexed="81"/>
            <rFont val="Tahoma"/>
            <family val="2"/>
          </rPr>
          <t>For Year Beginning</t>
        </r>
        <r>
          <rPr>
            <sz val="8"/>
            <color indexed="81"/>
            <rFont val="Tahoma"/>
            <family val="2"/>
          </rPr>
          <t>:
Enter the date of the first day of the month for which you want to start the report. This is set up initially to match the Year Begins value in the Report worksheet.</t>
        </r>
      </text>
    </comment>
    <comment ref="A4" authorId="1" shapeId="0" xr:uid="{00000000-0006-0000-0500-000002000000}">
      <text>
        <r>
          <rPr>
            <b/>
            <sz val="8"/>
            <color indexed="81"/>
            <rFont val="Tahoma"/>
            <family val="2"/>
          </rPr>
          <t>Starting Balance:</t>
        </r>
        <r>
          <rPr>
            <sz val="8"/>
            <color indexed="81"/>
            <rFont val="Tahoma"/>
            <family val="2"/>
          </rPr>
          <t xml:space="preserve">
This is the amount you have in your spending accounts minus the balance(s) you owe in your credit accounts at the start of the year. If you are tracking your Savings in the Transactions worksheet, you may also want to include the savings balance.
</t>
        </r>
      </text>
    </comment>
    <comment ref="A8" authorId="1" shapeId="0" xr:uid="{00000000-0006-0000-0500-000003000000}">
      <text>
        <r>
          <rPr>
            <b/>
            <sz val="8"/>
            <color indexed="81"/>
            <rFont val="Tahoma"/>
            <family val="2"/>
          </rPr>
          <t>End Balance:</t>
        </r>
        <r>
          <rPr>
            <sz val="8"/>
            <color indexed="81"/>
            <rFont val="Tahoma"/>
            <family val="2"/>
          </rPr>
          <t xml:space="preserve">
This is calculated by adding the NET to the previous End Balance. This balance may not match the Balance shown in the Transactions worksheet if you are tracking your savings accounts in the Transactions worksheet (because this spreadsheet treats transfers To Savings as expenses).
For example, if you are tracking your Emergency Fund in the Transactions worksheet, then for this balance to match the Transactions worksheet, you would need to (1) modify this formula to add the amount you transferred to the Emergency Fund (by referencing the appropriate cell in the To Savings section below), and (2) include the starting Emergency Fund balance in the Starting Balance cell above.</t>
        </r>
      </text>
    </comment>
  </commentList>
</comments>
</file>

<file path=xl/sharedStrings.xml><?xml version="1.0" encoding="utf-8"?>
<sst xmlns="http://schemas.openxmlformats.org/spreadsheetml/2006/main" count="1236" uniqueCount="498">
  <si>
    <t>CreditCard  1/1/10  TXFR  [From Checking]  [Transfer]            150.00</t>
  </si>
  <si>
    <t xml:space="preserve">When you see that charges have been processed or "cleared" by your bank, you should </t>
  </si>
  <si>
    <r>
      <t xml:space="preserve">enter a "c" in the </t>
    </r>
    <r>
      <rPr>
        <b/>
        <sz val="10"/>
        <rFont val="Trebuchet MS"/>
        <family val="2"/>
      </rPr>
      <t>reconcile (R)</t>
    </r>
    <r>
      <rPr>
        <sz val="10"/>
        <rFont val="Trebuchet MS"/>
        <family val="2"/>
      </rPr>
      <t xml:space="preserve"> column for that transaction.</t>
    </r>
  </si>
  <si>
    <t xml:space="preserve">transactions marked "R" for reconciled or "c" for cleared. This allows you to compare the </t>
  </si>
  <si>
    <t>Cleared Balance with the current balance shown on your bank statements.</t>
  </si>
  <si>
    <r>
      <t xml:space="preserve">The </t>
    </r>
    <r>
      <rPr>
        <b/>
        <sz val="10"/>
        <rFont val="Trebuchet MS"/>
        <family val="2"/>
      </rPr>
      <t>Account Balance</t>
    </r>
    <r>
      <rPr>
        <sz val="10"/>
        <rFont val="Trebuchet MS"/>
        <family val="2"/>
      </rPr>
      <t xml:space="preserve"> reflects your </t>
    </r>
    <r>
      <rPr>
        <b/>
        <sz val="10"/>
        <rFont val="Trebuchet MS"/>
        <family val="2"/>
      </rPr>
      <t>actual or effective balance</t>
    </r>
    <r>
      <rPr>
        <sz val="10"/>
        <rFont val="Trebuchet MS"/>
        <family val="2"/>
      </rPr>
      <t xml:space="preserve"> and is the one you should be </t>
    </r>
  </si>
  <si>
    <t xml:space="preserve">looking at to stay on budget. The Cleared Balance is for comparing to your bank and credit </t>
  </si>
  <si>
    <t xml:space="preserve">card statements. For example, when you write a check to a friend, it won't show up in your </t>
  </si>
  <si>
    <t xml:space="preserve">bank account until they cash it. You should record the transaction immediately, to help you </t>
  </si>
  <si>
    <t xml:space="preserve">stay on budget, but until the check shows up on your bank statement, your Cleared Balance </t>
  </si>
  <si>
    <t>will be different from the Account Balance (until you enter a "c" or "R" in the reconcile column).</t>
  </si>
  <si>
    <r>
      <t xml:space="preserve">The </t>
    </r>
    <r>
      <rPr>
        <b/>
        <sz val="10"/>
        <rFont val="Trebuchet MS"/>
        <family val="2"/>
      </rPr>
      <t>Cleared Balance</t>
    </r>
    <r>
      <rPr>
        <sz val="10"/>
        <rFont val="Trebuchet MS"/>
        <family val="2"/>
      </rPr>
      <t xml:space="preserve"> in the transaction history table shows the Account balance for the</t>
    </r>
  </si>
  <si>
    <t xml:space="preserve">You should reconcile your accounts at least one a month. Reconciling is also commonly known </t>
  </si>
  <si>
    <r>
      <t>as "</t>
    </r>
    <r>
      <rPr>
        <b/>
        <sz val="10"/>
        <rFont val="Trebuchet MS"/>
        <family val="2"/>
      </rPr>
      <t>balancing your checkbook</t>
    </r>
    <r>
      <rPr>
        <sz val="10"/>
        <rFont val="Trebuchet MS"/>
        <family val="2"/>
      </rPr>
      <t>".</t>
    </r>
  </si>
  <si>
    <t>A. Get your bank and credit card statements</t>
  </si>
  <si>
    <t>B. Review your statements for errors and fraudulent charges</t>
  </si>
  <si>
    <t>C. Your statements may include ATM fees, bank fees, or other transactions that you forget</t>
  </si>
  <si>
    <t>to include in the Transactions worksheet. Add them.</t>
  </si>
  <si>
    <t>D. Verify that the Cleared Balance (as of the Ending Statement Date) in the Transactions</t>
  </si>
  <si>
    <t>worksheet matches the Statement Balance.</t>
  </si>
  <si>
    <t>E. Enter an "R" in the reconcile (R) column for every transaction that shows up on your</t>
  </si>
  <si>
    <t>bank statement.</t>
  </si>
  <si>
    <r>
      <t>TIP</t>
    </r>
    <r>
      <rPr>
        <sz val="10"/>
        <rFont val="Trebuchet MS"/>
        <family val="2"/>
      </rPr>
      <t>: If you are familiar with using Excel lists or tables, you can use autofiltering to filter the</t>
    </r>
  </si>
  <si>
    <t>transaction history table to show a single account at a time.</t>
  </si>
  <si>
    <r>
      <t>Num</t>
    </r>
    <r>
      <rPr>
        <sz val="10"/>
        <rFont val="Trebuchet MS"/>
        <family val="2"/>
      </rPr>
      <t xml:space="preserve">: This column is usually used to list the check number, but you can also use it to enter </t>
    </r>
  </si>
  <si>
    <t xml:space="preserve">"DEP" for deposit, "TXFR" for transfer, "EFT" for electronic funds transfer, "ACH" for </t>
  </si>
  <si>
    <t>Automated Clearing House transactions, etc.</t>
  </si>
  <si>
    <t>is a dropdown list that gets its info from the Categories worksheet.</t>
  </si>
  <si>
    <r>
      <t>IMPORTANT</t>
    </r>
    <r>
      <rPr>
        <sz val="10"/>
        <rFont val="Trebuchet MS"/>
        <family val="2"/>
      </rPr>
      <t xml:space="preserve">: If you have chosen a category such as "Ted's Fund" and then later remove </t>
    </r>
  </si>
  <si>
    <t xml:space="preserve">"Ted's Fund" from the list in the Categories worksheet, it will not be changed in the Transactions </t>
  </si>
  <si>
    <t xml:space="preserve">table automatically. You will need to make sure that you find all the records that have used </t>
  </si>
  <si>
    <t>"Ted's Fund" as the Category and change them to something else.</t>
  </si>
  <si>
    <t xml:space="preserve">category is not found in the Categories worksheet, BROWN if the category is not found in </t>
  </si>
  <si>
    <t>the Yearly or Monthly worksheet, and GRAY if the category is blank, [Transfer], or [Balance].</t>
  </si>
  <si>
    <t>Blah Blah</t>
  </si>
  <si>
    <t>: Category not found in the Categories worksheet</t>
  </si>
  <si>
    <t>: Normal background color to identify Transfers</t>
  </si>
  <si>
    <t>: Normal background color to identify Beginning Balance</t>
  </si>
  <si>
    <t>: Category not found in the Budget or Report worksheets</t>
  </si>
  <si>
    <t>The Category column uses conditional formatting to highlight the category PINK if the</t>
  </si>
  <si>
    <t>If the formatting isn't copied correctly, you'll lose this double-check feature. So again, this</t>
  </si>
  <si>
    <t>spreadsheet is not error-proof.</t>
  </si>
  <si>
    <t xml:space="preserve">If you ever have reason to suspect that you forgot to copy formulas, you should UNHIDE </t>
  </si>
  <si>
    <t>Step 5</t>
  </si>
  <si>
    <t>daily basis, but you should at least manage your money on a monthly basis.</t>
  </si>
  <si>
    <r>
      <t xml:space="preserve">A very important part of </t>
    </r>
    <r>
      <rPr>
        <b/>
        <sz val="10"/>
        <rFont val="Trebuchet MS"/>
        <family val="2"/>
      </rPr>
      <t>good money management</t>
    </r>
    <r>
      <rPr>
        <sz val="10"/>
        <rFont val="Trebuchet MS"/>
        <family val="2"/>
      </rPr>
      <t xml:space="preserve"> is </t>
    </r>
    <r>
      <rPr>
        <i/>
        <sz val="10"/>
        <rFont val="Trebuchet MS"/>
        <family val="2"/>
      </rPr>
      <t xml:space="preserve">keeping track of how your current </t>
    </r>
  </si>
  <si>
    <r>
      <t>spending compares to your budget</t>
    </r>
    <r>
      <rPr>
        <sz val="10"/>
        <rFont val="Trebuchet MS"/>
        <family val="2"/>
      </rPr>
      <t xml:space="preserve">. You might check your budget status on a weekly or even </t>
    </r>
  </si>
  <si>
    <r>
      <t xml:space="preserve">Use the </t>
    </r>
    <r>
      <rPr>
        <b/>
        <sz val="10"/>
        <rFont val="Trebuchet MS"/>
        <family val="2"/>
      </rPr>
      <t>Report</t>
    </r>
    <r>
      <rPr>
        <sz val="10"/>
        <rFont val="Trebuchet MS"/>
        <family val="2"/>
      </rPr>
      <t xml:space="preserve"> worksheet to compare your budget to your actual spending throughout </t>
    </r>
  </si>
  <si>
    <t>the month. Change the month by entering the month number (1 for Jan., 2 for Feb., etc.).</t>
  </si>
  <si>
    <t>Track Your Progress</t>
  </si>
  <si>
    <t xml:space="preserve">The Report pulls the budget info from the Budget worksheet and the actual spending from </t>
  </si>
  <si>
    <t>the Transactions worksheet, so you can view the report at any time during the month and</t>
  </si>
  <si>
    <t>see how much you have left (or how much you have overspent) in each category.</t>
  </si>
  <si>
    <r>
      <t xml:space="preserve">When you insert a blank row, </t>
    </r>
    <r>
      <rPr>
        <i/>
        <sz val="10"/>
        <rFont val="Trebuchet MS"/>
        <family val="2"/>
      </rPr>
      <t>some</t>
    </r>
    <r>
      <rPr>
        <sz val="10"/>
        <rFont val="Trebuchet MS"/>
        <family val="2"/>
      </rPr>
      <t xml:space="preserve"> formatting is copied from the row above it automatically,</t>
    </r>
  </si>
  <si>
    <t xml:space="preserve"> - You can add a limited amount of security by password protecting your workbook, but that </t>
  </si>
  <si>
    <t>can be easily bypassed by anyone with malicious intent. The security of your data is your</t>
  </si>
  <si>
    <t>responsibility.</t>
  </si>
  <si>
    <t>HELP</t>
  </si>
  <si>
    <t>Music</t>
  </si>
  <si>
    <t>Postage</t>
  </si>
  <si>
    <t>Actual</t>
  </si>
  <si>
    <t>INCOME</t>
  </si>
  <si>
    <t>Total Income</t>
  </si>
  <si>
    <t>Total Expenses</t>
  </si>
  <si>
    <t>NET</t>
  </si>
  <si>
    <t>Interest Income</t>
  </si>
  <si>
    <t>Clothing</t>
  </si>
  <si>
    <t>Groceries</t>
  </si>
  <si>
    <t>MISCELLANEOUS</t>
  </si>
  <si>
    <t>Internet</t>
  </si>
  <si>
    <t>Medical</t>
  </si>
  <si>
    <t>Improvements</t>
  </si>
  <si>
    <t>Phone</t>
  </si>
  <si>
    <t>TRANSPORTATION</t>
  </si>
  <si>
    <t>Vehicle Payments</t>
  </si>
  <si>
    <t>Fuel</t>
  </si>
  <si>
    <t>HEALTH</t>
  </si>
  <si>
    <t>Medicine/Drugs</t>
  </si>
  <si>
    <t>Health Club Dues</t>
  </si>
  <si>
    <t>ENTERTAINMENT</t>
  </si>
  <si>
    <t>Newspaper</t>
  </si>
  <si>
    <t>Rentals</t>
  </si>
  <si>
    <t>Outdoor Recreation</t>
  </si>
  <si>
    <t>Hobbies</t>
  </si>
  <si>
    <t>Sports</t>
  </si>
  <si>
    <t>SUBSCRIPTIONS</t>
  </si>
  <si>
    <t>DAILY LIVING</t>
  </si>
  <si>
    <t>Cleaning Services</t>
  </si>
  <si>
    <t>Charitable Donations</t>
  </si>
  <si>
    <t>Bank Fees</t>
  </si>
  <si>
    <t>Emergency Fund</t>
  </si>
  <si>
    <t>Investments</t>
  </si>
  <si>
    <t>OBLIGATIONS</t>
  </si>
  <si>
    <t>Credit Card #3</t>
  </si>
  <si>
    <t>Other Loan</t>
  </si>
  <si>
    <t>Federal Taxes</t>
  </si>
  <si>
    <t>Registration/License</t>
  </si>
  <si>
    <t>Lawn/Garden</t>
  </si>
  <si>
    <t>Furnishings/Appliances</t>
  </si>
  <si>
    <t>Cable/Satellite</t>
  </si>
  <si>
    <t>Dining/Eating Out</t>
  </si>
  <si>
    <t>Salon/Barber</t>
  </si>
  <si>
    <t>Movies/Theater</t>
  </si>
  <si>
    <t>Videos/DVDs</t>
  </si>
  <si>
    <t>Games</t>
  </si>
  <si>
    <t>Toys/Gadgets</t>
  </si>
  <si>
    <t>CHARITY/GIFTS</t>
  </si>
  <si>
    <t>Difference</t>
  </si>
  <si>
    <t>CHILDREN</t>
  </si>
  <si>
    <t>School Supplies</t>
  </si>
  <si>
    <t>BUSINESS EXPENSE</t>
  </si>
  <si>
    <t>Deductible Expenses</t>
  </si>
  <si>
    <t>Non-Deductible Expenses</t>
  </si>
  <si>
    <t>Legal Fees</t>
  </si>
  <si>
    <t>[42]</t>
  </si>
  <si>
    <t>Budget</t>
  </si>
  <si>
    <t>Date</t>
  </si>
  <si>
    <t>Num</t>
  </si>
  <si>
    <t>Category</t>
  </si>
  <si>
    <t>R</t>
  </si>
  <si>
    <t>[Categories]</t>
  </si>
  <si>
    <t>INCOME-Other</t>
  </si>
  <si>
    <t>***** INCOME *****</t>
  </si>
  <si>
    <t>***** DAILY LIVING *****</t>
  </si>
  <si>
    <t>***** CHILDREN *****</t>
  </si>
  <si>
    <t>DAILY LIVING - Other</t>
  </si>
  <si>
    <t>CHILDREN - Other</t>
  </si>
  <si>
    <t>HEALTH - Other</t>
  </si>
  <si>
    <t>SAVINGS -Other</t>
  </si>
  <si>
    <t>OBLIGATIONS - Other</t>
  </si>
  <si>
    <t>BUSINESS - Other</t>
  </si>
  <si>
    <t>ENTERTAINMENT - Other</t>
  </si>
  <si>
    <t>SUBSCRIPTIONS - Other</t>
  </si>
  <si>
    <t>MISC - Other</t>
  </si>
  <si>
    <t>***** TRANSPORTATION *****</t>
  </si>
  <si>
    <t>***** HEALTH *****</t>
  </si>
  <si>
    <t>***** CHARITY / GIFTS *****</t>
  </si>
  <si>
    <t>***** MISCELLANEOUS *****</t>
  </si>
  <si>
    <t>***** SUBSCRIPTIONS *****</t>
  </si>
  <si>
    <t>***** ENTERTAINMENT *****</t>
  </si>
  <si>
    <t>***** BUSINESS EXPENSE *****</t>
  </si>
  <si>
    <t>***** OBLIGATIONS *****</t>
  </si>
  <si>
    <t>***** SAVINGS *****</t>
  </si>
  <si>
    <t>Starting Balance</t>
  </si>
  <si>
    <t>Total</t>
  </si>
  <si>
    <t>Avg</t>
  </si>
  <si>
    <t>NET (Income - Expenses)</t>
  </si>
  <si>
    <t>Projected End Balance</t>
  </si>
  <si>
    <t>Monthly</t>
  </si>
  <si>
    <t>Average</t>
  </si>
  <si>
    <t>Month:</t>
  </si>
  <si>
    <t>Yearly Budget Planner</t>
  </si>
  <si>
    <t>Account</t>
  </si>
  <si>
    <t>Checking</t>
  </si>
  <si>
    <t>Savings</t>
  </si>
  <si>
    <t>[Transfer]</t>
  </si>
  <si>
    <t>[Balance]</t>
  </si>
  <si>
    <t>BALANCE</t>
  </si>
  <si>
    <t>EXPENSE SUMMARY</t>
  </si>
  <si>
    <t>Begin:</t>
  </si>
  <si>
    <t>End:</t>
  </si>
  <si>
    <t>Account Balance</t>
  </si>
  <si>
    <t>Cleared Balance</t>
  </si>
  <si>
    <t>TO SAVINGS</t>
  </si>
  <si>
    <t>Retirement Fund</t>
  </si>
  <si>
    <t>Taxes</t>
  </si>
  <si>
    <t>HOUSING</t>
  </si>
  <si>
    <t>UTILITIES</t>
  </si>
  <si>
    <t>Home/Rental Insurance</t>
  </si>
  <si>
    <t>Real Estate Taxes</t>
  </si>
  <si>
    <t>Maintenance/Supplies</t>
  </si>
  <si>
    <t>HOUSING - Other</t>
  </si>
  <si>
    <t>FOOD</t>
  </si>
  <si>
    <t>Pet Food</t>
  </si>
  <si>
    <t>FOOD - Other</t>
  </si>
  <si>
    <t>Auto Insurance</t>
  </si>
  <si>
    <t>Repairs/Tires</t>
  </si>
  <si>
    <t>Health Insurance</t>
  </si>
  <si>
    <t>Disability Insurance</t>
  </si>
  <si>
    <t>Doctor/Dentist/Optometrist</t>
  </si>
  <si>
    <t>Life Insurance</t>
  </si>
  <si>
    <t>Veterinarian/Pet Care</t>
  </si>
  <si>
    <t>Education</t>
  </si>
  <si>
    <t>Laundry / Dry Cleaning</t>
  </si>
  <si>
    <t>Vacation Fund</t>
  </si>
  <si>
    <t>Vacation/Travel</t>
  </si>
  <si>
    <t>Dues/Memberships</t>
  </si>
  <si>
    <t>***** HOUSING *****</t>
  </si>
  <si>
    <t>***** UTILITIES *****</t>
  </si>
  <si>
    <t>***** FOOD *****</t>
  </si>
  <si>
    <t>% of Income</t>
  </si>
  <si>
    <t>INSTRUCTIONS</t>
  </si>
  <si>
    <t>Transaction History</t>
  </si>
  <si>
    <t>Input Cell</t>
  </si>
  <si>
    <t>If you need to make changes to the categories, make sure that you make corresponding</t>
  </si>
  <si>
    <t>changes in ALL the other worksheets.</t>
  </si>
  <si>
    <t xml:space="preserve">deleting entire rows) to help ensure that all formulas are copied correctly. Always insert </t>
  </si>
  <si>
    <t>new rows between the first and last item in the category. If you insert a row immediately</t>
  </si>
  <si>
    <t>above the "Total" or "Subtotal" row, formulas will not stretch to include the row you inserted.</t>
  </si>
  <si>
    <t xml:space="preserve"> - Except for customizing the categories, you normally only edit cells with a gray border:</t>
  </si>
  <si>
    <t>Using duplicate category names like "Other" will result in errors, but you may not easily</t>
  </si>
  <si>
    <t>notice the errors. Make sure that each category is UNIQUE.</t>
  </si>
  <si>
    <t>Step 1</t>
  </si>
  <si>
    <r>
      <t xml:space="preserve">The easiest way to get started is to just </t>
    </r>
    <r>
      <rPr>
        <b/>
        <sz val="10"/>
        <rFont val="Trebuchet MS"/>
        <family val="2"/>
      </rPr>
      <t>use the default set of budget categories</t>
    </r>
    <r>
      <rPr>
        <sz val="10"/>
        <rFont val="Trebuchet MS"/>
        <family val="2"/>
      </rPr>
      <t>.</t>
    </r>
  </si>
  <si>
    <r>
      <t xml:space="preserve">A. If you </t>
    </r>
    <r>
      <rPr>
        <b/>
        <sz val="10"/>
        <rFont val="Trebuchet MS"/>
        <family val="2"/>
      </rPr>
      <t>ADD or DELETE Categories</t>
    </r>
    <r>
      <rPr>
        <sz val="10"/>
        <rFont val="Trebuchet MS"/>
        <family val="2"/>
      </rPr>
      <t>, make sure that you use row operations (copying or</t>
    </r>
  </si>
  <si>
    <r>
      <t xml:space="preserve">C. </t>
    </r>
    <r>
      <rPr>
        <b/>
        <sz val="10"/>
        <rFont val="Trebuchet MS"/>
        <family val="2"/>
      </rPr>
      <t>No Duplicate Category Names</t>
    </r>
  </si>
  <si>
    <t>B. Category names in all the worksheets must match exactly. Conditional formatting is used</t>
  </si>
  <si>
    <t>to highlight the category names if the categories are not found in the Categories worksheet.</t>
  </si>
  <si>
    <t>If you add or remove major categories (like Housing, Food, Health, etc.), many formulas</t>
  </si>
  <si>
    <t xml:space="preserve">will need to be updated and it is very likely you'll miss something and end up introducing </t>
  </si>
  <si>
    <t>errors. Try to use the default set of categories or RENAME the categories, but avoid adding</t>
  </si>
  <si>
    <t>or removing the major categories.</t>
  </si>
  <si>
    <r>
      <t>TIP</t>
    </r>
    <r>
      <rPr>
        <sz val="10"/>
        <rFont val="Trebuchet MS"/>
        <family val="2"/>
      </rPr>
      <t xml:space="preserve">: If you </t>
    </r>
    <r>
      <rPr>
        <i/>
        <sz val="10"/>
        <rFont val="Trebuchet MS"/>
        <family val="2"/>
      </rPr>
      <t>are</t>
    </r>
    <r>
      <rPr>
        <sz val="10"/>
        <rFont val="Trebuchet MS"/>
        <family val="2"/>
      </rPr>
      <t xml:space="preserve"> going to customize the categories, it may be easier to start from the Budget</t>
    </r>
  </si>
  <si>
    <t>worksheet and then make sure that the Report and Categories worksheets correspond.</t>
  </si>
  <si>
    <t>Intro</t>
  </si>
  <si>
    <t>spreadsheet applications, you should know that spreadsheets are error-prone. It is easy to</t>
  </si>
  <si>
    <t>etc. If you are comfortable using Excel, know how to identify and fix formulas when needed,</t>
  </si>
  <si>
    <t>Customize Categories (or don't)</t>
  </si>
  <si>
    <r>
      <t xml:space="preserve">D. </t>
    </r>
    <r>
      <rPr>
        <b/>
        <sz val="10"/>
        <rFont val="Trebuchet MS"/>
        <family val="2"/>
      </rPr>
      <t>Do Not Remove or Add Major Categories</t>
    </r>
  </si>
  <si>
    <t>Step 2</t>
  </si>
  <si>
    <t>Define Your List of Accounts</t>
  </si>
  <si>
    <t xml:space="preserve">List the accounts that you want to include in the Transaction History worksheet in the </t>
  </si>
  <si>
    <t>list to the right. This list will be used to populate the dropdown box in the Accounts column</t>
  </si>
  <si>
    <r>
      <t>TIP</t>
    </r>
    <r>
      <rPr>
        <sz val="10"/>
        <rFont val="Trebuchet MS"/>
        <family val="2"/>
      </rPr>
      <t xml:space="preserve">: If you start each account name with a different letter, Excel's </t>
    </r>
    <r>
      <rPr>
        <b/>
        <sz val="10"/>
        <rFont val="Trebuchet MS"/>
        <family val="2"/>
      </rPr>
      <t>autocomplete</t>
    </r>
    <r>
      <rPr>
        <sz val="10"/>
        <rFont val="Trebuchet MS"/>
        <family val="2"/>
      </rPr>
      <t xml:space="preserve"> feature</t>
    </r>
  </si>
  <si>
    <t>[End of List]</t>
  </si>
  <si>
    <t>** ACCOUNTS **</t>
  </si>
  <si>
    <t>To add more accounts, insert rows above this line.</t>
  </si>
  <si>
    <t>will make entering the account much faster for you.</t>
  </si>
  <si>
    <t>Step 3</t>
  </si>
  <si>
    <t>Define your Yearly Budget</t>
  </si>
  <si>
    <t>Define your budget using the Budget worksheet. Edit only the cells with the gray outline.</t>
  </si>
  <si>
    <t>Label</t>
  </si>
  <si>
    <t xml:space="preserve"> - If you see "#####" in a cell, widen the COLUMN to display the cell contents.</t>
  </si>
  <si>
    <t xml:space="preserve"> - Some of the labels include cell comments (marked with little red triangles) to provide</t>
  </si>
  <si>
    <t>extra help information.</t>
  </si>
  <si>
    <t xml:space="preserve">make mistakes, accidentally delete things that should not be deleted, forget to copy formulas, </t>
  </si>
  <si>
    <t>understand how to use basic row operations (delete, copy, inserted copied rows, etc.), are</t>
  </si>
  <si>
    <t>okay with the level of risk you take on by using a spreadsheet, and follow the instructions</t>
  </si>
  <si>
    <t xml:space="preserve"> - You can add your own cell comments! This is especially useful in the Budget worksheet,</t>
  </si>
  <si>
    <t>where you can create notes to explain irregular or variable expenses.</t>
  </si>
  <si>
    <t xml:space="preserve"> - This workbook uses a lot of conditional formatting. Look up "conditional formatting" in the</t>
  </si>
  <si>
    <t>Excel help system (F1) if you want to know how it works.</t>
  </si>
  <si>
    <r>
      <t xml:space="preserve"> - </t>
    </r>
    <r>
      <rPr>
        <b/>
        <sz val="10"/>
        <color indexed="10"/>
        <rFont val="Trebuchet MS"/>
        <family val="2"/>
      </rPr>
      <t>Backup</t>
    </r>
    <r>
      <rPr>
        <sz val="10"/>
        <color indexed="10"/>
        <rFont val="Trebuchet MS"/>
        <family val="2"/>
      </rPr>
      <t xml:space="preserve"> your file regularly to avoid losing data! Excel files DO get corrupted occasionally.</t>
    </r>
  </si>
  <si>
    <t>See Vertex42.com and the blog Vertex42Blog.com for tips on budgeting.</t>
  </si>
  <si>
    <t>Vertex42 Blog: Budgeting</t>
  </si>
  <si>
    <t>How to Budget: Budgeting Tips</t>
  </si>
  <si>
    <r>
      <t xml:space="preserve"> - You can </t>
    </r>
    <r>
      <rPr>
        <b/>
        <sz val="10"/>
        <rFont val="Trebuchet MS"/>
        <family val="2"/>
      </rPr>
      <t>copy and paste the input cells</t>
    </r>
    <r>
      <rPr>
        <sz val="10"/>
        <rFont val="Trebuchet MS"/>
        <family val="2"/>
      </rPr>
      <t xml:space="preserve"> within the Budget worksheet as needed. For example,</t>
    </r>
  </si>
  <si>
    <t>enter an average fuel cost in January, then copy the value to other months.</t>
  </si>
  <si>
    <r>
      <t xml:space="preserve"> - Use formulas</t>
    </r>
    <r>
      <rPr>
        <sz val="10"/>
        <rFont val="Trebuchet MS"/>
        <family val="2"/>
      </rPr>
      <t xml:space="preserve"> to do basic calculations like "=245/6" to divide 245 by 6 or "=34*2" to multipy</t>
    </r>
  </si>
  <si>
    <t xml:space="preserve">34 by 2, or "=34+12+45" to add a bunch of numbers. Formulas are entered using the </t>
  </si>
  <si>
    <t>equals "=" sign.</t>
  </si>
  <si>
    <t>Record Transactions</t>
  </si>
  <si>
    <t>Step 4</t>
  </si>
  <si>
    <t>the formatting, data validation, and formulas get copied correctly.</t>
  </si>
  <si>
    <r>
      <t>IMPORTANT</t>
    </r>
    <r>
      <rPr>
        <sz val="10"/>
        <rFont val="Trebuchet MS"/>
        <family val="2"/>
      </rPr>
      <t xml:space="preserve">: You must </t>
    </r>
    <r>
      <rPr>
        <b/>
        <sz val="10"/>
        <rFont val="Trebuchet MS"/>
        <family val="2"/>
      </rPr>
      <t>copy and paste entire rows</t>
    </r>
    <r>
      <rPr>
        <sz val="10"/>
        <rFont val="Trebuchet MS"/>
        <family val="2"/>
      </rPr>
      <t xml:space="preserve"> when adding new rows, to ensure that all </t>
    </r>
  </si>
  <si>
    <t>General Tips</t>
  </si>
  <si>
    <t>and guidelines, you should find this spreadsheet very useful.</t>
  </si>
  <si>
    <t xml:space="preserve">The Beginning Balance on JANUARY 1st for each account should be the first lines in the </t>
  </si>
  <si>
    <t>register. If an account has a Negative balance (like a Credit Card), enter the balance as a</t>
  </si>
  <si>
    <t>the balance shown on your bank or credit card statements.</t>
  </si>
  <si>
    <t>Use the screenshot below as a guide for how to enter transactions.</t>
  </si>
  <si>
    <r>
      <t>TIP</t>
    </r>
    <r>
      <rPr>
        <sz val="10"/>
        <rFont val="Trebuchet MS"/>
        <family val="2"/>
      </rPr>
      <t xml:space="preserve">: Always leave the last row in the table BLANK so that you can easily add new rows. To </t>
    </r>
  </si>
  <si>
    <t>add new rows, select the last row of the table (row 57 in the image below) and drag the fill</t>
  </si>
  <si>
    <t>handle down to copy the row down to create as many new rows as you need.</t>
  </si>
  <si>
    <t>below the last transaction. Then, you just need to edit the cells that need to be changed.</t>
  </si>
  <si>
    <t xml:space="preserve">You will probably find that the fastest way to add new transactions is copy and paste similar </t>
  </si>
  <si>
    <r>
      <t xml:space="preserve">previous transactions. You can select one or more </t>
    </r>
    <r>
      <rPr>
        <b/>
        <sz val="10"/>
        <rFont val="Trebuchet MS"/>
        <family val="2"/>
      </rPr>
      <t>rows</t>
    </r>
    <r>
      <rPr>
        <sz val="10"/>
        <rFont val="Trebuchet MS"/>
        <family val="2"/>
      </rPr>
      <t>, copy them, and then paste them</t>
    </r>
  </si>
  <si>
    <t>Checking  1/1/10  2032  Target   Split   Clothing      23.10</t>
  </si>
  <si>
    <t>Checking  1/1/10  2032  Target   Split   Groceries     45.15</t>
  </si>
  <si>
    <t>Checking  1/1/10  2032  Target   Split   Supplies      25.04</t>
  </si>
  <si>
    <t>If a single transaction needs to be allocated to multiple budget categories, you need to create</t>
  </si>
  <si>
    <r>
      <t xml:space="preserve">a </t>
    </r>
    <r>
      <rPr>
        <b/>
        <sz val="10"/>
        <rFont val="Trebuchet MS"/>
        <family val="2"/>
      </rPr>
      <t>SPLIT</t>
    </r>
    <r>
      <rPr>
        <sz val="10"/>
        <rFont val="Trebuchet MS"/>
        <family val="2"/>
      </rPr>
      <t xml:space="preserve"> transaction. You can do this by splitting the transaction into multiple transactions - </t>
    </r>
  </si>
  <si>
    <t>one for each category. You can use the MEMO field to indicate that the transaction is a "Split".</t>
  </si>
  <si>
    <r>
      <t>Tip:</t>
    </r>
    <r>
      <rPr>
        <sz val="10"/>
        <rFont val="Trebuchet MS"/>
        <family val="2"/>
      </rPr>
      <t xml:space="preserve"> If you want to verify the total amount of the split transaction, you can do a quick</t>
    </r>
  </si>
  <si>
    <t>calculation off to the side of the table using an Excel formula, like "=SUM(H13:H15)"</t>
  </si>
  <si>
    <t>Recording a [Transfer] To SAVINGS</t>
  </si>
  <si>
    <t>worksheet that there are multiple savings goals listed as sub-categories under the main</t>
  </si>
  <si>
    <t xml:space="preserve">"To Savings" category. Instead of just throwing money into Savings, you should allocate the </t>
  </si>
  <si>
    <t>money to specific savings goals based on percentages. For example, 50% to your Emergency</t>
  </si>
  <si>
    <t>Fund, 25% to Retirement, etc. You do this by recording the transfer as a SPLIT transaction:</t>
  </si>
  <si>
    <t>Choose "[Transfer]" as the Category for both transactions. For example, a $250 credit card</t>
  </si>
  <si>
    <t>payment would be recorded as a transfer FROM your checking TO your credit card account:</t>
  </si>
  <si>
    <t>Checking    1/1/10  TXFR  [To CreditCard]  [Transfer]   150.00</t>
  </si>
  <si>
    <t>while the CATEGORY for the Checking account transaction(s) are budget sub-categories.</t>
  </si>
  <si>
    <r>
      <t xml:space="preserve">When budgeting, you </t>
    </r>
    <r>
      <rPr>
        <b/>
        <sz val="10"/>
        <rFont val="Trebuchet MS"/>
        <family val="2"/>
      </rPr>
      <t>treat a transfer to Savings as an expense</t>
    </r>
    <r>
      <rPr>
        <sz val="10"/>
        <rFont val="Trebuchet MS"/>
        <family val="2"/>
      </rPr>
      <t>. You'll notice in the Budget</t>
    </r>
  </si>
  <si>
    <t>Checking  1/1/10  TXFR  [To Savings]     Emergency Fund  100.00</t>
  </si>
  <si>
    <t>Checking  1/1/10  TXFR  [To Savings]     Retirement       50.00</t>
  </si>
  <si>
    <t>Checking  1/1/10  TXFR  [To Savings]     College Fund     50.00</t>
  </si>
  <si>
    <t>In the example below, the CATEGORY for the Savings account transaction is "[Transfer]"</t>
  </si>
  <si>
    <t>Recording a SPLIT Transaction</t>
  </si>
  <si>
    <t>Recording a [Transfer] Between Spending Accounts</t>
  </si>
  <si>
    <r>
      <t>NOTE</t>
    </r>
    <r>
      <rPr>
        <sz val="10"/>
        <rFont val="Trebuchet MS"/>
        <family val="2"/>
      </rPr>
      <t>: The above example assumes that the "payment" to your Credit Card is to pay off the</t>
    </r>
  </si>
  <si>
    <t xml:space="preserve">charges that you have already recorded earlier in the Transaction History table for the </t>
  </si>
  <si>
    <t>CreditCard  1/1/10  TXFR  [From Checking]        [Transfer]              150.00</t>
  </si>
  <si>
    <t>Checking    1/1/10  TXFR  [To CreditCard] Split  [Transfer]     125.00</t>
  </si>
  <si>
    <t>under Obligations.</t>
  </si>
  <si>
    <t>Checking    1/1/10  TXFR  [To CreditCard] Split  Credit Card #1  25.00</t>
  </si>
  <si>
    <t>CreditCard account. If you are NOT recording individual CreditCard transactions using the</t>
  </si>
  <si>
    <t xml:space="preserve">Transactions worksheet, or part of the $150.00 was to pay down an outstanding debt, then a </t>
  </si>
  <si>
    <t>credit card payment would look like one of the following, where "Credit Card #1" is a category</t>
  </si>
  <si>
    <t>Example 1: Not using Credit Card #1 any more, but still owe money on it.</t>
  </si>
  <si>
    <t>Checking    1/1/10        Credit Card     Credit Card #1   150.00</t>
  </si>
  <si>
    <t>PAYMENT</t>
  </si>
  <si>
    <t>DEPOSIT</t>
  </si>
  <si>
    <t>Cleared Payment</t>
  </si>
  <si>
    <t>Cleared Deposit</t>
  </si>
  <si>
    <t>Payee</t>
  </si>
  <si>
    <t>Memo</t>
  </si>
  <si>
    <r>
      <t>PAYMENT</t>
    </r>
    <r>
      <rPr>
        <sz val="10"/>
        <rFont val="Trebuchet MS"/>
        <family val="2"/>
      </rPr>
      <t xml:space="preserve"> as </t>
    </r>
    <r>
      <rPr>
        <i/>
        <sz val="10"/>
        <rFont val="Trebuchet MS"/>
        <family val="2"/>
      </rPr>
      <t>money leaving the account</t>
    </r>
    <r>
      <rPr>
        <sz val="10"/>
        <rFont val="Trebuchet MS"/>
        <family val="2"/>
      </rPr>
      <t xml:space="preserve"> and a </t>
    </r>
    <r>
      <rPr>
        <b/>
        <sz val="10"/>
        <rFont val="Trebuchet MS"/>
        <family val="2"/>
      </rPr>
      <t>DEPOSIT</t>
    </r>
    <r>
      <rPr>
        <sz val="10"/>
        <rFont val="Trebuchet MS"/>
        <family val="2"/>
      </rPr>
      <t xml:space="preserve"> as </t>
    </r>
    <r>
      <rPr>
        <i/>
        <sz val="10"/>
        <rFont val="Trebuchet MS"/>
        <family val="2"/>
      </rPr>
      <t>money entering the account</t>
    </r>
    <r>
      <rPr>
        <sz val="10"/>
        <rFont val="Trebuchet MS"/>
        <family val="2"/>
      </rPr>
      <t>.</t>
    </r>
  </si>
  <si>
    <t>The Transactions worksheet lets you record transactions for multiple accounts. Think of a</t>
  </si>
  <si>
    <t>Examples of different types of transactions are given below.</t>
  </si>
  <si>
    <r>
      <t>Category</t>
    </r>
    <r>
      <rPr>
        <sz val="10"/>
        <rFont val="Trebuchet MS"/>
        <family val="2"/>
      </rPr>
      <t xml:space="preserve">: The Category field is essential to the functionality of this workbook. The Category </t>
    </r>
  </si>
  <si>
    <t>Positive value in the PAYMENT column. If an account has a Positive balance, enter the balance</t>
  </si>
  <si>
    <t>as a Positive value in the DEPOSIT column. Use the Account Balance column to compare to</t>
  </si>
  <si>
    <t>ACCOUNT   DATE    NUM   PAYEE    MEMO    CATEGORY    PAYMENT</t>
  </si>
  <si>
    <t>ACCOUNT     DATE    NUM   PAYEE            CATEGORY    PAYMENT  DEPOSIT</t>
  </si>
  <si>
    <t>ACCOUNT     DATE    NUM   PAYEE           CATEGORY        PAYMENT</t>
  </si>
  <si>
    <t>ACCOUNT     DATE    NUM   PAYEE           MEMO   CATEGORY      PAYMENT  DEPOSIT</t>
  </si>
  <si>
    <t>ACCOUNT   DATE    NUM   PAYEE            CATEGORY       PAYMENT   DEPOSIT</t>
  </si>
  <si>
    <t>Savings   1/1/10  TXFR  [From Checking]  [Transfer]                200.00</t>
  </si>
  <si>
    <t>Record a transfer by listing two transactions (one PAYMENT, one DEPOSIT) to offset each other.</t>
  </si>
  <si>
    <t>columns J-L and copy the formulas down.</t>
  </si>
  <si>
    <t>BUDGET SUMMARY</t>
  </si>
  <si>
    <t>of the Transactions worksheet.</t>
  </si>
  <si>
    <t>Children:Clothing</t>
  </si>
  <si>
    <r>
      <t>IMPORTANT</t>
    </r>
    <r>
      <rPr>
        <sz val="10"/>
        <rFont val="Trebuchet MS"/>
        <family val="2"/>
      </rPr>
      <t>: If the Report worksheet does not appear to be pulling information from the</t>
    </r>
  </si>
  <si>
    <r>
      <t xml:space="preserve">Step 4-0: </t>
    </r>
    <r>
      <rPr>
        <b/>
        <sz val="10"/>
        <rFont val="Trebuchet MS"/>
        <family val="2"/>
      </rPr>
      <t>Delete the Sample Rows</t>
    </r>
  </si>
  <si>
    <r>
      <t xml:space="preserve">Step 4-1: </t>
    </r>
    <r>
      <rPr>
        <b/>
        <sz val="10"/>
        <rFont val="Trebuchet MS"/>
        <family val="2"/>
      </rPr>
      <t>Enter the beginning balance(s):</t>
    </r>
  </si>
  <si>
    <r>
      <t xml:space="preserve">Step 4-2: </t>
    </r>
    <r>
      <rPr>
        <b/>
        <sz val="10"/>
        <rFont val="Trebuchet MS"/>
        <family val="2"/>
      </rPr>
      <t>Add New Transactions:</t>
    </r>
  </si>
  <si>
    <r>
      <t xml:space="preserve">Step 4-3: </t>
    </r>
    <r>
      <rPr>
        <b/>
        <sz val="10"/>
        <rFont val="Trebuchet MS"/>
        <family val="2"/>
      </rPr>
      <t>Record "Cleared" Transactions.</t>
    </r>
  </si>
  <si>
    <r>
      <t xml:space="preserve">Step 4-4: </t>
    </r>
    <r>
      <rPr>
        <b/>
        <sz val="10"/>
        <rFont val="Trebuchet MS"/>
        <family val="2"/>
      </rPr>
      <t>Reconcile Your Accounts</t>
    </r>
  </si>
  <si>
    <r>
      <t xml:space="preserve">Step 4-5: </t>
    </r>
    <r>
      <rPr>
        <b/>
        <sz val="10"/>
        <rFont val="Trebuchet MS"/>
        <family val="2"/>
      </rPr>
      <t>Check Formulas</t>
    </r>
  </si>
  <si>
    <t>Transactions worksheet, please see Step 4-5 above (Check Formulas).</t>
  </si>
  <si>
    <t>Example 2: A portion of a credit card payment used to pay down $25.00 of outstanding debt.</t>
  </si>
  <si>
    <t>Recording a Return or Refund</t>
  </si>
  <si>
    <t>CreditCard  1/1/10        The Big Store    Appliances    50.00</t>
  </si>
  <si>
    <t>Original Transaction:</t>
  </si>
  <si>
    <t>Recording the Return:</t>
  </si>
  <si>
    <t>A very common approach for recording returns or refunds is to record them as a negative</t>
  </si>
  <si>
    <t>expense. As an example, let's say you purchased a blender from a department store and</t>
  </si>
  <si>
    <t>allocated the payment to your "Appliances" category. After returning the blender, the store</t>
  </si>
  <si>
    <t>credits your card. Instead of entering the credit as a deposit, enter the amount as a negative</t>
  </si>
  <si>
    <t xml:space="preserve">payment as shown below. Doing this will credit the correct budget category instead of </t>
  </si>
  <si>
    <t>treating the return as income.</t>
  </si>
  <si>
    <t>CreditCard  1/5/10        The Big Store    Appliances   -50.00</t>
  </si>
  <si>
    <t>Year Begins:</t>
  </si>
  <si>
    <r>
      <t xml:space="preserve"> - For a Financial Year that does not start in January</t>
    </r>
    <r>
      <rPr>
        <sz val="10"/>
        <rFont val="Trebuchet MS"/>
        <family val="2"/>
      </rPr>
      <t xml:space="preserve">: Before entering your yearly budget, </t>
    </r>
  </si>
  <si>
    <t>go to the Report worksheet and enter the "Year Begins" date. This will update the month</t>
  </si>
  <si>
    <t>labels in the Budget worksheet.</t>
  </si>
  <si>
    <t>&gt;&gt; Excel Tips</t>
  </si>
  <si>
    <t>Budgeting for Large Variable Expenses</t>
  </si>
  <si>
    <t>For large payments that are made once every few months or once a year, it is common to</t>
  </si>
  <si>
    <t>estimate a monthly budget amount and transfer the monthly amount into a temporary</t>
  </si>
  <si>
    <t>savings account, so that you have enough money available when you need to pay the bill.</t>
  </si>
  <si>
    <t>If you are recording those transfers to savings each month as an expense, then what do</t>
  </si>
  <si>
    <t>you do when it comes time to pay the bill?</t>
  </si>
  <si>
    <t>1. Record the Transfer from Savings to Checking as a Credit to the Expense Category</t>
  </si>
  <si>
    <t>2. Recording the Actual Insurance Payment:</t>
  </si>
  <si>
    <t>Savings   6/1/14  TXFR  [To Checking]    [Transfer]      200.00</t>
  </si>
  <si>
    <t>Checking  6/1/14  TXFR  [From Savings]   Insurance                 200.00</t>
  </si>
  <si>
    <t>In the above example, the actual payment of 198.00 was lower than what was previously</t>
  </si>
  <si>
    <t>transfer as a credit to the expense category. Then, record the actual payment like normal.</t>
  </si>
  <si>
    <t>Checking  6/1/14  1023  ABC Insurance    Insurance       198.00</t>
  </si>
  <si>
    <t>total expense of 200.00, so you could end up seeing a value of -2.00 in the Actual column</t>
  </si>
  <si>
    <t>of the report worksheet. This is similar to what you might see if you received a refund or</t>
  </si>
  <si>
    <t>return for something you paid in a previous month.</t>
  </si>
  <si>
    <t>One approach is to first transfer the amount saved from Savings to Checking, recording the</t>
  </si>
  <si>
    <t>Instructions</t>
  </si>
  <si>
    <t>This worksheet defines the list of categories used for the drop-down in the Register worksheet. You must make absolutely sure that the list of categories are the same in ALL worksheets</t>
  </si>
  <si>
    <t>If you make a change to a category, you need to make that change in all worksheets.</t>
  </si>
  <si>
    <t>Adding a Category</t>
  </si>
  <si>
    <t>Deleting a Sub-Category</t>
  </si>
  <si>
    <t>Making Changes to Categories</t>
  </si>
  <si>
    <r>
      <rPr>
        <b/>
        <sz val="10"/>
        <color theme="4"/>
        <rFont val="Arial"/>
        <family val="2"/>
      </rPr>
      <t>WARNING</t>
    </r>
    <r>
      <rPr>
        <sz val="10"/>
        <color theme="4"/>
        <rFont val="Arial"/>
        <family val="2"/>
      </rPr>
      <t>: Be VERY careful to not use DUPLICATE category names such as "Other".</t>
    </r>
  </si>
  <si>
    <t xml:space="preserve"> - A sub-category highlighted BROWN means that the category needs to be added to the Report worksheet.</t>
  </si>
  <si>
    <t xml:space="preserve"> - Major categories like *****INCOME***** are used to separate groups of categories and you should make sure that the sub-categories are grouped correctly and consistently in the Yearly and Monthly worksheets.</t>
  </si>
  <si>
    <t xml:space="preserve"> - If a sub-category is highlighted PINK(MAGENTA), then the category needs to be added to the Budget worksheet.</t>
  </si>
  <si>
    <t xml:space="preserve"> - This worksheet uses conditional formatting to detect whether the Category is found in BOTH the Budget and Report worksheets.</t>
  </si>
  <si>
    <t xml:space="preserve"> - If you have already started recording transactions, and some of the transactions were allocated to the category you deleted, you will need to manually update all those Transactions to assign them to a new category.</t>
  </si>
  <si>
    <t xml:space="preserve"> - Before you start recording transactions, deleting a category is easy. Just delete the category row. Don't delete major categories.</t>
  </si>
  <si>
    <t xml:space="preserve"> - Copy an existing row and insert the copied row where you want it and then edit the Category name. Then, make sure the add the category in the Budget and Report worksheets.</t>
  </si>
  <si>
    <t>Customize the categories as needed. Update the Categories and Budget worksheets to match the categories you define.</t>
  </si>
  <si>
    <r>
      <t xml:space="preserve"> - Use the </t>
    </r>
    <r>
      <rPr>
        <b/>
        <sz val="10"/>
        <color theme="4"/>
        <rFont val="Arial"/>
        <family val="2"/>
      </rPr>
      <t>Month</t>
    </r>
    <r>
      <rPr>
        <sz val="10"/>
        <color theme="4"/>
        <rFont val="Arial"/>
        <family val="2"/>
      </rPr>
      <t xml:space="preserve"> field to display the budget report for a specific month. If your financial year starts in July, month 2 would be August.</t>
    </r>
  </si>
  <si>
    <r>
      <t xml:space="preserve"> - In the </t>
    </r>
    <r>
      <rPr>
        <b/>
        <sz val="10"/>
        <color theme="4"/>
        <rFont val="Arial"/>
        <family val="2"/>
      </rPr>
      <t>Year Begins</t>
    </r>
    <r>
      <rPr>
        <sz val="10"/>
        <color theme="4"/>
        <rFont val="Arial"/>
        <family val="2"/>
      </rPr>
      <t xml:space="preserve"> field, enter the date of the first day of the month corresponding to the first month in the Budget worksheet. If your financial year starts in July, you would enter 7/1/2013.</t>
    </r>
  </si>
  <si>
    <t xml:space="preserve"> See the HELP worksheet for instructions.</t>
  </si>
  <si>
    <t>Year-To-Date:</t>
  </si>
  <si>
    <r>
      <t xml:space="preserve"> - Select "Yes" from the </t>
    </r>
    <r>
      <rPr>
        <b/>
        <sz val="10"/>
        <color theme="4"/>
        <rFont val="Arial"/>
        <family val="2"/>
      </rPr>
      <t>Year-To-Date</t>
    </r>
    <r>
      <rPr>
        <sz val="10"/>
        <color theme="4"/>
        <rFont val="Arial"/>
        <family val="2"/>
      </rPr>
      <t xml:space="preserve"> drop-down box to see the Year-To-Date Budget Report.</t>
    </r>
  </si>
  <si>
    <t>Date Begin</t>
  </si>
  <si>
    <t>Date End</t>
  </si>
  <si>
    <t>Yearly Income &amp; Expense Report</t>
  </si>
  <si>
    <t>◄ Update the Starting Balance</t>
  </si>
  <si>
    <t>If customizing budget categories, you will need to</t>
  </si>
  <si>
    <t>make the categories match the other worksheets.</t>
  </si>
  <si>
    <t>This worksheet creates an income and expense</t>
  </si>
  <si>
    <t>report from the data in the Transactions worksheet.</t>
  </si>
  <si>
    <t>End Balance</t>
  </si>
  <si>
    <t>Using the Report Worksheet</t>
  </si>
  <si>
    <t>Using the YearlyReport Worksheet</t>
  </si>
  <si>
    <t>The YearlyReport worksheet is very similar to the Budget worksheet except that it calculates</t>
  </si>
  <si>
    <t>amounts from the Transactions worksheet to show you an Income and Expense report.</t>
  </si>
  <si>
    <t>If you customize budget categories, you will need to make sure to edit the YearlyReport</t>
  </si>
  <si>
    <t>worksheet so that all budget categories match.</t>
  </si>
  <si>
    <t>For Year Beginning</t>
  </si>
  <si>
    <t>◄ Update the Start Date if desired</t>
  </si>
  <si>
    <t>For Excel 2010 or Later</t>
  </si>
  <si>
    <t>THE MOST COMMON ERROR is inserting a new row and forgetting to copy formulas down.</t>
  </si>
  <si>
    <t>but formulas and data validation are not copied. You can press CTRL+d after inserting a new</t>
  </si>
  <si>
    <t>row to quickly copy all formulas and formatting from the row immediately above.</t>
  </si>
  <si>
    <t>Cell Phone</t>
  </si>
  <si>
    <t>Ce</t>
  </si>
  <si>
    <t>Child Tax</t>
  </si>
  <si>
    <t>Satellite radio</t>
  </si>
  <si>
    <t>Wages</t>
  </si>
  <si>
    <t>Mortgage</t>
  </si>
  <si>
    <t>Gas</t>
  </si>
  <si>
    <t>Water/Sewer</t>
  </si>
  <si>
    <t>Credit Card Luke</t>
  </si>
  <si>
    <t>LukesCard</t>
  </si>
  <si>
    <t>Tobacco</t>
  </si>
  <si>
    <t>Lieffers Money Manager</t>
  </si>
  <si>
    <r>
      <t xml:space="preserve">The Lieffers Money Manager </t>
    </r>
    <r>
      <rPr>
        <i/>
        <sz val="10"/>
        <rFont val="Trebuchet MS"/>
        <family val="2"/>
      </rPr>
      <t>can</t>
    </r>
    <r>
      <rPr>
        <sz val="10"/>
        <rFont val="Trebuchet MS"/>
        <family val="2"/>
      </rPr>
      <t xml:space="preserve"> be a very simple money management tool. Like most</t>
    </r>
  </si>
  <si>
    <t>Monthly Expenses</t>
  </si>
  <si>
    <t>1,15</t>
  </si>
  <si>
    <t>Insurance Truck</t>
  </si>
  <si>
    <t>Insurance Car</t>
  </si>
  <si>
    <t>Insurance House</t>
  </si>
  <si>
    <t>Water/Electricity</t>
  </si>
  <si>
    <t>phone-cell</t>
  </si>
  <si>
    <t>gas</t>
  </si>
  <si>
    <t>internet/tv</t>
  </si>
  <si>
    <t xml:space="preserve">bank fees </t>
  </si>
  <si>
    <t>groceries</t>
  </si>
  <si>
    <t>Pay</t>
  </si>
  <si>
    <t>Balance</t>
  </si>
  <si>
    <t>Boat</t>
  </si>
  <si>
    <t>Fuel-Kids</t>
  </si>
  <si>
    <t>Oct</t>
  </si>
  <si>
    <t>Day</t>
  </si>
  <si>
    <t>Allowance</t>
  </si>
  <si>
    <t>Christmas</t>
  </si>
  <si>
    <t>Booze</t>
  </si>
  <si>
    <t>Dad Sports</t>
  </si>
  <si>
    <t>Electricity/Water</t>
  </si>
  <si>
    <t>Sled</t>
  </si>
  <si>
    <t>Fuel-Sled</t>
  </si>
  <si>
    <t>Car</t>
  </si>
  <si>
    <t>LukeLOC</t>
  </si>
  <si>
    <t>LukeCard2</t>
  </si>
  <si>
    <t>Checking2</t>
  </si>
  <si>
    <t>Shell</t>
  </si>
  <si>
    <t>RBC</t>
  </si>
  <si>
    <t>Thiens</t>
  </si>
  <si>
    <t>Bill COS</t>
  </si>
  <si>
    <t>Bill Sask Energy</t>
  </si>
  <si>
    <t>Freshco</t>
  </si>
  <si>
    <t>Nicole</t>
  </si>
  <si>
    <t>Credit Card #2</t>
  </si>
  <si>
    <t>Theins</t>
  </si>
  <si>
    <t>Coop</t>
  </si>
  <si>
    <t>Apple</t>
  </si>
  <si>
    <t>taco time</t>
  </si>
  <si>
    <t>Superstore</t>
  </si>
  <si>
    <t>COS</t>
  </si>
  <si>
    <t>SGI</t>
  </si>
  <si>
    <t>payment</t>
  </si>
  <si>
    <t>r</t>
  </si>
  <si>
    <t>fuel</t>
  </si>
  <si>
    <t>Sask Liquor</t>
  </si>
  <si>
    <t>McD</t>
  </si>
  <si>
    <t>Hose</t>
  </si>
  <si>
    <t>Transfer</t>
  </si>
  <si>
    <t>Rec supply</t>
  </si>
  <si>
    <t>Card</t>
  </si>
  <si>
    <t>Cantina</t>
  </si>
  <si>
    <t>Leopolds</t>
  </si>
  <si>
    <t>Spotify</t>
  </si>
  <si>
    <t>Wheaton</t>
  </si>
  <si>
    <t>Yes</t>
  </si>
  <si>
    <t>CT</t>
  </si>
  <si>
    <t>Taco Time</t>
  </si>
  <si>
    <t>Home Depot</t>
  </si>
  <si>
    <t>Fresco</t>
  </si>
  <si>
    <t>Costco</t>
  </si>
  <si>
    <t>Sask Energy</t>
  </si>
  <si>
    <t>Shaw</t>
  </si>
  <si>
    <t>BK</t>
  </si>
  <si>
    <t>Tims</t>
  </si>
  <si>
    <t>Income COS</t>
  </si>
  <si>
    <t>Scotia</t>
  </si>
  <si>
    <t>Verns</t>
  </si>
  <si>
    <t>Rec</t>
  </si>
  <si>
    <t>Rona</t>
  </si>
  <si>
    <t>Taco time</t>
  </si>
  <si>
    <t>Walmart</t>
  </si>
  <si>
    <t>Thien</t>
  </si>
  <si>
    <t>The Bay</t>
  </si>
  <si>
    <t>google</t>
  </si>
  <si>
    <t>superstore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</si>
</sst>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m/d/yy;@"/>
    <numFmt numFmtId="167" formatCode="m/dd/yy;@"/>
    <numFmt numFmtId="168" formatCode="0.0%"/>
    <numFmt numFmtId="169" formatCode="[$-409]mmm;@"/>
    <numFmt numFmtId="170" formatCode="[$-409]d\-mmm;@"/>
  </numFmts>
  <fonts count="46" x14ac:knownFonts="1">
    <font>
      <sz val="10"/>
      <name val="Trebuchet MS"/>
      <family val="2"/>
    </font>
    <font>
      <sz val="10"/>
      <name val="Arial"/>
      <family val="2"/>
    </font>
    <font>
      <u/>
      <sz val="10"/>
      <color indexed="12"/>
      <name val="Arial"/>
      <family val="2"/>
    </font>
    <font>
      <b/>
      <sz val="18"/>
      <name val="Trebuchet MS"/>
      <family val="2"/>
    </font>
    <font>
      <sz val="10"/>
      <name val="Trebuchet MS"/>
      <family val="2"/>
    </font>
    <font>
      <sz val="8"/>
      <name val="Trebuchet MS"/>
      <family val="2"/>
    </font>
    <font>
      <b/>
      <sz val="10"/>
      <name val="Trebuchet MS"/>
      <family val="2"/>
    </font>
    <font>
      <sz val="10"/>
      <name val="Trebuchet MS"/>
      <family val="2"/>
    </font>
    <font>
      <b/>
      <sz val="10"/>
      <color indexed="60"/>
      <name val="Trebuchet MS"/>
      <family val="2"/>
    </font>
    <font>
      <sz val="10"/>
      <name val="Trebuchet MS"/>
      <family val="2"/>
    </font>
    <font>
      <b/>
      <sz val="10"/>
      <color indexed="9"/>
      <name val="Trebuchet MS"/>
      <family val="2"/>
    </font>
    <font>
      <sz val="9"/>
      <color indexed="9"/>
      <name val="Trebuchet MS"/>
      <family val="2"/>
    </font>
    <font>
      <sz val="10"/>
      <name val="Trebuchet MS"/>
      <family val="2"/>
    </font>
    <font>
      <sz val="10"/>
      <color indexed="60"/>
      <name val="Trebuchet MS"/>
      <family val="2"/>
    </font>
    <font>
      <sz val="10"/>
      <name val="Trebuchet MS"/>
      <family val="2"/>
    </font>
    <font>
      <sz val="8"/>
      <color indexed="81"/>
      <name val="Tahoma"/>
      <family val="2"/>
    </font>
    <font>
      <b/>
      <sz val="8"/>
      <color indexed="81"/>
      <name val="Tahoma"/>
      <family val="2"/>
    </font>
    <font>
      <b/>
      <sz val="8"/>
      <name val="Trebuchet MS"/>
      <family val="2"/>
    </font>
    <font>
      <sz val="6"/>
      <color indexed="9"/>
      <name val="Trebuchet MS"/>
      <family val="2"/>
    </font>
    <font>
      <sz val="8"/>
      <name val="Arial"/>
      <family val="2"/>
    </font>
    <font>
      <sz val="8"/>
      <name val="Arial"/>
      <family val="2"/>
    </font>
    <font>
      <b/>
      <sz val="9"/>
      <color indexed="9"/>
      <name val="Century Gothic"/>
      <family val="2"/>
    </font>
    <font>
      <b/>
      <sz val="10"/>
      <color indexed="9"/>
      <name val="Century Gothic"/>
      <family val="2"/>
    </font>
    <font>
      <sz val="9"/>
      <name val="Arial"/>
      <family val="2"/>
    </font>
    <font>
      <i/>
      <sz val="10"/>
      <color indexed="9"/>
      <name val="Trebuchet MS"/>
      <family val="2"/>
    </font>
    <font>
      <b/>
      <sz val="12"/>
      <name val="Trebuchet MS"/>
      <family val="2"/>
    </font>
    <font>
      <sz val="8"/>
      <color indexed="9"/>
      <name val="Trebuchet MS"/>
      <family val="2"/>
    </font>
    <font>
      <i/>
      <sz val="10"/>
      <name val="Trebuchet MS"/>
      <family val="2"/>
    </font>
    <font>
      <sz val="9"/>
      <name val="Trebuchet MS"/>
      <family val="2"/>
    </font>
    <font>
      <sz val="10"/>
      <color indexed="10"/>
      <name val="Trebuchet MS"/>
      <family val="2"/>
    </font>
    <font>
      <sz val="11"/>
      <name val="Trebuchet MS"/>
      <family val="2"/>
    </font>
    <font>
      <b/>
      <sz val="11"/>
      <name val="Trebuchet MS"/>
      <family val="2"/>
    </font>
    <font>
      <sz val="10"/>
      <name val="Courier New"/>
      <family val="3"/>
    </font>
    <font>
      <i/>
      <sz val="8"/>
      <name val="Trebuchet MS"/>
      <family val="2"/>
    </font>
    <font>
      <b/>
      <sz val="10"/>
      <color indexed="10"/>
      <name val="Trebuchet MS"/>
      <family val="2"/>
    </font>
    <font>
      <sz val="10"/>
      <color indexed="9"/>
      <name val="Trebuchet MS"/>
      <family val="2"/>
    </font>
    <font>
      <sz val="12"/>
      <name val="Trebuchet MS"/>
      <family val="2"/>
    </font>
    <font>
      <b/>
      <sz val="12"/>
      <color theme="4" tint="-0.249977111117893"/>
      <name val="Trebuchet MS"/>
      <family val="2"/>
    </font>
    <font>
      <b/>
      <sz val="11"/>
      <color theme="4" tint="-0.249977111117893"/>
      <name val="Trebuchet MS"/>
      <family val="2"/>
    </font>
    <font>
      <b/>
      <sz val="9"/>
      <color theme="4" tint="-0.249977111117893"/>
      <name val="Trebuchet MS"/>
      <family val="2"/>
    </font>
    <font>
      <b/>
      <sz val="11"/>
      <color theme="4"/>
      <name val="Arial"/>
      <family val="2"/>
    </font>
    <font>
      <sz val="10"/>
      <color theme="4"/>
      <name val="Arial"/>
      <family val="2"/>
    </font>
    <font>
      <b/>
      <sz val="10"/>
      <color theme="4"/>
      <name val="Arial"/>
      <family val="2"/>
    </font>
    <font>
      <sz val="8"/>
      <color theme="4"/>
      <name val="Arial"/>
      <family val="2"/>
    </font>
    <font>
      <b/>
      <sz val="18"/>
      <color theme="4" tint="-0.249977111117893"/>
      <name val="Trebuchet MS"/>
      <family val="2"/>
    </font>
    <font>
      <b/>
      <i/>
      <sz val="10"/>
      <name val="Trebuchet MS"/>
      <family val="2"/>
    </font>
  </fonts>
  <fills count="13">
    <fill>
      <patternFill patternType="none"/>
    </fill>
    <fill>
      <patternFill patternType="gray125"/>
    </fill>
    <fill>
      <patternFill patternType="solid">
        <fgColor indexed="22"/>
        <bgColor indexed="64"/>
      </patternFill>
    </fill>
    <fill>
      <patternFill patternType="solid">
        <fgColor indexed="14"/>
        <bgColor indexed="64"/>
      </patternFill>
    </fill>
    <fill>
      <patternFill patternType="solid">
        <fgColor indexed="5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4"/>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s>
  <borders count="15">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right/>
      <top style="thin">
        <color indexed="55"/>
      </top>
      <bottom style="medium">
        <color indexed="23"/>
      </bottom>
      <diagonal/>
    </border>
    <border>
      <left/>
      <right/>
      <top style="thin">
        <color indexed="64"/>
      </top>
      <bottom/>
      <diagonal/>
    </border>
    <border>
      <left/>
      <right/>
      <top style="double">
        <color indexed="64"/>
      </top>
      <bottom style="thin">
        <color indexed="64"/>
      </bottom>
      <diagonal/>
    </border>
    <border>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55"/>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top style="thin">
        <color auto="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90">
    <xf numFmtId="0" fontId="0" fillId="0" borderId="0" xfId="0"/>
    <xf numFmtId="0" fontId="41" fillId="0" borderId="0" xfId="0" applyFont="1" applyAlignment="1">
      <alignment vertical="top"/>
    </xf>
    <xf numFmtId="0" fontId="4" fillId="0" borderId="0" xfId="0" applyFont="1"/>
    <xf numFmtId="0" fontId="7" fillId="0" borderId="0" xfId="0" applyFont="1"/>
    <xf numFmtId="0" fontId="7" fillId="0" borderId="2" xfId="0" applyFont="1" applyBorder="1"/>
    <xf numFmtId="0" fontId="8" fillId="0" borderId="2" xfId="0" applyFont="1" applyBorder="1" applyAlignment="1">
      <alignment horizontal="center"/>
    </xf>
    <xf numFmtId="0" fontId="9" fillId="0" borderId="0" xfId="0" applyFont="1"/>
    <xf numFmtId="0" fontId="12" fillId="0" borderId="0" xfId="0" applyFont="1"/>
    <xf numFmtId="0" fontId="6" fillId="0" borderId="0" xfId="0" applyFont="1"/>
    <xf numFmtId="0" fontId="13" fillId="0" borderId="0" xfId="0" applyFont="1" applyAlignment="1">
      <alignment horizontal="right"/>
    </xf>
    <xf numFmtId="0" fontId="14" fillId="0" borderId="0" xfId="0" applyFont="1"/>
    <xf numFmtId="0" fontId="12" fillId="0" borderId="0" xfId="0" applyFont="1" applyAlignment="1"/>
    <xf numFmtId="0" fontId="12" fillId="0" borderId="0" xfId="0" applyFont="1" applyAlignment="1">
      <alignment horizontal="left"/>
    </xf>
    <xf numFmtId="0" fontId="7" fillId="0" borderId="0" xfId="0" applyFont="1" applyAlignment="1">
      <alignment horizontal="left"/>
    </xf>
    <xf numFmtId="0" fontId="5" fillId="0" borderId="0" xfId="0" applyFont="1"/>
    <xf numFmtId="0" fontId="0" fillId="0" borderId="0" xfId="0"/>
    <xf numFmtId="0" fontId="4" fillId="0" borderId="0" xfId="0" applyFont="1"/>
    <xf numFmtId="0" fontId="0" fillId="0" borderId="0" xfId="0"/>
    <xf numFmtId="0" fontId="6" fillId="0" borderId="0" xfId="0" applyFont="1" applyFill="1" applyBorder="1" applyAlignment="1">
      <alignment horizontal="right" vertical="center" indent="1"/>
    </xf>
    <xf numFmtId="0" fontId="18" fillId="0" borderId="0" xfId="0" applyFont="1" applyAlignment="1">
      <alignment horizontal="right"/>
    </xf>
    <xf numFmtId="0" fontId="6" fillId="0" borderId="0" xfId="0" applyFont="1" applyBorder="1" applyAlignment="1">
      <alignment horizontal="right"/>
    </xf>
    <xf numFmtId="3" fontId="5" fillId="0" borderId="0" xfId="0" applyNumberFormat="1" applyFont="1"/>
    <xf numFmtId="0" fontId="6" fillId="0" borderId="0" xfId="0" applyFont="1" applyAlignment="1">
      <alignment horizontal="right"/>
    </xf>
    <xf numFmtId="0" fontId="4" fillId="0" borderId="6" xfId="0" applyFont="1" applyBorder="1"/>
    <xf numFmtId="0" fontId="6" fillId="0" borderId="6" xfId="0" applyFont="1" applyBorder="1" applyAlignment="1">
      <alignment horizontal="right"/>
    </xf>
    <xf numFmtId="0" fontId="5" fillId="0" borderId="0" xfId="0" applyFont="1"/>
    <xf numFmtId="165" fontId="12" fillId="0" borderId="0" xfId="1" applyNumberFormat="1" applyFont="1" applyFill="1" applyBorder="1"/>
    <xf numFmtId="0" fontId="0" fillId="0" borderId="0" xfId="0" applyAlignment="1">
      <alignment wrapText="1"/>
    </xf>
    <xf numFmtId="0" fontId="9" fillId="0" borderId="0" xfId="0" applyFont="1" applyFill="1"/>
    <xf numFmtId="0" fontId="6" fillId="0" borderId="3" xfId="0" applyFont="1" applyFill="1" applyBorder="1"/>
    <xf numFmtId="165" fontId="28" fillId="0" borderId="3" xfId="0" applyNumberFormat="1" applyFont="1" applyFill="1" applyBorder="1" applyAlignment="1">
      <alignment horizontal="center"/>
    </xf>
    <xf numFmtId="0" fontId="28" fillId="0" borderId="3" xfId="0" applyFont="1" applyFill="1" applyBorder="1" applyAlignment="1">
      <alignment horizontal="center"/>
    </xf>
    <xf numFmtId="0" fontId="19" fillId="0" borderId="0" xfId="0" applyFont="1" applyBorder="1" applyAlignment="1">
      <alignment horizontal="right"/>
    </xf>
    <xf numFmtId="0" fontId="5" fillId="0" borderId="0" xfId="0" applyFont="1" applyAlignment="1">
      <alignment horizontal="right"/>
    </xf>
    <xf numFmtId="0" fontId="30" fillId="0" borderId="0" xfId="0" applyFont="1" applyAlignment="1">
      <alignment horizontal="right"/>
    </xf>
    <xf numFmtId="165" fontId="20" fillId="0" borderId="0" xfId="0" applyNumberFormat="1" applyFont="1"/>
    <xf numFmtId="0" fontId="12" fillId="0" borderId="0" xfId="0" applyFont="1" applyAlignment="1">
      <alignment horizontal="right" indent="1"/>
    </xf>
    <xf numFmtId="168" fontId="13" fillId="0" borderId="0" xfId="4" applyNumberFormat="1" applyFont="1" applyAlignment="1">
      <alignment horizontal="right"/>
    </xf>
    <xf numFmtId="0" fontId="5" fillId="0" borderId="0" xfId="0" applyFont="1" applyAlignment="1">
      <alignment horizontal="right" indent="1"/>
    </xf>
    <xf numFmtId="168" fontId="5" fillId="0" borderId="0" xfId="4" applyNumberFormat="1" applyFont="1" applyAlignment="1">
      <alignment horizontal="right"/>
    </xf>
    <xf numFmtId="0" fontId="5" fillId="0" borderId="0" xfId="0" applyFont="1" applyBorder="1" applyAlignment="1">
      <alignment horizontal="right"/>
    </xf>
    <xf numFmtId="0" fontId="33" fillId="0" borderId="0" xfId="0" applyFont="1"/>
    <xf numFmtId="0" fontId="25" fillId="0" borderId="1" xfId="0" applyFont="1" applyBorder="1" applyAlignment="1" applyProtection="1">
      <alignment horizontal="center"/>
      <protection locked="0"/>
    </xf>
    <xf numFmtId="0" fontId="0" fillId="0" borderId="1" xfId="0" applyBorder="1"/>
    <xf numFmtId="0" fontId="0" fillId="0" borderId="1" xfId="0" applyBorder="1" applyAlignment="1">
      <alignment horizontal="center"/>
    </xf>
    <xf numFmtId="0" fontId="4" fillId="0" borderId="0" xfId="0" applyFont="1" applyAlignment="1">
      <alignment horizontal="left" indent="1"/>
    </xf>
    <xf numFmtId="0" fontId="0" fillId="0" borderId="0" xfId="0" applyAlignment="1"/>
    <xf numFmtId="0" fontId="6" fillId="0" borderId="0" xfId="0" applyFont="1" applyAlignment="1"/>
    <xf numFmtId="0" fontId="4" fillId="0" borderId="0" xfId="0" applyFont="1" applyAlignment="1">
      <alignment horizontal="left"/>
    </xf>
    <xf numFmtId="0" fontId="0" fillId="0" borderId="0" xfId="0" applyAlignment="1">
      <alignment horizontal="left" indent="1"/>
    </xf>
    <xf numFmtId="0" fontId="29" fillId="0" borderId="0" xfId="0" applyFont="1" applyAlignment="1"/>
    <xf numFmtId="0" fontId="0" fillId="0" borderId="0" xfId="0" applyAlignment="1">
      <alignment horizontal="left"/>
    </xf>
    <xf numFmtId="0" fontId="0" fillId="0" borderId="0" xfId="0" applyAlignment="1">
      <alignment horizontal="left" wrapText="1" indent="1"/>
    </xf>
    <xf numFmtId="0" fontId="0" fillId="0" borderId="0" xfId="0" applyFill="1" applyBorder="1" applyAlignment="1">
      <alignment horizontal="left" indent="1"/>
    </xf>
    <xf numFmtId="0" fontId="6" fillId="0" borderId="0" xfId="0" applyFont="1" applyAlignment="1">
      <alignment horizontal="left" indent="1"/>
    </xf>
    <xf numFmtId="0" fontId="25" fillId="0" borderId="0" xfId="0" applyFont="1" applyFill="1" applyAlignment="1"/>
    <xf numFmtId="0" fontId="27" fillId="0" borderId="0" xfId="0" applyFont="1" applyAlignment="1">
      <alignment horizontal="left" indent="1"/>
    </xf>
    <xf numFmtId="0" fontId="6" fillId="0" borderId="0" xfId="0" applyFont="1" applyAlignment="1">
      <alignment horizontal="left"/>
    </xf>
    <xf numFmtId="0" fontId="0" fillId="0" borderId="0" xfId="0" applyBorder="1" applyAlignment="1">
      <alignment horizontal="center"/>
    </xf>
    <xf numFmtId="0" fontId="0" fillId="0" borderId="0" xfId="0" applyFill="1" applyBorder="1" applyAlignment="1"/>
    <xf numFmtId="0" fontId="0" fillId="2" borderId="0" xfId="0" applyFill="1" applyBorder="1" applyAlignment="1">
      <alignment horizontal="center"/>
    </xf>
    <xf numFmtId="0" fontId="0" fillId="0" borderId="0" xfId="0" applyFill="1" applyBorder="1" applyAlignment="1">
      <alignment horizontal="left"/>
    </xf>
    <xf numFmtId="0" fontId="29" fillId="0" borderId="0" xfId="0" applyFont="1" applyFill="1" applyBorder="1" applyAlignment="1">
      <alignment horizontal="left"/>
    </xf>
    <xf numFmtId="0" fontId="27" fillId="0" borderId="0" xfId="0" applyFont="1" applyAlignment="1">
      <alignment horizontal="left"/>
    </xf>
    <xf numFmtId="0" fontId="2" fillId="0" borderId="0" xfId="3" applyAlignment="1" applyProtection="1"/>
    <xf numFmtId="0" fontId="34" fillId="0" borderId="0" xfId="0" applyFont="1" applyAlignment="1">
      <alignment horizontal="left"/>
    </xf>
    <xf numFmtId="0" fontId="0" fillId="0" borderId="0" xfId="0" applyNumberFormat="1" applyAlignment="1">
      <alignment horizontal="left" indent="1"/>
    </xf>
    <xf numFmtId="0" fontId="32" fillId="0" borderId="0" xfId="0" applyFont="1" applyAlignment="1">
      <alignment horizontal="left" indent="1"/>
    </xf>
    <xf numFmtId="0" fontId="0" fillId="0" borderId="0" xfId="0" applyAlignment="1">
      <alignment horizontal="center"/>
    </xf>
    <xf numFmtId="0" fontId="6" fillId="0" borderId="0" xfId="0" applyNumberFormat="1" applyFont="1" applyAlignment="1">
      <alignment horizontal="left" indent="1"/>
    </xf>
    <xf numFmtId="0" fontId="34" fillId="0" borderId="0" xfId="0" applyNumberFormat="1" applyFont="1" applyAlignment="1">
      <alignment horizontal="left" indent="1"/>
    </xf>
    <xf numFmtId="0" fontId="35" fillId="3" borderId="0" xfId="0" applyFont="1" applyFill="1" applyAlignment="1"/>
    <xf numFmtId="0" fontId="0" fillId="2" borderId="0" xfId="0" applyFill="1" applyAlignment="1"/>
    <xf numFmtId="0" fontId="35" fillId="4" borderId="0" xfId="0" applyFont="1" applyFill="1" applyAlignment="1"/>
    <xf numFmtId="0" fontId="27" fillId="0" borderId="0" xfId="0" applyNumberFormat="1" applyFont="1" applyAlignment="1">
      <alignment horizontal="left" indent="1"/>
    </xf>
    <xf numFmtId="0" fontId="2" fillId="0" borderId="0" xfId="3" applyAlignment="1" applyProtection="1">
      <alignment horizontal="right"/>
    </xf>
    <xf numFmtId="49" fontId="0" fillId="0" borderId="0" xfId="0" applyNumberFormat="1"/>
    <xf numFmtId="0" fontId="26" fillId="0" borderId="0" xfId="0" applyFont="1"/>
    <xf numFmtId="49" fontId="12" fillId="0" borderId="1" xfId="0" applyNumberFormat="1" applyFont="1" applyBorder="1"/>
    <xf numFmtId="0" fontId="36" fillId="0" borderId="0" xfId="0" applyFont="1" applyAlignment="1">
      <alignment horizontal="right"/>
    </xf>
    <xf numFmtId="169" fontId="31" fillId="0" borderId="6" xfId="0" applyNumberFormat="1" applyFont="1" applyBorder="1" applyAlignment="1">
      <alignment horizontal="center"/>
    </xf>
    <xf numFmtId="14" fontId="36" fillId="0" borderId="1" xfId="0" applyNumberFormat="1" applyFont="1" applyBorder="1" applyAlignment="1" applyProtection="1">
      <alignment horizontal="center"/>
      <protection locked="0"/>
    </xf>
    <xf numFmtId="0" fontId="2" fillId="0" borderId="0" xfId="3" applyFont="1" applyAlignment="1" applyProtection="1"/>
    <xf numFmtId="0" fontId="0" fillId="5" borderId="0" xfId="0" applyFill="1" applyAlignment="1">
      <alignment wrapText="1"/>
    </xf>
    <xf numFmtId="0" fontId="5" fillId="5" borderId="0" xfId="0" applyFont="1" applyFill="1" applyBorder="1" applyAlignment="1">
      <alignment horizontal="right"/>
    </xf>
    <xf numFmtId="0" fontId="3" fillId="5" borderId="0" xfId="0" applyFont="1" applyFill="1" applyBorder="1" applyAlignment="1">
      <alignment vertical="center"/>
    </xf>
    <xf numFmtId="0" fontId="3" fillId="5" borderId="0" xfId="0" applyFont="1" applyFill="1" applyBorder="1" applyAlignment="1">
      <alignment vertical="center" wrapText="1"/>
    </xf>
    <xf numFmtId="0" fontId="37" fillId="0" borderId="2" xfId="0" applyFont="1" applyFill="1" applyBorder="1" applyAlignment="1">
      <alignment horizontal="right"/>
    </xf>
    <xf numFmtId="0" fontId="6" fillId="6" borderId="0" xfId="0" applyFont="1" applyFill="1" applyAlignment="1">
      <alignment horizontal="center"/>
    </xf>
    <xf numFmtId="0" fontId="3" fillId="5" borderId="0" xfId="0" applyFont="1" applyFill="1" applyBorder="1" applyAlignment="1">
      <alignment vertical="center"/>
    </xf>
    <xf numFmtId="0" fontId="25" fillId="5" borderId="0" xfId="0" applyFont="1" applyFill="1" applyBorder="1" applyAlignment="1">
      <alignment horizontal="right" vertical="center"/>
    </xf>
    <xf numFmtId="0" fontId="25" fillId="5" borderId="0" xfId="0" applyFont="1" applyFill="1" applyBorder="1" applyAlignment="1">
      <alignment horizontal="left" vertical="center"/>
    </xf>
    <xf numFmtId="0" fontId="3" fillId="5" borderId="0" xfId="0" applyFont="1" applyFill="1" applyBorder="1" applyAlignment="1">
      <alignment horizontal="left" vertical="center"/>
    </xf>
    <xf numFmtId="0" fontId="2" fillId="5" borderId="0" xfId="3" applyFill="1" applyBorder="1" applyAlignment="1" applyProtection="1"/>
    <xf numFmtId="0" fontId="0" fillId="5" borderId="0" xfId="0" applyFill="1" applyBorder="1"/>
    <xf numFmtId="0" fontId="4" fillId="5" borderId="0" xfId="0" applyFont="1" applyFill="1" applyBorder="1"/>
    <xf numFmtId="0" fontId="17" fillId="9" borderId="4" xfId="0" applyFont="1" applyFill="1" applyBorder="1" applyAlignment="1">
      <alignment horizontal="right" indent="1"/>
    </xf>
    <xf numFmtId="3" fontId="5" fillId="9" borderId="4" xfId="0" applyNumberFormat="1" applyFont="1" applyFill="1" applyBorder="1"/>
    <xf numFmtId="3" fontId="5" fillId="11" borderId="0" xfId="2" applyNumberFormat="1" applyFont="1" applyFill="1" applyBorder="1" applyAlignment="1">
      <alignment horizontal="right" vertical="center"/>
    </xf>
    <xf numFmtId="3" fontId="5" fillId="0" borderId="7" xfId="1" applyNumberFormat="1" applyFont="1" applyFill="1" applyBorder="1" applyProtection="1">
      <protection locked="0"/>
    </xf>
    <xf numFmtId="0" fontId="10" fillId="7" borderId="8" xfId="0" applyFont="1" applyFill="1" applyBorder="1"/>
    <xf numFmtId="165" fontId="26" fillId="7" borderId="8" xfId="0" applyNumberFormat="1" applyFont="1" applyFill="1" applyBorder="1" applyAlignment="1">
      <alignment horizontal="center"/>
    </xf>
    <xf numFmtId="3" fontId="5" fillId="0" borderId="9" xfId="1" applyNumberFormat="1" applyFont="1" applyFill="1" applyBorder="1" applyProtection="1">
      <protection locked="0"/>
    </xf>
    <xf numFmtId="3" fontId="5" fillId="0" borderId="10" xfId="1" applyNumberFormat="1" applyFont="1" applyFill="1" applyBorder="1" applyProtection="1">
      <protection locked="0"/>
    </xf>
    <xf numFmtId="3" fontId="5" fillId="0" borderId="11" xfId="1" applyNumberFormat="1" applyFont="1" applyFill="1" applyBorder="1" applyProtection="1">
      <protection locked="0"/>
    </xf>
    <xf numFmtId="0" fontId="17" fillId="10" borderId="4" xfId="0" applyFont="1" applyFill="1" applyBorder="1" applyAlignment="1">
      <alignment horizontal="right" indent="1"/>
    </xf>
    <xf numFmtId="3" fontId="5" fillId="10" borderId="4" xfId="0" applyNumberFormat="1" applyFont="1" applyFill="1" applyBorder="1"/>
    <xf numFmtId="0" fontId="10" fillId="8" borderId="8" xfId="0" applyFont="1" applyFill="1" applyBorder="1"/>
    <xf numFmtId="165" fontId="26" fillId="8" borderId="8" xfId="0" applyNumberFormat="1" applyFont="1" applyFill="1" applyBorder="1" applyAlignment="1">
      <alignment horizontal="center"/>
    </xf>
    <xf numFmtId="49" fontId="24" fillId="8" borderId="0" xfId="0" applyNumberFormat="1" applyFont="1" applyFill="1"/>
    <xf numFmtId="49" fontId="12" fillId="6" borderId="0" xfId="0" applyNumberFormat="1" applyFont="1" applyFill="1"/>
    <xf numFmtId="49" fontId="12" fillId="0" borderId="1" xfId="0" applyNumberFormat="1" applyFont="1" applyFill="1" applyBorder="1"/>
    <xf numFmtId="0" fontId="3" fillId="5" borderId="0" xfId="0" applyFont="1" applyFill="1" applyBorder="1" applyAlignment="1">
      <alignment horizontal="center" vertical="center"/>
    </xf>
    <xf numFmtId="0" fontId="5" fillId="5" borderId="0" xfId="0" applyFont="1" applyFill="1" applyBorder="1"/>
    <xf numFmtId="0" fontId="5" fillId="5" borderId="0" xfId="0" applyFont="1" applyFill="1" applyBorder="1" applyAlignment="1">
      <alignment horizontal="center"/>
    </xf>
    <xf numFmtId="0" fontId="0" fillId="5" borderId="0" xfId="0" applyFill="1" applyBorder="1"/>
    <xf numFmtId="165" fontId="23" fillId="5" borderId="0" xfId="1" applyFont="1" applyFill="1" applyBorder="1"/>
    <xf numFmtId="165" fontId="23" fillId="11" borderId="0" xfId="1" applyFont="1" applyFill="1" applyBorder="1"/>
    <xf numFmtId="0" fontId="1" fillId="0" borderId="9" xfId="0" applyFont="1" applyFill="1" applyBorder="1"/>
    <xf numFmtId="167" fontId="23" fillId="0" borderId="9" xfId="0" applyNumberFormat="1" applyFont="1" applyFill="1" applyBorder="1" applyAlignment="1">
      <alignment horizontal="right"/>
    </xf>
    <xf numFmtId="0" fontId="23" fillId="0" borderId="9" xfId="0" applyFont="1" applyFill="1" applyBorder="1" applyAlignment="1">
      <alignment horizontal="center"/>
    </xf>
    <xf numFmtId="0" fontId="23" fillId="0" borderId="9" xfId="0" applyFont="1" applyFill="1" applyBorder="1"/>
    <xf numFmtId="165" fontId="23" fillId="0" borderId="9" xfId="1" applyFont="1" applyFill="1" applyBorder="1"/>
    <xf numFmtId="0" fontId="0" fillId="0" borderId="9" xfId="0" applyBorder="1"/>
    <xf numFmtId="0" fontId="0" fillId="0" borderId="9" xfId="0" applyBorder="1" applyAlignment="1">
      <alignment horizontal="center"/>
    </xf>
    <xf numFmtId="0" fontId="1" fillId="0" borderId="11" xfId="0" applyFont="1" applyFill="1" applyBorder="1"/>
    <xf numFmtId="167" fontId="23" fillId="0" borderId="11" xfId="0" applyNumberFormat="1" applyFont="1" applyFill="1" applyBorder="1" applyAlignment="1">
      <alignment horizontal="right"/>
    </xf>
    <xf numFmtId="0" fontId="23" fillId="0" borderId="11" xfId="0" applyFont="1" applyFill="1" applyBorder="1" applyAlignment="1">
      <alignment horizontal="center"/>
    </xf>
    <xf numFmtId="0" fontId="23" fillId="0" borderId="11" xfId="0" applyFont="1" applyFill="1" applyBorder="1"/>
    <xf numFmtId="165" fontId="23" fillId="0" borderId="11" xfId="1" applyFont="1" applyFill="1" applyBorder="1"/>
    <xf numFmtId="0" fontId="21" fillId="8" borderId="2" xfId="0" applyFont="1" applyFill="1" applyBorder="1" applyAlignment="1">
      <alignment horizontal="left" vertical="top"/>
    </xf>
    <xf numFmtId="0" fontId="21" fillId="8" borderId="2" xfId="0" applyFont="1" applyFill="1" applyBorder="1" applyAlignment="1">
      <alignment horizontal="center" vertical="top"/>
    </xf>
    <xf numFmtId="0" fontId="21" fillId="8" borderId="2" xfId="0" applyFont="1" applyFill="1" applyBorder="1" applyAlignment="1">
      <alignment horizontal="left" vertical="top" wrapText="1"/>
    </xf>
    <xf numFmtId="0" fontId="22" fillId="8" borderId="2" xfId="0" applyFont="1" applyFill="1" applyBorder="1" applyAlignment="1">
      <alignment horizontal="left" vertical="top"/>
    </xf>
    <xf numFmtId="166" fontId="31" fillId="11" borderId="0" xfId="0" applyNumberFormat="1" applyFont="1" applyFill="1"/>
    <xf numFmtId="165" fontId="12" fillId="11" borderId="0" xfId="1" applyNumberFormat="1" applyFont="1" applyFill="1" applyBorder="1"/>
    <xf numFmtId="0" fontId="6" fillId="11" borderId="4" xfId="0" applyFont="1" applyFill="1" applyBorder="1" applyAlignment="1">
      <alignment horizontal="right" indent="1"/>
    </xf>
    <xf numFmtId="165" fontId="7" fillId="11" borderId="4" xfId="0" applyNumberFormat="1" applyFont="1" applyFill="1" applyBorder="1"/>
    <xf numFmtId="165" fontId="7" fillId="11" borderId="0" xfId="1" applyNumberFormat="1" applyFont="1" applyFill="1" applyBorder="1"/>
    <xf numFmtId="0" fontId="10" fillId="8" borderId="3" xfId="0" applyFont="1" applyFill="1" applyBorder="1"/>
    <xf numFmtId="165" fontId="11" fillId="8" borderId="3" xfId="0" applyNumberFormat="1" applyFont="1" applyFill="1" applyBorder="1" applyAlignment="1">
      <alignment horizontal="center"/>
    </xf>
    <xf numFmtId="0" fontId="11" fillId="8" borderId="3" xfId="0" applyFont="1" applyFill="1" applyBorder="1" applyAlignment="1">
      <alignment horizontal="center"/>
    </xf>
    <xf numFmtId="0" fontId="10" fillId="7" borderId="3" xfId="0" applyFont="1" applyFill="1" applyBorder="1"/>
    <xf numFmtId="165" fontId="11" fillId="7" borderId="3" xfId="0" applyNumberFormat="1" applyFont="1" applyFill="1" applyBorder="1" applyAlignment="1">
      <alignment horizontal="center"/>
    </xf>
    <xf numFmtId="0" fontId="11" fillId="7" borderId="3" xfId="0" applyFont="1" applyFill="1" applyBorder="1" applyAlignment="1">
      <alignment horizontal="center"/>
    </xf>
    <xf numFmtId="0" fontId="6" fillId="9" borderId="4" xfId="0" applyFont="1" applyFill="1" applyBorder="1" applyAlignment="1">
      <alignment horizontal="right" indent="1"/>
    </xf>
    <xf numFmtId="165" fontId="7" fillId="9" borderId="4" xfId="0" applyNumberFormat="1" applyFont="1" applyFill="1" applyBorder="1"/>
    <xf numFmtId="0" fontId="38" fillId="11" borderId="0" xfId="0" applyFont="1" applyFill="1" applyBorder="1" applyAlignment="1">
      <alignment horizontal="right" vertical="center"/>
    </xf>
    <xf numFmtId="40" fontId="39" fillId="11" borderId="0" xfId="2" applyNumberFormat="1" applyFont="1" applyFill="1" applyBorder="1" applyAlignment="1">
      <alignment horizontal="right" vertical="center"/>
    </xf>
    <xf numFmtId="0" fontId="38" fillId="11" borderId="5" xfId="0" applyFont="1" applyFill="1" applyBorder="1" applyAlignment="1">
      <alignment horizontal="right" vertical="center"/>
    </xf>
    <xf numFmtId="40" fontId="39" fillId="11" borderId="5" xfId="2" applyNumberFormat="1" applyFont="1" applyFill="1" applyBorder="1" applyAlignment="1">
      <alignment horizontal="right" vertical="center"/>
    </xf>
    <xf numFmtId="0" fontId="10" fillId="12" borderId="3" xfId="0" applyFont="1" applyFill="1" applyBorder="1"/>
    <xf numFmtId="0" fontId="40" fillId="0" borderId="0" xfId="0" applyFont="1"/>
    <xf numFmtId="0" fontId="41" fillId="0" borderId="0" xfId="0" applyFont="1"/>
    <xf numFmtId="0" fontId="43" fillId="0" borderId="0" xfId="0" applyFont="1"/>
    <xf numFmtId="0" fontId="42" fillId="0" borderId="0" xfId="0" applyFont="1"/>
    <xf numFmtId="0" fontId="44" fillId="5" borderId="0" xfId="0" applyFont="1" applyFill="1" applyBorder="1" applyAlignment="1">
      <alignment vertical="center"/>
    </xf>
    <xf numFmtId="0" fontId="37" fillId="5" borderId="0" xfId="0" applyFont="1" applyFill="1"/>
    <xf numFmtId="0" fontId="44" fillId="5" borderId="0" xfId="0" applyFont="1" applyFill="1" applyBorder="1" applyAlignment="1">
      <alignment vertical="center"/>
    </xf>
    <xf numFmtId="0" fontId="30" fillId="0" borderId="1" xfId="0" applyFont="1" applyBorder="1" applyAlignment="1" applyProtection="1">
      <alignment horizontal="center"/>
      <protection locked="0"/>
    </xf>
    <xf numFmtId="3" fontId="5" fillId="0" borderId="4" xfId="1" applyNumberFormat="1" applyFont="1" applyFill="1" applyBorder="1" applyProtection="1">
      <protection locked="0"/>
    </xf>
    <xf numFmtId="3" fontId="5" fillId="0" borderId="0" xfId="1" applyNumberFormat="1" applyFont="1" applyFill="1" applyBorder="1" applyProtection="1">
      <protection locked="0"/>
    </xf>
    <xf numFmtId="3" fontId="5" fillId="0" borderId="2" xfId="1" applyNumberFormat="1" applyFont="1" applyFill="1" applyBorder="1" applyProtection="1">
      <protection locked="0"/>
    </xf>
    <xf numFmtId="0" fontId="41" fillId="0" borderId="0" xfId="0" applyFont="1" applyAlignment="1">
      <alignment vertical="top" wrapText="1"/>
    </xf>
    <xf numFmtId="3" fontId="5" fillId="0" borderId="0" xfId="0" applyNumberFormat="1" applyFont="1" applyBorder="1"/>
    <xf numFmtId="3" fontId="5" fillId="10" borderId="0" xfId="2" applyNumberFormat="1" applyFont="1" applyFill="1" applyBorder="1" applyAlignment="1">
      <alignment horizontal="right" vertical="center"/>
    </xf>
    <xf numFmtId="3" fontId="5" fillId="10" borderId="2" xfId="2" applyNumberFormat="1" applyFont="1" applyFill="1" applyBorder="1" applyAlignment="1">
      <alignment horizontal="right" vertical="center"/>
    </xf>
    <xf numFmtId="0" fontId="4" fillId="5" borderId="0" xfId="0" applyFont="1" applyFill="1"/>
    <xf numFmtId="3" fontId="28" fillId="0" borderId="7" xfId="1" applyNumberFormat="1" applyFont="1" applyFill="1" applyBorder="1" applyProtection="1">
      <protection locked="0"/>
    </xf>
    <xf numFmtId="0" fontId="6" fillId="10" borderId="0" xfId="0" applyFont="1" applyFill="1" applyBorder="1" applyAlignment="1">
      <alignment horizontal="right" vertical="center" indent="1"/>
    </xf>
    <xf numFmtId="0" fontId="6" fillId="10" borderId="2" xfId="0" applyFont="1" applyFill="1" applyBorder="1" applyAlignment="1">
      <alignment horizontal="right" vertical="center" indent="1"/>
    </xf>
    <xf numFmtId="0" fontId="0" fillId="11" borderId="0" xfId="0" applyFont="1" applyFill="1" applyBorder="1" applyAlignment="1">
      <alignment horizontal="right" vertical="center" indent="1"/>
    </xf>
    <xf numFmtId="0" fontId="6" fillId="11" borderId="0" xfId="0" applyFont="1" applyFill="1" applyBorder="1" applyAlignment="1">
      <alignment horizontal="right" vertical="center" indent="1"/>
    </xf>
    <xf numFmtId="0" fontId="6" fillId="10" borderId="4" xfId="0" applyFont="1" applyFill="1" applyBorder="1" applyAlignment="1">
      <alignment horizontal="right" vertical="center" indent="1"/>
    </xf>
    <xf numFmtId="3" fontId="5" fillId="10" borderId="4" xfId="2" applyNumberFormat="1" applyFont="1" applyFill="1" applyBorder="1" applyAlignment="1">
      <alignment horizontal="right" vertical="center"/>
    </xf>
    <xf numFmtId="0" fontId="6" fillId="5" borderId="0" xfId="0" applyFont="1" applyFill="1" applyBorder="1" applyAlignment="1">
      <alignment horizontal="right" indent="1"/>
    </xf>
    <xf numFmtId="0" fontId="17" fillId="10" borderId="12" xfId="0" applyFont="1" applyFill="1" applyBorder="1" applyAlignment="1">
      <alignment horizontal="right" indent="1"/>
    </xf>
    <xf numFmtId="3" fontId="5" fillId="10" borderId="12" xfId="0" applyNumberFormat="1" applyFont="1" applyFill="1" applyBorder="1"/>
    <xf numFmtId="0" fontId="6" fillId="0" borderId="0" xfId="0" applyNumberFormat="1" applyFont="1" applyAlignment="1">
      <alignment horizontal="left"/>
    </xf>
    <xf numFmtId="0" fontId="41" fillId="0" borderId="0" xfId="0" applyFont="1" applyAlignment="1">
      <alignment vertical="center"/>
    </xf>
    <xf numFmtId="170" fontId="5" fillId="11" borderId="0" xfId="0" applyNumberFormat="1" applyFont="1" applyFill="1" applyAlignment="1">
      <alignment horizontal="right"/>
    </xf>
    <xf numFmtId="0" fontId="17" fillId="11" borderId="0" xfId="0" applyFont="1" applyFill="1" applyBorder="1" applyAlignment="1">
      <alignment horizontal="right" vertical="center" indent="1"/>
    </xf>
    <xf numFmtId="0" fontId="45" fillId="0" borderId="0" xfId="0" applyFont="1" applyAlignment="1">
      <alignment horizontal="left" indent="1"/>
    </xf>
    <xf numFmtId="49" fontId="0" fillId="0" borderId="1" xfId="0" applyNumberFormat="1" applyFont="1" applyBorder="1"/>
    <xf numFmtId="0" fontId="0" fillId="0" borderId="0" xfId="0" applyFont="1"/>
    <xf numFmtId="0" fontId="0" fillId="0" borderId="9" xfId="0" applyFill="1" applyBorder="1"/>
    <xf numFmtId="0" fontId="41" fillId="0" borderId="0" xfId="0" applyFont="1" applyAlignment="1">
      <alignment horizontal="left" vertical="top" wrapText="1"/>
    </xf>
    <xf numFmtId="166" fontId="28" fillId="0" borderId="13" xfId="1" applyNumberFormat="1" applyFont="1" applyFill="1" applyBorder="1" applyAlignment="1" applyProtection="1">
      <alignment horizontal="center"/>
      <protection locked="0"/>
    </xf>
    <xf numFmtId="166" fontId="28" fillId="0" borderId="14" xfId="1" applyNumberFormat="1" applyFont="1" applyFill="1" applyBorder="1" applyAlignment="1" applyProtection="1">
      <alignment horizontal="center"/>
      <protection locked="0"/>
    </xf>
    <xf numFmtId="0" fontId="42" fillId="0" borderId="0" xfId="0" applyFont="1" applyAlignment="1">
      <alignment horizontal="left" vertical="top" wrapText="1"/>
    </xf>
  </cellXfs>
  <cellStyles count="5">
    <cellStyle name="Comma" xfId="1" builtinId="3"/>
    <cellStyle name="Currency" xfId="2" builtinId="4"/>
    <cellStyle name="Hyperlink" xfId="3" builtinId="8" customBuiltin="1"/>
    <cellStyle name="Normal" xfId="0" builtinId="0"/>
    <cellStyle name="Percent" xfId="4" builtinId="5"/>
  </cellStyles>
  <dxfs count="8408">
    <dxf>
      <font>
        <condense val="0"/>
        <extend val="0"/>
        <color indexed="9"/>
      </font>
      <fill>
        <patternFill>
          <bgColor indexed="54"/>
        </patternFill>
      </fill>
    </dxf>
    <dxf>
      <font>
        <condense val="0"/>
        <extend val="0"/>
        <color indexed="9"/>
      </font>
      <fill>
        <patternFill>
          <bgColor indexed="14"/>
        </patternFill>
      </fill>
    </dxf>
    <dxf>
      <font>
        <condense val="0"/>
        <extend val="0"/>
      </font>
      <fill>
        <patternFill>
          <bgColor theme="0" tint="-0.24994659260841701"/>
        </patternFill>
      </fill>
    </dxf>
    <dxf>
      <font>
        <condense val="0"/>
        <extend val="0"/>
        <color indexed="58"/>
      </font>
    </dxf>
    <dxf>
      <font>
        <condense val="0"/>
        <extend val="0"/>
        <color indexed="16"/>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10"/>
      </font>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10"/>
      </font>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10"/>
      </font>
    </dxf>
    <dxf>
      <font>
        <condense val="0"/>
        <extend val="0"/>
        <color indexed="9"/>
      </font>
      <fill>
        <patternFill>
          <bgColor indexed="10"/>
        </patternFill>
      </fill>
    </dxf>
    <dxf>
      <font>
        <condense val="0"/>
        <extend val="0"/>
        <color indexed="10"/>
      </font>
    </dxf>
    <dxf>
      <font>
        <condense val="0"/>
        <extend val="0"/>
        <color indexed="9"/>
      </font>
      <fill>
        <patternFill>
          <bgColor indexed="10"/>
        </patternFill>
      </fill>
    </dxf>
    <dxf>
      <font>
        <condense val="0"/>
        <extend val="0"/>
        <color indexed="10"/>
      </font>
    </dxf>
    <dxf>
      <font>
        <condense val="0"/>
        <extend val="0"/>
        <color indexed="9"/>
      </font>
      <fill>
        <patternFill>
          <bgColor indexed="10"/>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10"/>
      </font>
    </dxf>
    <dxf>
      <font>
        <condense val="0"/>
        <extend val="0"/>
        <color indexed="9"/>
      </font>
      <fill>
        <patternFill>
          <bgColor indexed="10"/>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58"/>
      </font>
    </dxf>
    <dxf>
      <font>
        <condense val="0"/>
        <extend val="0"/>
        <color indexed="16"/>
      </font>
    </dxf>
    <dxf>
      <font>
        <condense val="0"/>
        <extend val="0"/>
        <color indexed="9"/>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FF99FF"/>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Expense Summary</a:t>
            </a:r>
          </a:p>
        </c:rich>
      </c:tx>
      <c:layout>
        <c:manualLayout>
          <c:xMode val="edge"/>
          <c:yMode val="edge"/>
          <c:x val="1.2376237623762377E-2"/>
          <c:y val="7.8988941548183249E-3"/>
        </c:manualLayout>
      </c:layout>
      <c:overlay val="0"/>
      <c:spPr>
        <a:noFill/>
        <a:ln w="25400">
          <a:noFill/>
        </a:ln>
      </c:spPr>
    </c:title>
    <c:autoTitleDeleted val="0"/>
    <c:plotArea>
      <c:layout>
        <c:manualLayout>
          <c:layoutTarget val="inner"/>
          <c:xMode val="edge"/>
          <c:yMode val="edge"/>
          <c:x val="0.26732673267326734"/>
          <c:y val="5.8451906922496612E-2"/>
          <c:w val="0.68316831683168322"/>
          <c:h val="0.93523051075994579"/>
        </c:manualLayout>
      </c:layout>
      <c:barChart>
        <c:barDir val="bar"/>
        <c:grouping val="clustered"/>
        <c:varyColors val="0"/>
        <c:ser>
          <c:idx val="0"/>
          <c:order val="0"/>
          <c:tx>
            <c:strRef>
              <c:f>Report!$G$7</c:f>
              <c:strCache>
                <c:ptCount val="1"/>
                <c:pt idx="0">
                  <c:v> Budget </c:v>
                </c:pt>
              </c:strCache>
            </c:strRef>
          </c:tx>
          <c:spPr>
            <a:solidFill>
              <a:srgbClr val="BCC5E1"/>
            </a:solidFill>
            <a:ln w="12700">
              <a:solidFill>
                <a:srgbClr val="273359"/>
              </a:solidFill>
              <a:prstDash val="solid"/>
            </a:ln>
          </c:spPr>
          <c:invertIfNegative val="0"/>
          <c:cat>
            <c:strRef>
              <c:f>Report!$F$8:$F$21</c:f>
              <c:strCache>
                <c:ptCount val="14"/>
                <c:pt idx="0">
                  <c:v>TO SAVINGS</c:v>
                </c:pt>
                <c:pt idx="1">
                  <c:v>CHARITY/GIFTS</c:v>
                </c:pt>
                <c:pt idx="2">
                  <c:v>HOUSING</c:v>
                </c:pt>
                <c:pt idx="3">
                  <c:v>UTILITIES</c:v>
                </c:pt>
                <c:pt idx="4">
                  <c:v>FOOD</c:v>
                </c:pt>
                <c:pt idx="5">
                  <c:v>TRANSPORTATION</c:v>
                </c:pt>
                <c:pt idx="6">
                  <c:v>HEALTH</c:v>
                </c:pt>
                <c:pt idx="7">
                  <c:v>DAILY LIVING</c:v>
                </c:pt>
                <c:pt idx="8">
                  <c:v>CHILDREN</c:v>
                </c:pt>
                <c:pt idx="9">
                  <c:v>OBLIGATIONS</c:v>
                </c:pt>
                <c:pt idx="10">
                  <c:v>BUSINESS EXPENSE</c:v>
                </c:pt>
                <c:pt idx="11">
                  <c:v>ENTERTAINMENT</c:v>
                </c:pt>
                <c:pt idx="12">
                  <c:v>SUBSCRIPTIONS</c:v>
                </c:pt>
                <c:pt idx="13">
                  <c:v>MISCELLANEOUS</c:v>
                </c:pt>
              </c:strCache>
            </c:strRef>
          </c:cat>
          <c:val>
            <c:numRef>
              <c:f>Report!$G$8:$G$21</c:f>
              <c:numCache>
                <c:formatCode>_(* #,##0.00_);_(* \(#,##0.00\);_(* "-"??_);_(@_)</c:formatCode>
                <c:ptCount val="14"/>
                <c:pt idx="0">
                  <c:v>0</c:v>
                </c:pt>
                <c:pt idx="1">
                  <c:v>0</c:v>
                </c:pt>
                <c:pt idx="2">
                  <c:v>2208.4</c:v>
                </c:pt>
                <c:pt idx="3">
                  <c:v>557.42999999999995</c:v>
                </c:pt>
                <c:pt idx="4">
                  <c:v>650</c:v>
                </c:pt>
                <c:pt idx="5">
                  <c:v>1038.27</c:v>
                </c:pt>
                <c:pt idx="6">
                  <c:v>0</c:v>
                </c:pt>
                <c:pt idx="7">
                  <c:v>0</c:v>
                </c:pt>
                <c:pt idx="8">
                  <c:v>0</c:v>
                </c:pt>
                <c:pt idx="9">
                  <c:v>0</c:v>
                </c:pt>
                <c:pt idx="10">
                  <c:v>0</c:v>
                </c:pt>
                <c:pt idx="11">
                  <c:v>11.09</c:v>
                </c:pt>
                <c:pt idx="12">
                  <c:v>0</c:v>
                </c:pt>
                <c:pt idx="13">
                  <c:v>0</c:v>
                </c:pt>
              </c:numCache>
            </c:numRef>
          </c:val>
          <c:extLst>
            <c:ext xmlns:c16="http://schemas.microsoft.com/office/drawing/2014/chart" uri="{C3380CC4-5D6E-409C-BE32-E72D297353CC}">
              <c16:uniqueId val="{00000000-E6B2-42DC-B2E3-C7F8CBEADAF3}"/>
            </c:ext>
          </c:extLst>
        </c:ser>
        <c:ser>
          <c:idx val="1"/>
          <c:order val="1"/>
          <c:tx>
            <c:strRef>
              <c:f>Report!$H$7</c:f>
              <c:strCache>
                <c:ptCount val="1"/>
                <c:pt idx="0">
                  <c:v>Actual</c:v>
                </c:pt>
              </c:strCache>
            </c:strRef>
          </c:tx>
          <c:spPr>
            <a:solidFill>
              <a:srgbClr val="FAC8D7"/>
            </a:solidFill>
            <a:ln w="12700">
              <a:solidFill>
                <a:srgbClr val="6B0C00"/>
              </a:solidFill>
              <a:prstDash val="solid"/>
            </a:ln>
          </c:spPr>
          <c:invertIfNegative val="0"/>
          <c:cat>
            <c:strRef>
              <c:f>Report!$F$8:$F$21</c:f>
              <c:strCache>
                <c:ptCount val="14"/>
                <c:pt idx="0">
                  <c:v>TO SAVINGS</c:v>
                </c:pt>
                <c:pt idx="1">
                  <c:v>CHARITY/GIFTS</c:v>
                </c:pt>
                <c:pt idx="2">
                  <c:v>HOUSING</c:v>
                </c:pt>
                <c:pt idx="3">
                  <c:v>UTILITIES</c:v>
                </c:pt>
                <c:pt idx="4">
                  <c:v>FOOD</c:v>
                </c:pt>
                <c:pt idx="5">
                  <c:v>TRANSPORTATION</c:v>
                </c:pt>
                <c:pt idx="6">
                  <c:v>HEALTH</c:v>
                </c:pt>
                <c:pt idx="7">
                  <c:v>DAILY LIVING</c:v>
                </c:pt>
                <c:pt idx="8">
                  <c:v>CHILDREN</c:v>
                </c:pt>
                <c:pt idx="9">
                  <c:v>OBLIGATIONS</c:v>
                </c:pt>
                <c:pt idx="10">
                  <c:v>BUSINESS EXPENSE</c:v>
                </c:pt>
                <c:pt idx="11">
                  <c:v>ENTERTAINMENT</c:v>
                </c:pt>
                <c:pt idx="12">
                  <c:v>SUBSCRIPTIONS</c:v>
                </c:pt>
                <c:pt idx="13">
                  <c:v>MISCELLANEOUS</c:v>
                </c:pt>
              </c:strCache>
            </c:strRef>
          </c:cat>
          <c:val>
            <c:numRef>
              <c:f>Report!$H$8:$H$21</c:f>
              <c:numCache>
                <c:formatCode>_(* #,##0.00_);_(* \(#,##0.00\);_(* "-"??_);_(@_)</c:formatCode>
                <c:ptCount val="14"/>
                <c:pt idx="0">
                  <c:v>0</c:v>
                </c:pt>
                <c:pt idx="1">
                  <c:v>0</c:v>
                </c:pt>
                <c:pt idx="2">
                  <c:v>2241.4300000000003</c:v>
                </c:pt>
                <c:pt idx="3">
                  <c:v>855.49</c:v>
                </c:pt>
                <c:pt idx="4">
                  <c:v>1218.57</c:v>
                </c:pt>
                <c:pt idx="5">
                  <c:v>4160.74</c:v>
                </c:pt>
                <c:pt idx="6">
                  <c:v>0</c:v>
                </c:pt>
                <c:pt idx="7">
                  <c:v>77.7</c:v>
                </c:pt>
                <c:pt idx="8">
                  <c:v>0</c:v>
                </c:pt>
                <c:pt idx="9">
                  <c:v>0</c:v>
                </c:pt>
                <c:pt idx="10">
                  <c:v>0</c:v>
                </c:pt>
                <c:pt idx="11">
                  <c:v>535.61</c:v>
                </c:pt>
                <c:pt idx="12">
                  <c:v>0</c:v>
                </c:pt>
                <c:pt idx="13">
                  <c:v>135.24</c:v>
                </c:pt>
              </c:numCache>
            </c:numRef>
          </c:val>
          <c:extLst>
            <c:ext xmlns:c16="http://schemas.microsoft.com/office/drawing/2014/chart" uri="{C3380CC4-5D6E-409C-BE32-E72D297353CC}">
              <c16:uniqueId val="{00000001-E6B2-42DC-B2E3-C7F8CBEADAF3}"/>
            </c:ext>
          </c:extLst>
        </c:ser>
        <c:dLbls>
          <c:showLegendKey val="0"/>
          <c:showVal val="0"/>
          <c:showCatName val="0"/>
          <c:showSerName val="0"/>
          <c:showPercent val="0"/>
          <c:showBubbleSize val="0"/>
        </c:dLbls>
        <c:gapWidth val="100"/>
        <c:overlap val="30"/>
        <c:axId val="474932608"/>
        <c:axId val="474931824"/>
      </c:barChart>
      <c:catAx>
        <c:axId val="474932608"/>
        <c:scaling>
          <c:orientation val="maxMin"/>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74931824"/>
        <c:crosses val="autoZero"/>
        <c:auto val="1"/>
        <c:lblAlgn val="ctr"/>
        <c:lblOffset val="100"/>
        <c:tickLblSkip val="1"/>
        <c:tickMarkSkip val="1"/>
        <c:noMultiLvlLbl val="0"/>
      </c:catAx>
      <c:valAx>
        <c:axId val="474931824"/>
        <c:scaling>
          <c:orientation val="minMax"/>
        </c:scaling>
        <c:delete val="1"/>
        <c:axPos val="t"/>
        <c:numFmt formatCode="_(* #,##0.00_);_(* \(#,##0.00\);_(* &quot;-&quot;??_);_(@_)" sourceLinked="1"/>
        <c:majorTickMark val="out"/>
        <c:minorTickMark val="none"/>
        <c:tickLblPos val="nextTo"/>
        <c:crossAx val="474932608"/>
        <c:crosses val="autoZero"/>
        <c:crossBetween val="between"/>
      </c:valAx>
      <c:spPr>
        <a:noFill/>
        <a:ln w="25400">
          <a:noFill/>
        </a:ln>
      </c:spPr>
    </c:plotArea>
    <c:legend>
      <c:legendPos val="t"/>
      <c:layout>
        <c:manualLayout>
          <c:xMode val="edge"/>
          <c:yMode val="edge"/>
          <c:x val="0.45297029702970298"/>
          <c:y val="7.8988941548183249E-3"/>
          <c:w val="0.41336633663366334"/>
          <c:h val="4.4233807266982617E-2"/>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732673267326734"/>
          <c:y val="0.33333517244423355"/>
          <c:w val="0.68316831683168322"/>
          <c:h val="0.58757386329153038"/>
        </c:manualLayout>
      </c:layout>
      <c:barChart>
        <c:barDir val="bar"/>
        <c:grouping val="clustered"/>
        <c:varyColors val="0"/>
        <c:ser>
          <c:idx val="0"/>
          <c:order val="0"/>
          <c:tx>
            <c:strRef>
              <c:f>Report!$B$8</c:f>
              <c:strCache>
                <c:ptCount val="1"/>
                <c:pt idx="0">
                  <c:v>Budget</c:v>
                </c:pt>
              </c:strCache>
            </c:strRef>
          </c:tx>
          <c:spPr>
            <a:solidFill>
              <a:srgbClr val="BCC5E1"/>
            </a:solidFill>
            <a:ln w="12700">
              <a:solidFill>
                <a:srgbClr val="273359"/>
              </a:solidFill>
              <a:prstDash val="solid"/>
            </a:ln>
          </c:spPr>
          <c:invertIfNegative val="0"/>
          <c:cat>
            <c:strRef>
              <c:f>Report!$A$9:$A$11</c:f>
              <c:strCache>
                <c:ptCount val="3"/>
                <c:pt idx="0">
                  <c:v>Total Income</c:v>
                </c:pt>
                <c:pt idx="1">
                  <c:v>Total Expenses</c:v>
                </c:pt>
                <c:pt idx="2">
                  <c:v>NET</c:v>
                </c:pt>
              </c:strCache>
            </c:strRef>
          </c:cat>
          <c:val>
            <c:numRef>
              <c:f>Report!$B$9:$B$11</c:f>
              <c:numCache>
                <c:formatCode>#,##0.00_);[Red]\(#,##0.00\)</c:formatCode>
                <c:ptCount val="3"/>
                <c:pt idx="0">
                  <c:v>5000</c:v>
                </c:pt>
                <c:pt idx="1">
                  <c:v>4465.1900000000005</c:v>
                </c:pt>
                <c:pt idx="2">
                  <c:v>534.80999999999949</c:v>
                </c:pt>
              </c:numCache>
            </c:numRef>
          </c:val>
          <c:extLst>
            <c:ext xmlns:c16="http://schemas.microsoft.com/office/drawing/2014/chart" uri="{C3380CC4-5D6E-409C-BE32-E72D297353CC}">
              <c16:uniqueId val="{00000000-B523-458D-8F47-4D699CECB122}"/>
            </c:ext>
          </c:extLst>
        </c:ser>
        <c:ser>
          <c:idx val="1"/>
          <c:order val="1"/>
          <c:tx>
            <c:strRef>
              <c:f>Report!$C$8</c:f>
              <c:strCache>
                <c:ptCount val="1"/>
                <c:pt idx="0">
                  <c:v>Actual</c:v>
                </c:pt>
              </c:strCache>
            </c:strRef>
          </c:tx>
          <c:spPr>
            <a:solidFill>
              <a:srgbClr val="FAC8D7"/>
            </a:solidFill>
            <a:ln w="12700">
              <a:solidFill>
                <a:srgbClr val="6B0C00"/>
              </a:solidFill>
              <a:prstDash val="solid"/>
            </a:ln>
          </c:spPr>
          <c:invertIfNegative val="0"/>
          <c:cat>
            <c:strRef>
              <c:f>Report!$A$9:$A$11</c:f>
              <c:strCache>
                <c:ptCount val="3"/>
                <c:pt idx="0">
                  <c:v>Total Income</c:v>
                </c:pt>
                <c:pt idx="1">
                  <c:v>Total Expenses</c:v>
                </c:pt>
                <c:pt idx="2">
                  <c:v>NET</c:v>
                </c:pt>
              </c:strCache>
            </c:strRef>
          </c:cat>
          <c:val>
            <c:numRef>
              <c:f>Report!$C$9:$C$11</c:f>
              <c:numCache>
                <c:formatCode>#,##0.00_);[Red]\(#,##0.00\)</c:formatCode>
                <c:ptCount val="3"/>
                <c:pt idx="0">
                  <c:v>9932.92</c:v>
                </c:pt>
                <c:pt idx="1">
                  <c:v>9224.7800000000007</c:v>
                </c:pt>
                <c:pt idx="2">
                  <c:v>708.13999999999942</c:v>
                </c:pt>
              </c:numCache>
            </c:numRef>
          </c:val>
          <c:extLst>
            <c:ext xmlns:c16="http://schemas.microsoft.com/office/drawing/2014/chart" uri="{C3380CC4-5D6E-409C-BE32-E72D297353CC}">
              <c16:uniqueId val="{00000001-B523-458D-8F47-4D699CECB122}"/>
            </c:ext>
          </c:extLst>
        </c:ser>
        <c:dLbls>
          <c:showLegendKey val="0"/>
          <c:showVal val="0"/>
          <c:showCatName val="0"/>
          <c:showSerName val="0"/>
          <c:showPercent val="0"/>
          <c:showBubbleSize val="0"/>
        </c:dLbls>
        <c:gapWidth val="100"/>
        <c:overlap val="30"/>
        <c:axId val="474930256"/>
        <c:axId val="474930648"/>
      </c:barChart>
      <c:catAx>
        <c:axId val="474930256"/>
        <c:scaling>
          <c:orientation val="maxMin"/>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4930648"/>
        <c:crosses val="autoZero"/>
        <c:auto val="1"/>
        <c:lblAlgn val="ctr"/>
        <c:lblOffset val="100"/>
        <c:tickLblSkip val="1"/>
        <c:tickMarkSkip val="1"/>
        <c:noMultiLvlLbl val="0"/>
      </c:catAx>
      <c:valAx>
        <c:axId val="474930648"/>
        <c:scaling>
          <c:orientation val="minMax"/>
        </c:scaling>
        <c:delete val="0"/>
        <c:axPos val="t"/>
        <c:majorGridlines>
          <c:spPr>
            <a:ln w="3175">
              <a:solidFill>
                <a:srgbClr val="B2B2B2"/>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4930256"/>
        <c:crosses val="autoZero"/>
        <c:crossBetween val="between"/>
      </c:valAx>
      <c:spPr>
        <a:noFill/>
        <a:ln w="25400">
          <a:noFill/>
        </a:ln>
      </c:spPr>
    </c:plotArea>
    <c:legend>
      <c:legendPos val="r"/>
      <c:layout>
        <c:manualLayout>
          <c:xMode val="edge"/>
          <c:yMode val="edge"/>
          <c:x val="0.3094059405940594"/>
          <c:y val="2.8248587570621469E-2"/>
          <c:w val="0.41336633663366334"/>
          <c:h val="0.15819268354167595"/>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87</xdr:row>
      <xdr:rowOff>0</xdr:rowOff>
    </xdr:from>
    <xdr:to>
      <xdr:col>5</xdr:col>
      <xdr:colOff>466725</xdr:colOff>
      <xdr:row>101</xdr:row>
      <xdr:rowOff>114300</xdr:rowOff>
    </xdr:to>
    <xdr:pic>
      <xdr:nvPicPr>
        <xdr:cNvPr id="9273" name="Picture 20">
          <a:extLst>
            <a:ext uri="{FF2B5EF4-FFF2-40B4-BE49-F238E27FC236}">
              <a16:creationId xmlns:a16="http://schemas.microsoft.com/office/drawing/2014/main" id="{00000000-0008-0000-0000-000039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6897350"/>
          <a:ext cx="8953500" cy="27813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209550</xdr:colOff>
      <xdr:row>137</xdr:row>
      <xdr:rowOff>123825</xdr:rowOff>
    </xdr:from>
    <xdr:to>
      <xdr:col>1</xdr:col>
      <xdr:colOff>2723836</xdr:colOff>
      <xdr:row>142</xdr:row>
      <xdr:rowOff>76087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752475" y="26546175"/>
          <a:ext cx="2514286" cy="9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6</xdr:row>
      <xdr:rowOff>0</xdr:rowOff>
    </xdr:from>
    <xdr:to>
      <xdr:col>9</xdr:col>
      <xdr:colOff>0</xdr:colOff>
      <xdr:row>36</xdr:row>
      <xdr:rowOff>168275</xdr:rowOff>
    </xdr:to>
    <xdr:graphicFrame macro="">
      <xdr:nvGraphicFramePr>
        <xdr:cNvPr id="1066" name="Chart 4">
          <a:extLst>
            <a:ext uri="{FF2B5EF4-FFF2-40B4-BE49-F238E27FC236}">
              <a16:creationId xmlns:a16="http://schemas.microsoft.com/office/drawing/2014/main" id="{00000000-0008-0000-0400-00002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76200</xdr:rowOff>
    </xdr:from>
    <xdr:to>
      <xdr:col>4</xdr:col>
      <xdr:colOff>0</xdr:colOff>
      <xdr:row>20</xdr:row>
      <xdr:rowOff>47625</xdr:rowOff>
    </xdr:to>
    <xdr:graphicFrame macro="">
      <xdr:nvGraphicFramePr>
        <xdr:cNvPr id="1067" name="Chart 5">
          <a:extLst>
            <a:ext uri="{FF2B5EF4-FFF2-40B4-BE49-F238E27FC236}">
              <a16:creationId xmlns:a16="http://schemas.microsoft.com/office/drawing/2014/main" id="{00000000-0008-0000-0400-00002B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vertex42.com/ExcelTips/workbook.html?xls=moneymanager" TargetMode="External"/><Relationship Id="rId7" Type="http://schemas.openxmlformats.org/officeDocument/2006/relationships/vmlDrawing" Target="../drawings/vmlDrawing1.vml"/><Relationship Id="rId2" Type="http://schemas.openxmlformats.org/officeDocument/2006/relationships/hyperlink" Target="http://www.vertex42.com/ExcelArticles/how-to-budget.html" TargetMode="External"/><Relationship Id="rId1" Type="http://schemas.openxmlformats.org/officeDocument/2006/relationships/hyperlink" Target="http://www.vertex42blog.com/categories/budgeting"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vertex42.com/ExcelTemplates/money-managemen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www.vertex42.com/ExcelTemplates/money-management-template.html"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vertex42.com/ExcelTemplates/money-management-templat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vertex42.com/ExcelTemplates/money-management-template.html"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www.vertex42.com/ExcelTemplates/money-management-template.html"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E293"/>
  <sheetViews>
    <sheetView showGridLines="0" topLeftCell="A262" workbookViewId="0">
      <selection activeCell="C60" sqref="C60"/>
    </sheetView>
  </sheetViews>
  <sheetFormatPr defaultRowHeight="13.5" x14ac:dyDescent="0.35"/>
  <cols>
    <col min="1" max="1" width="8.09765625" customWidth="1"/>
    <col min="2" max="2" width="81.8984375" style="27" customWidth="1"/>
    <col min="3" max="3" width="15" customWidth="1"/>
    <col min="4" max="4" width="4.296875" customWidth="1"/>
    <col min="5" max="5" width="26.09765625" customWidth="1"/>
  </cols>
  <sheetData>
    <row r="1" spans="1:5" ht="23" x14ac:dyDescent="0.35">
      <c r="A1" s="156" t="s">
        <v>419</v>
      </c>
      <c r="B1" s="86"/>
      <c r="C1" s="86"/>
    </row>
    <row r="2" spans="1:5" ht="15.5" x14ac:dyDescent="0.35">
      <c r="A2" s="157" t="s">
        <v>191</v>
      </c>
      <c r="B2" s="83"/>
      <c r="C2" s="84"/>
    </row>
    <row r="3" spans="1:5" s="46" customFormat="1" x14ac:dyDescent="0.35">
      <c r="B3" s="182" t="s">
        <v>404</v>
      </c>
      <c r="C3" s="75" t="s">
        <v>57</v>
      </c>
      <c r="E3" s="82" t="s">
        <v>349</v>
      </c>
    </row>
    <row r="4" spans="1:5" s="46" customFormat="1" ht="15.5" x14ac:dyDescent="0.35">
      <c r="A4" s="87" t="s">
        <v>214</v>
      </c>
      <c r="B4" s="55"/>
    </row>
    <row r="5" spans="1:5" s="46" customFormat="1" x14ac:dyDescent="0.35">
      <c r="B5" s="49" t="s">
        <v>420</v>
      </c>
    </row>
    <row r="6" spans="1:5" s="46" customFormat="1" x14ac:dyDescent="0.35">
      <c r="B6" s="49" t="s">
        <v>215</v>
      </c>
    </row>
    <row r="7" spans="1:5" s="46" customFormat="1" x14ac:dyDescent="0.35">
      <c r="B7" s="49" t="s">
        <v>235</v>
      </c>
    </row>
    <row r="8" spans="1:5" s="46" customFormat="1" x14ac:dyDescent="0.35">
      <c r="B8" s="49" t="s">
        <v>216</v>
      </c>
    </row>
    <row r="9" spans="1:5" s="46" customFormat="1" x14ac:dyDescent="0.35">
      <c r="B9" s="49" t="s">
        <v>236</v>
      </c>
    </row>
    <row r="10" spans="1:5" s="46" customFormat="1" x14ac:dyDescent="0.35">
      <c r="B10" s="49" t="s">
        <v>237</v>
      </c>
    </row>
    <row r="11" spans="1:5" s="46" customFormat="1" x14ac:dyDescent="0.35">
      <c r="B11" s="49" t="s">
        <v>256</v>
      </c>
    </row>
    <row r="12" spans="1:5" s="46" customFormat="1" x14ac:dyDescent="0.35">
      <c r="B12" s="49"/>
    </row>
    <row r="13" spans="1:5" s="46" customFormat="1" ht="14.25" customHeight="1" x14ac:dyDescent="0.35">
      <c r="B13" s="57" t="s">
        <v>255</v>
      </c>
    </row>
    <row r="14" spans="1:5" x14ac:dyDescent="0.35">
      <c r="B14" s="46" t="s">
        <v>199</v>
      </c>
      <c r="C14" s="44" t="s">
        <v>193</v>
      </c>
    </row>
    <row r="15" spans="1:5" x14ac:dyDescent="0.35">
      <c r="B15" s="59" t="s">
        <v>233</v>
      </c>
    </row>
    <row r="16" spans="1:5" x14ac:dyDescent="0.35">
      <c r="B16" s="52" t="s">
        <v>234</v>
      </c>
      <c r="C16" s="60" t="s">
        <v>231</v>
      </c>
    </row>
    <row r="17" spans="1:3" x14ac:dyDescent="0.35">
      <c r="B17" s="59" t="s">
        <v>238</v>
      </c>
      <c r="C17" s="58"/>
    </row>
    <row r="18" spans="1:3" x14ac:dyDescent="0.35">
      <c r="B18" s="52" t="s">
        <v>239</v>
      </c>
    </row>
    <row r="19" spans="1:3" x14ac:dyDescent="0.35">
      <c r="B19" s="59" t="s">
        <v>232</v>
      </c>
    </row>
    <row r="20" spans="1:3" s="46" customFormat="1" x14ac:dyDescent="0.35">
      <c r="B20" s="61" t="s">
        <v>240</v>
      </c>
    </row>
    <row r="21" spans="1:3" s="46" customFormat="1" x14ac:dyDescent="0.35">
      <c r="B21" s="52" t="s">
        <v>241</v>
      </c>
    </row>
    <row r="22" spans="1:3" s="46" customFormat="1" x14ac:dyDescent="0.35">
      <c r="B22" s="61" t="s">
        <v>54</v>
      </c>
    </row>
    <row r="23" spans="1:3" s="46" customFormat="1" ht="27" x14ac:dyDescent="0.35">
      <c r="B23" s="52" t="s">
        <v>55</v>
      </c>
    </row>
    <row r="24" spans="1:3" s="46" customFormat="1" x14ac:dyDescent="0.35">
      <c r="B24" s="52" t="s">
        <v>56</v>
      </c>
    </row>
    <row r="25" spans="1:3" s="46" customFormat="1" x14ac:dyDescent="0.35">
      <c r="B25" s="62" t="s">
        <v>242</v>
      </c>
    </row>
    <row r="26" spans="1:3" s="46" customFormat="1" x14ac:dyDescent="0.35"/>
    <row r="27" spans="1:3" s="46" customFormat="1" ht="15.5" x14ac:dyDescent="0.35">
      <c r="A27" s="87" t="s">
        <v>202</v>
      </c>
      <c r="B27" s="55" t="s">
        <v>217</v>
      </c>
    </row>
    <row r="28" spans="1:3" s="46" customFormat="1" x14ac:dyDescent="0.35">
      <c r="B28" s="45" t="s">
        <v>203</v>
      </c>
    </row>
    <row r="29" spans="1:3" s="46" customFormat="1" x14ac:dyDescent="0.35">
      <c r="B29" s="45" t="s">
        <v>194</v>
      </c>
    </row>
    <row r="30" spans="1:3" s="46" customFormat="1" x14ac:dyDescent="0.35">
      <c r="B30" s="45" t="s">
        <v>195</v>
      </c>
    </row>
    <row r="31" spans="1:3" s="46" customFormat="1" x14ac:dyDescent="0.35">
      <c r="B31" s="54" t="s">
        <v>212</v>
      </c>
    </row>
    <row r="32" spans="1:3" s="46" customFormat="1" x14ac:dyDescent="0.35">
      <c r="B32" s="53" t="s">
        <v>213</v>
      </c>
    </row>
    <row r="33" spans="1:2" s="46" customFormat="1" x14ac:dyDescent="0.35">
      <c r="B33" s="46" t="s">
        <v>204</v>
      </c>
    </row>
    <row r="34" spans="1:2" s="46" customFormat="1" x14ac:dyDescent="0.35">
      <c r="B34" s="49" t="s">
        <v>196</v>
      </c>
    </row>
    <row r="35" spans="1:2" s="46" customFormat="1" x14ac:dyDescent="0.35">
      <c r="B35" s="49" t="s">
        <v>197</v>
      </c>
    </row>
    <row r="36" spans="1:2" s="46" customFormat="1" x14ac:dyDescent="0.35">
      <c r="B36" s="49" t="s">
        <v>198</v>
      </c>
    </row>
    <row r="37" spans="1:2" s="46" customFormat="1" x14ac:dyDescent="0.35">
      <c r="B37" s="46" t="s">
        <v>206</v>
      </c>
    </row>
    <row r="38" spans="1:2" s="46" customFormat="1" x14ac:dyDescent="0.35">
      <c r="B38" s="49" t="s">
        <v>207</v>
      </c>
    </row>
    <row r="39" spans="1:2" s="46" customFormat="1" x14ac:dyDescent="0.35">
      <c r="B39" s="51" t="s">
        <v>205</v>
      </c>
    </row>
    <row r="40" spans="1:2" s="46" customFormat="1" x14ac:dyDescent="0.35">
      <c r="B40" s="49" t="s">
        <v>200</v>
      </c>
    </row>
    <row r="41" spans="1:2" s="46" customFormat="1" x14ac:dyDescent="0.35">
      <c r="B41" s="52" t="s">
        <v>201</v>
      </c>
    </row>
    <row r="42" spans="1:2" s="46" customFormat="1" x14ac:dyDescent="0.35">
      <c r="B42" s="51" t="s">
        <v>218</v>
      </c>
    </row>
    <row r="43" spans="1:2" s="46" customFormat="1" x14ac:dyDescent="0.35">
      <c r="B43" s="49" t="s">
        <v>208</v>
      </c>
    </row>
    <row r="44" spans="1:2" s="46" customFormat="1" x14ac:dyDescent="0.35">
      <c r="B44" s="49" t="s">
        <v>209</v>
      </c>
    </row>
    <row r="45" spans="1:2" s="46" customFormat="1" x14ac:dyDescent="0.35">
      <c r="B45" s="49" t="s">
        <v>210</v>
      </c>
    </row>
    <row r="46" spans="1:2" s="46" customFormat="1" x14ac:dyDescent="0.35">
      <c r="B46" s="49" t="s">
        <v>211</v>
      </c>
    </row>
    <row r="47" spans="1:2" s="46" customFormat="1" x14ac:dyDescent="0.35">
      <c r="B47" s="49"/>
    </row>
    <row r="48" spans="1:2" s="46" customFormat="1" ht="15.5" x14ac:dyDescent="0.35">
      <c r="A48" s="87" t="s">
        <v>219</v>
      </c>
      <c r="B48" s="55" t="s">
        <v>220</v>
      </c>
    </row>
    <row r="49" spans="1:3" s="46" customFormat="1" x14ac:dyDescent="0.35">
      <c r="B49" s="45" t="s">
        <v>221</v>
      </c>
    </row>
    <row r="50" spans="1:3" s="46" customFormat="1" x14ac:dyDescent="0.35">
      <c r="B50" s="45" t="s">
        <v>222</v>
      </c>
    </row>
    <row r="51" spans="1:3" s="46" customFormat="1" x14ac:dyDescent="0.35">
      <c r="B51" s="45" t="s">
        <v>323</v>
      </c>
    </row>
    <row r="52" spans="1:3" s="46" customFormat="1" x14ac:dyDescent="0.35">
      <c r="B52" s="54" t="s">
        <v>223</v>
      </c>
    </row>
    <row r="53" spans="1:3" s="46" customFormat="1" x14ac:dyDescent="0.35">
      <c r="B53" s="53" t="s">
        <v>227</v>
      </c>
      <c r="C53" s="88" t="s">
        <v>225</v>
      </c>
    </row>
    <row r="54" spans="1:3" s="46" customFormat="1" x14ac:dyDescent="0.35">
      <c r="B54" s="49"/>
      <c r="C54" s="43" t="s">
        <v>153</v>
      </c>
    </row>
    <row r="55" spans="1:3" s="46" customFormat="1" x14ac:dyDescent="0.35">
      <c r="B55" s="49"/>
      <c r="C55" s="43" t="s">
        <v>154</v>
      </c>
    </row>
    <row r="56" spans="1:3" s="46" customFormat="1" x14ac:dyDescent="0.35">
      <c r="B56" s="49"/>
      <c r="C56" s="43" t="s">
        <v>417</v>
      </c>
    </row>
    <row r="57" spans="1:3" s="46" customFormat="1" x14ac:dyDescent="0.35">
      <c r="B57" s="49"/>
      <c r="C57" s="43" t="s">
        <v>447</v>
      </c>
    </row>
    <row r="58" spans="1:3" s="46" customFormat="1" x14ac:dyDescent="0.35">
      <c r="B58" s="49"/>
      <c r="C58" s="43" t="s">
        <v>446</v>
      </c>
    </row>
    <row r="59" spans="1:3" s="46" customFormat="1" x14ac:dyDescent="0.35">
      <c r="B59" s="49"/>
      <c r="C59" s="43" t="s">
        <v>448</v>
      </c>
    </row>
    <row r="60" spans="1:3" s="46" customFormat="1" x14ac:dyDescent="0.35">
      <c r="B60" s="56" t="s">
        <v>226</v>
      </c>
      <c r="C60" s="43" t="s">
        <v>224</v>
      </c>
    </row>
    <row r="61" spans="1:3" s="46" customFormat="1" x14ac:dyDescent="0.35">
      <c r="B61" s="49"/>
    </row>
    <row r="62" spans="1:3" s="46" customFormat="1" ht="15.5" x14ac:dyDescent="0.35">
      <c r="A62" s="87" t="s">
        <v>228</v>
      </c>
      <c r="B62" s="55" t="s">
        <v>229</v>
      </c>
    </row>
    <row r="63" spans="1:3" s="46" customFormat="1" x14ac:dyDescent="0.35">
      <c r="B63" s="48" t="s">
        <v>230</v>
      </c>
      <c r="C63" s="64" t="s">
        <v>245</v>
      </c>
    </row>
    <row r="64" spans="1:3" s="46" customFormat="1" x14ac:dyDescent="0.35">
      <c r="B64" s="63" t="s">
        <v>243</v>
      </c>
      <c r="C64" s="64" t="s">
        <v>244</v>
      </c>
    </row>
    <row r="65" spans="1:2" s="46" customFormat="1" x14ac:dyDescent="0.35">
      <c r="B65" s="48"/>
    </row>
    <row r="66" spans="1:2" s="46" customFormat="1" x14ac:dyDescent="0.35">
      <c r="B66" s="57" t="s">
        <v>346</v>
      </c>
    </row>
    <row r="67" spans="1:2" s="46" customFormat="1" x14ac:dyDescent="0.35">
      <c r="B67" s="45" t="s">
        <v>347</v>
      </c>
    </row>
    <row r="68" spans="1:2" s="46" customFormat="1" x14ac:dyDescent="0.35">
      <c r="B68" s="45" t="s">
        <v>348</v>
      </c>
    </row>
    <row r="69" spans="1:2" s="46" customFormat="1" x14ac:dyDescent="0.35">
      <c r="B69" s="48" t="s">
        <v>246</v>
      </c>
    </row>
    <row r="70" spans="1:2" s="46" customFormat="1" x14ac:dyDescent="0.35">
      <c r="B70" s="45" t="s">
        <v>247</v>
      </c>
    </row>
    <row r="71" spans="1:2" s="46" customFormat="1" x14ac:dyDescent="0.35">
      <c r="B71" s="57" t="s">
        <v>248</v>
      </c>
    </row>
    <row r="72" spans="1:2" s="46" customFormat="1" x14ac:dyDescent="0.35">
      <c r="B72" s="45" t="s">
        <v>249</v>
      </c>
    </row>
    <row r="73" spans="1:2" s="46" customFormat="1" x14ac:dyDescent="0.35">
      <c r="B73" s="45" t="s">
        <v>250</v>
      </c>
    </row>
    <row r="74" spans="1:2" s="46" customFormat="1" x14ac:dyDescent="0.35"/>
    <row r="75" spans="1:2" s="46" customFormat="1" ht="15.5" x14ac:dyDescent="0.35">
      <c r="A75" s="87" t="s">
        <v>252</v>
      </c>
      <c r="B75" s="55" t="s">
        <v>251</v>
      </c>
    </row>
    <row r="76" spans="1:2" s="46" customFormat="1" x14ac:dyDescent="0.35">
      <c r="B76" s="49" t="s">
        <v>309</v>
      </c>
    </row>
    <row r="77" spans="1:2" s="46" customFormat="1" x14ac:dyDescent="0.35">
      <c r="B77" s="54" t="s">
        <v>308</v>
      </c>
    </row>
    <row r="78" spans="1:2" s="46" customFormat="1" x14ac:dyDescent="0.35">
      <c r="B78" s="49" t="s">
        <v>310</v>
      </c>
    </row>
    <row r="79" spans="1:2" s="46" customFormat="1" x14ac:dyDescent="0.35">
      <c r="B79" s="49"/>
    </row>
    <row r="80" spans="1:2" s="46" customFormat="1" x14ac:dyDescent="0.35">
      <c r="B80" s="65" t="s">
        <v>254</v>
      </c>
    </row>
    <row r="81" spans="2:2" s="46" customFormat="1" x14ac:dyDescent="0.35">
      <c r="B81" s="49" t="s">
        <v>253</v>
      </c>
    </row>
    <row r="82" spans="2:2" x14ac:dyDescent="0.35">
      <c r="B82" s="69" t="s">
        <v>405</v>
      </c>
    </row>
    <row r="83" spans="2:2" s="46" customFormat="1" x14ac:dyDescent="0.35">
      <c r="B83" s="49" t="s">
        <v>53</v>
      </c>
    </row>
    <row r="84" spans="2:2" s="46" customFormat="1" x14ac:dyDescent="0.35">
      <c r="B84" s="49" t="s">
        <v>406</v>
      </c>
    </row>
    <row r="85" spans="2:2" s="46" customFormat="1" x14ac:dyDescent="0.35">
      <c r="B85" s="49" t="s">
        <v>407</v>
      </c>
    </row>
    <row r="86" spans="2:2" s="46" customFormat="1" x14ac:dyDescent="0.35"/>
    <row r="87" spans="2:2" s="46" customFormat="1" x14ac:dyDescent="0.35">
      <c r="B87" s="47" t="s">
        <v>260</v>
      </c>
    </row>
    <row r="88" spans="2:2" s="46" customFormat="1" x14ac:dyDescent="0.35"/>
    <row r="89" spans="2:2" s="46" customFormat="1" x14ac:dyDescent="0.35"/>
    <row r="90" spans="2:2" s="46" customFormat="1" x14ac:dyDescent="0.35"/>
    <row r="91" spans="2:2" s="46" customFormat="1" x14ac:dyDescent="0.35"/>
    <row r="92" spans="2:2" s="46" customFormat="1" x14ac:dyDescent="0.35"/>
    <row r="93" spans="2:2" s="46" customFormat="1" x14ac:dyDescent="0.35"/>
    <row r="94" spans="2:2" s="46" customFormat="1" x14ac:dyDescent="0.35"/>
    <row r="95" spans="2:2" s="46" customFormat="1" x14ac:dyDescent="0.35"/>
    <row r="96" spans="2:2" s="46" customFormat="1" x14ac:dyDescent="0.35"/>
    <row r="97" spans="2:4" s="46" customFormat="1" x14ac:dyDescent="0.35"/>
    <row r="98" spans="2:4" s="46" customFormat="1" x14ac:dyDescent="0.35"/>
    <row r="99" spans="2:4" s="46" customFormat="1" x14ac:dyDescent="0.35"/>
    <row r="100" spans="2:4" s="46" customFormat="1" x14ac:dyDescent="0.35"/>
    <row r="101" spans="2:4" s="46" customFormat="1" x14ac:dyDescent="0.35"/>
    <row r="102" spans="2:4" s="46" customFormat="1" x14ac:dyDescent="0.35"/>
    <row r="103" spans="2:4" s="46" customFormat="1" x14ac:dyDescent="0.35"/>
    <row r="104" spans="2:4" s="46" customFormat="1" x14ac:dyDescent="0.35">
      <c r="B104" s="57" t="s">
        <v>24</v>
      </c>
    </row>
    <row r="105" spans="2:4" s="46" customFormat="1" x14ac:dyDescent="0.35">
      <c r="B105" s="49" t="s">
        <v>25</v>
      </c>
    </row>
    <row r="106" spans="2:4" s="46" customFormat="1" x14ac:dyDescent="0.35">
      <c r="B106" s="49" t="s">
        <v>26</v>
      </c>
    </row>
    <row r="107" spans="2:4" s="46" customFormat="1" x14ac:dyDescent="0.35">
      <c r="B107" s="57" t="s">
        <v>311</v>
      </c>
    </row>
    <row r="108" spans="2:4" s="46" customFormat="1" x14ac:dyDescent="0.35">
      <c r="B108" s="49" t="s">
        <v>27</v>
      </c>
    </row>
    <row r="109" spans="2:4" s="46" customFormat="1" x14ac:dyDescent="0.35">
      <c r="B109" s="49"/>
    </row>
    <row r="110" spans="2:4" s="46" customFormat="1" x14ac:dyDescent="0.35">
      <c r="B110" s="49" t="s">
        <v>39</v>
      </c>
      <c r="C110" s="72" t="s">
        <v>155</v>
      </c>
      <c r="D110" s="46" t="s">
        <v>36</v>
      </c>
    </row>
    <row r="111" spans="2:4" s="46" customFormat="1" x14ac:dyDescent="0.35">
      <c r="B111" s="49" t="s">
        <v>32</v>
      </c>
      <c r="C111" s="72" t="s">
        <v>156</v>
      </c>
      <c r="D111" s="46" t="s">
        <v>37</v>
      </c>
    </row>
    <row r="112" spans="2:4" s="46" customFormat="1" x14ac:dyDescent="0.35">
      <c r="B112" s="49" t="s">
        <v>33</v>
      </c>
      <c r="C112" s="71" t="s">
        <v>34</v>
      </c>
      <c r="D112" s="46" t="s">
        <v>35</v>
      </c>
    </row>
    <row r="113" spans="1:4" s="46" customFormat="1" x14ac:dyDescent="0.35">
      <c r="B113" s="49" t="s">
        <v>40</v>
      </c>
      <c r="C113" s="73" t="s">
        <v>34</v>
      </c>
      <c r="D113" s="46" t="s">
        <v>38</v>
      </c>
    </row>
    <row r="114" spans="1:4" s="46" customFormat="1" x14ac:dyDescent="0.35">
      <c r="B114" s="49" t="s">
        <v>41</v>
      </c>
    </row>
    <row r="115" spans="1:4" s="46" customFormat="1" x14ac:dyDescent="0.35">
      <c r="B115" s="49"/>
    </row>
    <row r="116" spans="1:4" s="46" customFormat="1" x14ac:dyDescent="0.35">
      <c r="B116" s="70" t="s">
        <v>28</v>
      </c>
    </row>
    <row r="117" spans="1:4" s="46" customFormat="1" x14ac:dyDescent="0.35">
      <c r="B117" s="49" t="s">
        <v>29</v>
      </c>
    </row>
    <row r="118" spans="1:4" s="46" customFormat="1" x14ac:dyDescent="0.35">
      <c r="B118" s="49" t="s">
        <v>30</v>
      </c>
    </row>
    <row r="119" spans="1:4" s="46" customFormat="1" x14ac:dyDescent="0.35">
      <c r="B119" s="49" t="s">
        <v>31</v>
      </c>
    </row>
    <row r="120" spans="1:4" s="46" customFormat="1" x14ac:dyDescent="0.35">
      <c r="B120" s="49"/>
    </row>
    <row r="121" spans="1:4" s="46" customFormat="1" x14ac:dyDescent="0.35">
      <c r="A121" s="66"/>
      <c r="B121" s="50" t="s">
        <v>326</v>
      </c>
    </row>
    <row r="122" spans="1:4" s="46" customFormat="1" x14ac:dyDescent="0.35"/>
    <row r="123" spans="1:4" s="46" customFormat="1" x14ac:dyDescent="0.35">
      <c r="A123" s="66"/>
      <c r="B123" s="50" t="s">
        <v>327</v>
      </c>
    </row>
    <row r="124" spans="1:4" s="46" customFormat="1" x14ac:dyDescent="0.35">
      <c r="B124" s="66" t="s">
        <v>257</v>
      </c>
    </row>
    <row r="125" spans="1:4" s="46" customFormat="1" x14ac:dyDescent="0.35">
      <c r="B125" s="49" t="s">
        <v>258</v>
      </c>
    </row>
    <row r="126" spans="1:4" x14ac:dyDescent="0.35">
      <c r="A126" s="46"/>
      <c r="B126" s="49" t="s">
        <v>312</v>
      </c>
    </row>
    <row r="127" spans="1:4" x14ac:dyDescent="0.35">
      <c r="B127" s="49" t="s">
        <v>313</v>
      </c>
    </row>
    <row r="128" spans="1:4" x14ac:dyDescent="0.35">
      <c r="B128" s="49" t="s">
        <v>259</v>
      </c>
    </row>
    <row r="129" spans="1:2" x14ac:dyDescent="0.35">
      <c r="B129" s="49"/>
    </row>
    <row r="130" spans="1:2" s="46" customFormat="1" x14ac:dyDescent="0.35">
      <c r="A130"/>
      <c r="B130" s="50" t="s">
        <v>328</v>
      </c>
    </row>
    <row r="131" spans="1:2" x14ac:dyDescent="0.35">
      <c r="A131" s="46"/>
      <c r="B131" s="66" t="s">
        <v>265</v>
      </c>
    </row>
    <row r="132" spans="1:2" x14ac:dyDescent="0.35">
      <c r="B132" s="49" t="s">
        <v>266</v>
      </c>
    </row>
    <row r="133" spans="1:2" x14ac:dyDescent="0.35">
      <c r="B133" s="49" t="s">
        <v>264</v>
      </c>
    </row>
    <row r="134" spans="1:2" x14ac:dyDescent="0.35">
      <c r="B134" s="49"/>
    </row>
    <row r="135" spans="1:2" x14ac:dyDescent="0.35">
      <c r="B135" s="54" t="s">
        <v>261</v>
      </c>
    </row>
    <row r="136" spans="1:2" x14ac:dyDescent="0.35">
      <c r="B136" s="49" t="s">
        <v>262</v>
      </c>
    </row>
    <row r="137" spans="1:2" x14ac:dyDescent="0.35">
      <c r="B137" s="49" t="s">
        <v>263</v>
      </c>
    </row>
    <row r="138" spans="1:2" x14ac:dyDescent="0.35">
      <c r="B138" s="49"/>
    </row>
    <row r="139" spans="1:2" x14ac:dyDescent="0.35">
      <c r="B139" s="49"/>
    </row>
    <row r="140" spans="1:2" x14ac:dyDescent="0.35">
      <c r="B140" s="49"/>
    </row>
    <row r="141" spans="1:2" x14ac:dyDescent="0.35">
      <c r="B141" s="49"/>
    </row>
    <row r="142" spans="1:2" x14ac:dyDescent="0.35">
      <c r="B142" s="49"/>
    </row>
    <row r="143" spans="1:2" x14ac:dyDescent="0.35">
      <c r="B143" s="49"/>
    </row>
    <row r="144" spans="1:2" x14ac:dyDescent="0.35">
      <c r="B144" s="57" t="s">
        <v>289</v>
      </c>
    </row>
    <row r="145" spans="2:2" x14ac:dyDescent="0.35">
      <c r="B145" s="66" t="s">
        <v>270</v>
      </c>
    </row>
    <row r="146" spans="2:2" x14ac:dyDescent="0.35">
      <c r="B146" s="66" t="s">
        <v>271</v>
      </c>
    </row>
    <row r="147" spans="2:2" x14ac:dyDescent="0.35">
      <c r="B147" s="66" t="s">
        <v>272</v>
      </c>
    </row>
    <row r="148" spans="2:2" x14ac:dyDescent="0.35">
      <c r="B148" s="49"/>
    </row>
    <row r="149" spans="2:2" x14ac:dyDescent="0.35">
      <c r="B149" s="67" t="s">
        <v>314</v>
      </c>
    </row>
    <row r="150" spans="2:2" x14ac:dyDescent="0.35">
      <c r="B150" s="67" t="s">
        <v>267</v>
      </c>
    </row>
    <row r="151" spans="2:2" x14ac:dyDescent="0.35">
      <c r="B151" s="67" t="s">
        <v>268</v>
      </c>
    </row>
    <row r="152" spans="2:2" x14ac:dyDescent="0.35">
      <c r="B152" s="67" t="s">
        <v>269</v>
      </c>
    </row>
    <row r="153" spans="2:2" x14ac:dyDescent="0.35">
      <c r="B153" s="49"/>
    </row>
    <row r="154" spans="2:2" x14ac:dyDescent="0.35">
      <c r="B154" s="54" t="s">
        <v>273</v>
      </c>
    </row>
    <row r="155" spans="2:2" x14ac:dyDescent="0.35">
      <c r="B155" s="49" t="s">
        <v>274</v>
      </c>
    </row>
    <row r="156" spans="2:2" x14ac:dyDescent="0.35">
      <c r="B156" s="49"/>
    </row>
    <row r="157" spans="2:2" x14ac:dyDescent="0.35">
      <c r="B157" s="57" t="s">
        <v>290</v>
      </c>
    </row>
    <row r="158" spans="2:2" x14ac:dyDescent="0.35">
      <c r="B158" s="66" t="s">
        <v>320</v>
      </c>
    </row>
    <row r="159" spans="2:2" x14ac:dyDescent="0.35">
      <c r="B159" s="66" t="s">
        <v>280</v>
      </c>
    </row>
    <row r="160" spans="2:2" x14ac:dyDescent="0.35">
      <c r="B160" s="66" t="s">
        <v>281</v>
      </c>
    </row>
    <row r="161" spans="2:2" s="46" customFormat="1" x14ac:dyDescent="0.35">
      <c r="B161" s="66"/>
    </row>
    <row r="162" spans="2:2" s="46" customFormat="1" x14ac:dyDescent="0.35">
      <c r="B162" s="67" t="s">
        <v>315</v>
      </c>
    </row>
    <row r="163" spans="2:2" s="46" customFormat="1" x14ac:dyDescent="0.35">
      <c r="B163" s="67" t="s">
        <v>0</v>
      </c>
    </row>
    <row r="164" spans="2:2" s="46" customFormat="1" x14ac:dyDescent="0.35">
      <c r="B164" s="67" t="s">
        <v>282</v>
      </c>
    </row>
    <row r="165" spans="2:2" x14ac:dyDescent="0.35">
      <c r="B165" s="49"/>
    </row>
    <row r="166" spans="2:2" x14ac:dyDescent="0.35">
      <c r="B166" s="69" t="s">
        <v>291</v>
      </c>
    </row>
    <row r="167" spans="2:2" x14ac:dyDescent="0.35">
      <c r="B167" s="66" t="s">
        <v>292</v>
      </c>
    </row>
    <row r="168" spans="2:2" x14ac:dyDescent="0.35">
      <c r="B168" s="66" t="s">
        <v>297</v>
      </c>
    </row>
    <row r="169" spans="2:2" x14ac:dyDescent="0.35">
      <c r="B169" s="66" t="s">
        <v>298</v>
      </c>
    </row>
    <row r="170" spans="2:2" x14ac:dyDescent="0.35">
      <c r="B170" s="66" t="s">
        <v>299</v>
      </c>
    </row>
    <row r="171" spans="2:2" x14ac:dyDescent="0.35">
      <c r="B171" s="66" t="s">
        <v>295</v>
      </c>
    </row>
    <row r="172" spans="2:2" x14ac:dyDescent="0.35">
      <c r="B172" s="49"/>
    </row>
    <row r="173" spans="2:2" x14ac:dyDescent="0.35">
      <c r="B173" s="74" t="s">
        <v>300</v>
      </c>
    </row>
    <row r="174" spans="2:2" s="46" customFormat="1" x14ac:dyDescent="0.35">
      <c r="B174" s="67" t="s">
        <v>316</v>
      </c>
    </row>
    <row r="175" spans="2:2" s="46" customFormat="1" x14ac:dyDescent="0.35">
      <c r="B175" s="67" t="s">
        <v>301</v>
      </c>
    </row>
    <row r="176" spans="2:2" x14ac:dyDescent="0.35">
      <c r="B176" s="49"/>
    </row>
    <row r="177" spans="1:2" x14ac:dyDescent="0.35">
      <c r="B177" s="74" t="s">
        <v>333</v>
      </c>
    </row>
    <row r="178" spans="1:2" s="46" customFormat="1" x14ac:dyDescent="0.35">
      <c r="B178" s="67" t="s">
        <v>317</v>
      </c>
    </row>
    <row r="179" spans="1:2" s="46" customFormat="1" x14ac:dyDescent="0.35">
      <c r="B179" s="67" t="s">
        <v>293</v>
      </c>
    </row>
    <row r="180" spans="1:2" s="46" customFormat="1" x14ac:dyDescent="0.35">
      <c r="B180" s="67" t="s">
        <v>294</v>
      </c>
    </row>
    <row r="181" spans="1:2" s="46" customFormat="1" x14ac:dyDescent="0.35">
      <c r="B181" s="67" t="s">
        <v>296</v>
      </c>
    </row>
    <row r="182" spans="1:2" x14ac:dyDescent="0.35">
      <c r="B182" s="49"/>
    </row>
    <row r="183" spans="1:2" x14ac:dyDescent="0.35">
      <c r="B183" s="57" t="s">
        <v>275</v>
      </c>
    </row>
    <row r="184" spans="1:2" x14ac:dyDescent="0.35">
      <c r="B184" s="66" t="s">
        <v>284</v>
      </c>
    </row>
    <row r="185" spans="1:2" x14ac:dyDescent="0.35">
      <c r="B185" s="66" t="s">
        <v>276</v>
      </c>
    </row>
    <row r="186" spans="1:2" x14ac:dyDescent="0.35">
      <c r="B186" s="66" t="s">
        <v>277</v>
      </c>
    </row>
    <row r="187" spans="1:2" s="46" customFormat="1" x14ac:dyDescent="0.35">
      <c r="A187"/>
      <c r="B187" s="66" t="s">
        <v>278</v>
      </c>
    </row>
    <row r="188" spans="1:2" s="46" customFormat="1" x14ac:dyDescent="0.35">
      <c r="B188" s="66" t="s">
        <v>279</v>
      </c>
    </row>
    <row r="189" spans="1:2" s="46" customFormat="1" x14ac:dyDescent="0.35">
      <c r="B189" s="66" t="s">
        <v>288</v>
      </c>
    </row>
    <row r="190" spans="1:2" s="46" customFormat="1" x14ac:dyDescent="0.35">
      <c r="B190" s="66" t="s">
        <v>283</v>
      </c>
    </row>
    <row r="191" spans="1:2" s="46" customFormat="1" x14ac:dyDescent="0.35">
      <c r="B191" s="66"/>
    </row>
    <row r="192" spans="1:2" s="46" customFormat="1" x14ac:dyDescent="0.35">
      <c r="B192" s="67" t="s">
        <v>318</v>
      </c>
    </row>
    <row r="193" spans="2:2" s="46" customFormat="1" x14ac:dyDescent="0.35">
      <c r="B193" s="67" t="s">
        <v>319</v>
      </c>
    </row>
    <row r="194" spans="2:2" s="46" customFormat="1" x14ac:dyDescent="0.35">
      <c r="B194" s="67" t="s">
        <v>285</v>
      </c>
    </row>
    <row r="195" spans="2:2" s="46" customFormat="1" x14ac:dyDescent="0.35">
      <c r="B195" s="67" t="s">
        <v>286</v>
      </c>
    </row>
    <row r="196" spans="2:2" s="46" customFormat="1" x14ac:dyDescent="0.35">
      <c r="B196" s="67" t="s">
        <v>287</v>
      </c>
    </row>
    <row r="197" spans="2:2" x14ac:dyDescent="0.35">
      <c r="B197" s="49"/>
    </row>
    <row r="198" spans="2:2" x14ac:dyDescent="0.35">
      <c r="B198" s="57" t="s">
        <v>334</v>
      </c>
    </row>
    <row r="199" spans="2:2" x14ac:dyDescent="0.35">
      <c r="B199" s="66" t="s">
        <v>338</v>
      </c>
    </row>
    <row r="200" spans="2:2" x14ac:dyDescent="0.35">
      <c r="B200" s="66" t="s">
        <v>339</v>
      </c>
    </row>
    <row r="201" spans="2:2" x14ac:dyDescent="0.35">
      <c r="B201" s="66" t="s">
        <v>340</v>
      </c>
    </row>
    <row r="202" spans="2:2" x14ac:dyDescent="0.35">
      <c r="B202" s="66" t="s">
        <v>341</v>
      </c>
    </row>
    <row r="203" spans="2:2" x14ac:dyDescent="0.35">
      <c r="B203" s="66" t="s">
        <v>342</v>
      </c>
    </row>
    <row r="204" spans="2:2" x14ac:dyDescent="0.35">
      <c r="B204" s="66" t="s">
        <v>343</v>
      </c>
    </row>
    <row r="205" spans="2:2" s="46" customFormat="1" x14ac:dyDescent="0.35">
      <c r="B205" s="66"/>
    </row>
    <row r="206" spans="2:2" s="46" customFormat="1" x14ac:dyDescent="0.35">
      <c r="B206" s="74" t="s">
        <v>336</v>
      </c>
    </row>
    <row r="207" spans="2:2" s="46" customFormat="1" x14ac:dyDescent="0.35">
      <c r="B207" s="67" t="s">
        <v>315</v>
      </c>
    </row>
    <row r="208" spans="2:2" s="46" customFormat="1" x14ac:dyDescent="0.35">
      <c r="B208" s="67" t="s">
        <v>335</v>
      </c>
    </row>
    <row r="209" spans="2:2" s="46" customFormat="1" x14ac:dyDescent="0.35">
      <c r="B209" s="66"/>
    </row>
    <row r="210" spans="2:2" s="46" customFormat="1" x14ac:dyDescent="0.35">
      <c r="B210" s="74" t="s">
        <v>337</v>
      </c>
    </row>
    <row r="211" spans="2:2" s="46" customFormat="1" x14ac:dyDescent="0.35">
      <c r="B211" s="67" t="s">
        <v>315</v>
      </c>
    </row>
    <row r="212" spans="2:2" s="46" customFormat="1" x14ac:dyDescent="0.35">
      <c r="B212" s="67" t="s">
        <v>344</v>
      </c>
    </row>
    <row r="213" spans="2:2" s="46" customFormat="1" x14ac:dyDescent="0.35">
      <c r="B213" s="66"/>
    </row>
    <row r="214" spans="2:2" x14ac:dyDescent="0.35">
      <c r="B214" s="57" t="s">
        <v>350</v>
      </c>
    </row>
    <row r="215" spans="2:2" x14ac:dyDescent="0.35">
      <c r="B215" s="66" t="s">
        <v>351</v>
      </c>
    </row>
    <row r="216" spans="2:2" x14ac:dyDescent="0.35">
      <c r="B216" s="66" t="s">
        <v>352</v>
      </c>
    </row>
    <row r="217" spans="2:2" x14ac:dyDescent="0.35">
      <c r="B217" s="66" t="s">
        <v>353</v>
      </c>
    </row>
    <row r="218" spans="2:2" x14ac:dyDescent="0.35">
      <c r="B218" s="66" t="s">
        <v>354</v>
      </c>
    </row>
    <row r="219" spans="2:2" x14ac:dyDescent="0.35">
      <c r="B219" s="66" t="s">
        <v>355</v>
      </c>
    </row>
    <row r="220" spans="2:2" x14ac:dyDescent="0.35">
      <c r="B220" s="66"/>
    </row>
    <row r="221" spans="2:2" x14ac:dyDescent="0.35">
      <c r="B221" s="66" t="s">
        <v>366</v>
      </c>
    </row>
    <row r="222" spans="2:2" x14ac:dyDescent="0.35">
      <c r="B222" s="66" t="s">
        <v>361</v>
      </c>
    </row>
    <row r="223" spans="2:2" x14ac:dyDescent="0.35">
      <c r="B223" s="66"/>
    </row>
    <row r="224" spans="2:2" s="46" customFormat="1" x14ac:dyDescent="0.35">
      <c r="B224" s="74" t="s">
        <v>356</v>
      </c>
    </row>
    <row r="225" spans="2:2" s="46" customFormat="1" x14ac:dyDescent="0.35">
      <c r="B225" s="67" t="s">
        <v>318</v>
      </c>
    </row>
    <row r="226" spans="2:2" s="46" customFormat="1" x14ac:dyDescent="0.35">
      <c r="B226" s="67" t="s">
        <v>358</v>
      </c>
    </row>
    <row r="227" spans="2:2" s="46" customFormat="1" x14ac:dyDescent="0.35">
      <c r="B227" s="67" t="s">
        <v>359</v>
      </c>
    </row>
    <row r="228" spans="2:2" s="46" customFormat="1" x14ac:dyDescent="0.35">
      <c r="B228" s="66"/>
    </row>
    <row r="229" spans="2:2" s="46" customFormat="1" x14ac:dyDescent="0.35">
      <c r="B229" s="74" t="s">
        <v>357</v>
      </c>
    </row>
    <row r="230" spans="2:2" s="46" customFormat="1" x14ac:dyDescent="0.35">
      <c r="B230" s="67" t="s">
        <v>318</v>
      </c>
    </row>
    <row r="231" spans="2:2" s="46" customFormat="1" x14ac:dyDescent="0.35">
      <c r="B231" s="67" t="s">
        <v>362</v>
      </c>
    </row>
    <row r="232" spans="2:2" s="46" customFormat="1" x14ac:dyDescent="0.35">
      <c r="B232" s="66"/>
    </row>
    <row r="233" spans="2:2" x14ac:dyDescent="0.35">
      <c r="B233" s="66" t="s">
        <v>360</v>
      </c>
    </row>
    <row r="234" spans="2:2" x14ac:dyDescent="0.35">
      <c r="B234" s="66" t="s">
        <v>363</v>
      </c>
    </row>
    <row r="235" spans="2:2" s="46" customFormat="1" x14ac:dyDescent="0.35">
      <c r="B235" s="66" t="s">
        <v>364</v>
      </c>
    </row>
    <row r="236" spans="2:2" s="46" customFormat="1" x14ac:dyDescent="0.35">
      <c r="B236" s="66" t="s">
        <v>365</v>
      </c>
    </row>
    <row r="237" spans="2:2" s="46" customFormat="1" x14ac:dyDescent="0.35">
      <c r="B237" s="66"/>
    </row>
    <row r="238" spans="2:2" s="46" customFormat="1" x14ac:dyDescent="0.35">
      <c r="B238" s="50" t="s">
        <v>329</v>
      </c>
    </row>
    <row r="239" spans="2:2" s="46" customFormat="1" x14ac:dyDescent="0.35">
      <c r="B239" s="66" t="s">
        <v>1</v>
      </c>
    </row>
    <row r="240" spans="2:2" s="46" customFormat="1" x14ac:dyDescent="0.35">
      <c r="B240" s="66" t="s">
        <v>2</v>
      </c>
    </row>
    <row r="241" spans="1:2" s="46" customFormat="1" x14ac:dyDescent="0.35">
      <c r="B241" s="66"/>
    </row>
    <row r="242" spans="1:2" s="46" customFormat="1" x14ac:dyDescent="0.35">
      <c r="B242" s="66" t="s">
        <v>11</v>
      </c>
    </row>
    <row r="243" spans="1:2" s="46" customFormat="1" x14ac:dyDescent="0.35">
      <c r="B243" s="66" t="s">
        <v>3</v>
      </c>
    </row>
    <row r="244" spans="1:2" s="46" customFormat="1" x14ac:dyDescent="0.35">
      <c r="B244" s="66" t="s">
        <v>4</v>
      </c>
    </row>
    <row r="245" spans="1:2" s="46" customFormat="1" x14ac:dyDescent="0.35">
      <c r="B245" s="66"/>
    </row>
    <row r="246" spans="1:2" x14ac:dyDescent="0.35">
      <c r="A246" s="46"/>
      <c r="B246" s="66" t="s">
        <v>5</v>
      </c>
    </row>
    <row r="247" spans="1:2" x14ac:dyDescent="0.35">
      <c r="B247" s="66" t="s">
        <v>6</v>
      </c>
    </row>
    <row r="248" spans="1:2" x14ac:dyDescent="0.35">
      <c r="B248" s="66" t="s">
        <v>7</v>
      </c>
    </row>
    <row r="249" spans="1:2" x14ac:dyDescent="0.35">
      <c r="B249" s="66" t="s">
        <v>8</v>
      </c>
    </row>
    <row r="250" spans="1:2" x14ac:dyDescent="0.35">
      <c r="B250" s="66" t="s">
        <v>9</v>
      </c>
    </row>
    <row r="251" spans="1:2" x14ac:dyDescent="0.35">
      <c r="B251" s="66" t="s">
        <v>10</v>
      </c>
    </row>
    <row r="252" spans="1:2" x14ac:dyDescent="0.35">
      <c r="B252" s="66"/>
    </row>
    <row r="253" spans="1:2" s="46" customFormat="1" x14ac:dyDescent="0.35">
      <c r="A253"/>
      <c r="B253" s="50" t="s">
        <v>330</v>
      </c>
    </row>
    <row r="254" spans="1:2" x14ac:dyDescent="0.35">
      <c r="A254" s="46"/>
      <c r="B254" s="66" t="s">
        <v>12</v>
      </c>
    </row>
    <row r="255" spans="1:2" x14ac:dyDescent="0.35">
      <c r="B255" s="66" t="s">
        <v>13</v>
      </c>
    </row>
    <row r="256" spans="1:2" x14ac:dyDescent="0.35">
      <c r="B256" s="66" t="s">
        <v>14</v>
      </c>
    </row>
    <row r="257" spans="1:2" x14ac:dyDescent="0.35">
      <c r="B257" s="66" t="s">
        <v>15</v>
      </c>
    </row>
    <row r="258" spans="1:2" x14ac:dyDescent="0.35">
      <c r="B258" s="66" t="s">
        <v>16</v>
      </c>
    </row>
    <row r="259" spans="1:2" x14ac:dyDescent="0.35">
      <c r="B259" s="66" t="s">
        <v>17</v>
      </c>
    </row>
    <row r="260" spans="1:2" x14ac:dyDescent="0.35">
      <c r="B260" s="66" t="s">
        <v>18</v>
      </c>
    </row>
    <row r="261" spans="1:2" x14ac:dyDescent="0.35">
      <c r="B261" s="66" t="s">
        <v>19</v>
      </c>
    </row>
    <row r="262" spans="1:2" x14ac:dyDescent="0.35">
      <c r="B262" s="66" t="s">
        <v>20</v>
      </c>
    </row>
    <row r="263" spans="1:2" x14ac:dyDescent="0.35">
      <c r="B263" s="66" t="s">
        <v>21</v>
      </c>
    </row>
    <row r="264" spans="1:2" x14ac:dyDescent="0.35">
      <c r="B264" s="66"/>
    </row>
    <row r="265" spans="1:2" x14ac:dyDescent="0.35">
      <c r="B265" s="69" t="s">
        <v>22</v>
      </c>
    </row>
    <row r="266" spans="1:2" x14ac:dyDescent="0.35">
      <c r="B266" s="66" t="s">
        <v>23</v>
      </c>
    </row>
    <row r="267" spans="1:2" x14ac:dyDescent="0.35">
      <c r="B267" s="66"/>
    </row>
    <row r="268" spans="1:2" x14ac:dyDescent="0.35">
      <c r="B268" s="50" t="s">
        <v>331</v>
      </c>
    </row>
    <row r="269" spans="1:2" x14ac:dyDescent="0.35">
      <c r="B269" s="66" t="s">
        <v>42</v>
      </c>
    </row>
    <row r="270" spans="1:2" x14ac:dyDescent="0.35">
      <c r="B270" s="66" t="s">
        <v>321</v>
      </c>
    </row>
    <row r="272" spans="1:2" s="46" customFormat="1" ht="15.5" x14ac:dyDescent="0.35">
      <c r="A272" s="87" t="s">
        <v>43</v>
      </c>
      <c r="B272" s="55" t="s">
        <v>49</v>
      </c>
    </row>
    <row r="273" spans="2:2" x14ac:dyDescent="0.35">
      <c r="B273" s="66" t="s">
        <v>45</v>
      </c>
    </row>
    <row r="274" spans="2:2" x14ac:dyDescent="0.35">
      <c r="B274" s="74" t="s">
        <v>46</v>
      </c>
    </row>
    <row r="275" spans="2:2" x14ac:dyDescent="0.35">
      <c r="B275" s="66" t="s">
        <v>44</v>
      </c>
    </row>
    <row r="276" spans="2:2" x14ac:dyDescent="0.35">
      <c r="B276" s="66"/>
    </row>
    <row r="277" spans="2:2" s="17" customFormat="1" x14ac:dyDescent="0.35">
      <c r="B277" s="178" t="s">
        <v>396</v>
      </c>
    </row>
    <row r="278" spans="2:2" x14ac:dyDescent="0.35">
      <c r="B278" s="66" t="s">
        <v>47</v>
      </c>
    </row>
    <row r="279" spans="2:2" x14ac:dyDescent="0.35">
      <c r="B279" s="66" t="s">
        <v>48</v>
      </c>
    </row>
    <row r="280" spans="2:2" x14ac:dyDescent="0.35">
      <c r="B280" s="66"/>
    </row>
    <row r="281" spans="2:2" x14ac:dyDescent="0.35">
      <c r="B281" s="66" t="s">
        <v>50</v>
      </c>
    </row>
    <row r="282" spans="2:2" x14ac:dyDescent="0.35">
      <c r="B282" s="66" t="s">
        <v>51</v>
      </c>
    </row>
    <row r="283" spans="2:2" x14ac:dyDescent="0.35">
      <c r="B283" s="66" t="s">
        <v>52</v>
      </c>
    </row>
    <row r="284" spans="2:2" x14ac:dyDescent="0.35">
      <c r="B284" s="66"/>
    </row>
    <row r="285" spans="2:2" x14ac:dyDescent="0.35">
      <c r="B285" s="69" t="s">
        <v>325</v>
      </c>
    </row>
    <row r="286" spans="2:2" x14ac:dyDescent="0.35">
      <c r="B286" s="66" t="s">
        <v>332</v>
      </c>
    </row>
    <row r="287" spans="2:2" x14ac:dyDescent="0.35">
      <c r="B287" s="66"/>
    </row>
    <row r="288" spans="2:2" s="17" customFormat="1" x14ac:dyDescent="0.35">
      <c r="B288" s="178" t="s">
        <v>397</v>
      </c>
    </row>
    <row r="289" spans="2:2" x14ac:dyDescent="0.35">
      <c r="B289" s="66" t="s">
        <v>398</v>
      </c>
    </row>
    <row r="290" spans="2:2" x14ac:dyDescent="0.35">
      <c r="B290" s="66" t="s">
        <v>399</v>
      </c>
    </row>
    <row r="292" spans="2:2" x14ac:dyDescent="0.35">
      <c r="B292" s="66" t="s">
        <v>400</v>
      </c>
    </row>
    <row r="293" spans="2:2" x14ac:dyDescent="0.35">
      <c r="B293" s="66" t="s">
        <v>401</v>
      </c>
    </row>
  </sheetData>
  <phoneticPr fontId="5" type="noConversion"/>
  <hyperlinks>
    <hyperlink ref="C64" r:id="rId1" xr:uid="{00000000-0004-0000-0000-000000000000}"/>
    <hyperlink ref="C63" r:id="rId2" xr:uid="{00000000-0004-0000-0000-000001000000}"/>
    <hyperlink ref="E3" r:id="rId3" display="Learn Excel" xr:uid="{00000000-0004-0000-0000-000002000000}"/>
    <hyperlink ref="C3" r:id="rId4" xr:uid="{00000000-0004-0000-0000-000003000000}"/>
  </hyperlinks>
  <pageMargins left="0.75" right="0.75" top="1" bottom="1" header="0.5" footer="0.5"/>
  <pageSetup orientation="portrait" r:id="rId5"/>
  <headerFooter alignWithMargins="0"/>
  <drawing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U146"/>
  <sheetViews>
    <sheetView showGridLines="0" topLeftCell="A118" workbookViewId="0">
      <selection activeCell="L124" sqref="L124"/>
    </sheetView>
  </sheetViews>
  <sheetFormatPr defaultColWidth="8" defaultRowHeight="13.5" x14ac:dyDescent="0.35"/>
  <cols>
    <col min="1" max="1" width="25.296875" style="16" customWidth="1"/>
    <col min="2" max="13" width="7.59765625" style="16" customWidth="1"/>
    <col min="14" max="15" width="8.3984375" style="16" customWidth="1"/>
    <col min="16" max="16384" width="8" style="16"/>
  </cols>
  <sheetData>
    <row r="1" spans="1:15" ht="23" x14ac:dyDescent="0.35">
      <c r="A1" s="158" t="s">
        <v>151</v>
      </c>
      <c r="B1" s="89"/>
      <c r="C1" s="89"/>
      <c r="D1" s="89"/>
      <c r="E1" s="89"/>
      <c r="F1" s="89"/>
      <c r="G1" s="90"/>
      <c r="H1" s="91"/>
      <c r="I1" s="92"/>
      <c r="J1" s="92"/>
      <c r="K1" s="92"/>
      <c r="L1" s="92"/>
      <c r="M1" s="92"/>
      <c r="N1" s="92"/>
      <c r="O1" s="92"/>
    </row>
    <row r="2" spans="1:15" x14ac:dyDescent="0.35">
      <c r="A2" s="93" t="s">
        <v>57</v>
      </c>
      <c r="B2" s="94"/>
      <c r="C2" s="94"/>
      <c r="D2" s="94"/>
      <c r="E2" s="94"/>
      <c r="F2" s="94"/>
      <c r="G2" s="94"/>
      <c r="H2" s="94"/>
      <c r="I2" s="94"/>
      <c r="J2" s="94"/>
      <c r="K2" s="94"/>
      <c r="L2" s="94"/>
      <c r="M2" s="94"/>
      <c r="N2" s="95"/>
      <c r="O2" s="84"/>
    </row>
    <row r="3" spans="1:15" x14ac:dyDescent="0.35">
      <c r="A3" s="17"/>
    </row>
    <row r="4" spans="1:15" x14ac:dyDescent="0.35">
      <c r="A4" s="18" t="s">
        <v>143</v>
      </c>
      <c r="B4" s="99">
        <v>0</v>
      </c>
      <c r="M4" s="19" t="s">
        <v>114</v>
      </c>
      <c r="N4" s="20" t="s">
        <v>144</v>
      </c>
      <c r="O4" s="20" t="s">
        <v>145</v>
      </c>
    </row>
    <row r="5" spans="1:15" x14ac:dyDescent="0.35">
      <c r="A5" s="169" t="s">
        <v>62</v>
      </c>
      <c r="B5" s="165">
        <f>B17</f>
        <v>5000</v>
      </c>
      <c r="C5" s="165">
        <f t="shared" ref="C5:M5" si="0">C17</f>
        <v>5000</v>
      </c>
      <c r="D5" s="165">
        <f t="shared" si="0"/>
        <v>5000</v>
      </c>
      <c r="E5" s="165">
        <f t="shared" si="0"/>
        <v>5000</v>
      </c>
      <c r="F5" s="165">
        <f t="shared" si="0"/>
        <v>5000</v>
      </c>
      <c r="G5" s="165">
        <f t="shared" si="0"/>
        <v>5000</v>
      </c>
      <c r="H5" s="165">
        <f t="shared" si="0"/>
        <v>5000</v>
      </c>
      <c r="I5" s="165">
        <f t="shared" si="0"/>
        <v>5000</v>
      </c>
      <c r="J5" s="165">
        <f t="shared" si="0"/>
        <v>5000</v>
      </c>
      <c r="K5" s="165">
        <f t="shared" si="0"/>
        <v>5029.83</v>
      </c>
      <c r="L5" s="165">
        <f t="shared" si="0"/>
        <v>5029.83</v>
      </c>
      <c r="M5" s="165">
        <f t="shared" si="0"/>
        <v>5029.83</v>
      </c>
      <c r="N5" s="21">
        <f>SUM(B5:M5)</f>
        <v>60089.490000000005</v>
      </c>
      <c r="O5" s="21">
        <f>N5/COLUMNS(B5:M5)</f>
        <v>5007.4575000000004</v>
      </c>
    </row>
    <row r="6" spans="1:15" x14ac:dyDescent="0.35">
      <c r="A6" s="170" t="s">
        <v>63</v>
      </c>
      <c r="B6" s="166">
        <f t="shared" ref="B6:M6" si="1">B41+B91+B99+B70+B81+B58+B30+B51+B26+B109+B115+B132+B139+B145</f>
        <v>4565.1900000000005</v>
      </c>
      <c r="C6" s="166">
        <f t="shared" si="1"/>
        <v>4565.1900000000005</v>
      </c>
      <c r="D6" s="166">
        <f t="shared" si="1"/>
        <v>4565.1900000000005</v>
      </c>
      <c r="E6" s="166">
        <f t="shared" si="1"/>
        <v>4565.1900000000005</v>
      </c>
      <c r="F6" s="166">
        <f t="shared" si="1"/>
        <v>4565.1900000000005</v>
      </c>
      <c r="G6" s="166">
        <f t="shared" si="1"/>
        <v>4465.1900000000005</v>
      </c>
      <c r="H6" s="166">
        <f t="shared" si="1"/>
        <v>4465.1900000000005</v>
      </c>
      <c r="I6" s="166">
        <f t="shared" si="1"/>
        <v>4465.1900000000005</v>
      </c>
      <c r="J6" s="166">
        <f t="shared" si="1"/>
        <v>4465.1900000000005</v>
      </c>
      <c r="K6" s="166">
        <f t="shared" si="1"/>
        <v>4485.1900000000005</v>
      </c>
      <c r="L6" s="166">
        <f t="shared" si="1"/>
        <v>4485.1900000000005</v>
      </c>
      <c r="M6" s="166">
        <f t="shared" si="1"/>
        <v>4485.1900000000005</v>
      </c>
      <c r="N6" s="21">
        <f>SUM(B6:M6)</f>
        <v>54142.280000000021</v>
      </c>
      <c r="O6" s="21">
        <f>N6/COLUMNS(B6:M6)</f>
        <v>4511.8566666666684</v>
      </c>
    </row>
    <row r="7" spans="1:15" x14ac:dyDescent="0.35">
      <c r="A7" s="173" t="s">
        <v>146</v>
      </c>
      <c r="B7" s="174">
        <f>B5-B6</f>
        <v>434.80999999999949</v>
      </c>
      <c r="C7" s="174">
        <f t="shared" ref="C7:M7" si="2">C5-C6</f>
        <v>434.80999999999949</v>
      </c>
      <c r="D7" s="174">
        <f t="shared" si="2"/>
        <v>434.80999999999949</v>
      </c>
      <c r="E7" s="174">
        <f t="shared" si="2"/>
        <v>434.80999999999949</v>
      </c>
      <c r="F7" s="174">
        <f t="shared" si="2"/>
        <v>434.80999999999949</v>
      </c>
      <c r="G7" s="174">
        <f t="shared" si="2"/>
        <v>534.80999999999949</v>
      </c>
      <c r="H7" s="174">
        <f t="shared" si="2"/>
        <v>534.80999999999949</v>
      </c>
      <c r="I7" s="174">
        <f t="shared" si="2"/>
        <v>534.80999999999949</v>
      </c>
      <c r="J7" s="174">
        <f t="shared" si="2"/>
        <v>534.80999999999949</v>
      </c>
      <c r="K7" s="174">
        <f t="shared" si="2"/>
        <v>544.63999999999942</v>
      </c>
      <c r="L7" s="174">
        <f t="shared" si="2"/>
        <v>544.63999999999942</v>
      </c>
      <c r="M7" s="174">
        <f t="shared" si="2"/>
        <v>544.63999999999942</v>
      </c>
      <c r="N7" s="21">
        <f>SUM(B7:M7)</f>
        <v>5947.2099999999937</v>
      </c>
      <c r="O7" s="21">
        <f>N7/COLUMNS(B7:M7)</f>
        <v>495.60083333333279</v>
      </c>
    </row>
    <row r="8" spans="1:15" x14ac:dyDescent="0.35">
      <c r="A8" s="172" t="s">
        <v>147</v>
      </c>
      <c r="B8" s="98">
        <f>B5-B6+B4</f>
        <v>434.80999999999949</v>
      </c>
      <c r="C8" s="98">
        <f>B8+C5-C6</f>
        <v>869.61999999999898</v>
      </c>
      <c r="D8" s="98">
        <f>C8+D5-D6</f>
        <v>1304.4299999999985</v>
      </c>
      <c r="E8" s="98">
        <f>D8+E5-E6</f>
        <v>1739.239999999998</v>
      </c>
      <c r="F8" s="98">
        <f>E8+F5-F6</f>
        <v>2174.0499999999975</v>
      </c>
      <c r="G8" s="98">
        <f t="shared" ref="G8:M8" si="3">F8+G5-G6</f>
        <v>2708.8599999999969</v>
      </c>
      <c r="H8" s="98">
        <f t="shared" si="3"/>
        <v>3243.6699999999964</v>
      </c>
      <c r="I8" s="98">
        <f t="shared" si="3"/>
        <v>3778.4799999999959</v>
      </c>
      <c r="J8" s="98">
        <f t="shared" si="3"/>
        <v>4313.2899999999954</v>
      </c>
      <c r="K8" s="98">
        <f t="shared" si="3"/>
        <v>4857.9299999999948</v>
      </c>
      <c r="L8" s="98">
        <f t="shared" si="3"/>
        <v>5402.5699999999943</v>
      </c>
      <c r="M8" s="98">
        <f t="shared" si="3"/>
        <v>5947.2099999999937</v>
      </c>
    </row>
    <row r="9" spans="1:15" x14ac:dyDescent="0.35">
      <c r="A9" s="17"/>
      <c r="O9" s="22" t="s">
        <v>148</v>
      </c>
    </row>
    <row r="10" spans="1:15" ht="15" thickBot="1" x14ac:dyDescent="0.4">
      <c r="A10" s="23"/>
      <c r="B10" s="80">
        <f>Report!B4</f>
        <v>44562</v>
      </c>
      <c r="C10" s="80">
        <f>DATE(YEAR(B10),MONTH(B10)+1,1)</f>
        <v>44593</v>
      </c>
      <c r="D10" s="80">
        <f t="shared" ref="D10:M10" si="4">DATE(YEAR(C10),MONTH(C10)+1,1)</f>
        <v>44621</v>
      </c>
      <c r="E10" s="80">
        <f t="shared" si="4"/>
        <v>44652</v>
      </c>
      <c r="F10" s="80">
        <f t="shared" si="4"/>
        <v>44682</v>
      </c>
      <c r="G10" s="80">
        <f t="shared" si="4"/>
        <v>44713</v>
      </c>
      <c r="H10" s="80">
        <f t="shared" si="4"/>
        <v>44743</v>
      </c>
      <c r="I10" s="80">
        <f t="shared" si="4"/>
        <v>44774</v>
      </c>
      <c r="J10" s="80">
        <f t="shared" si="4"/>
        <v>44805</v>
      </c>
      <c r="K10" s="80">
        <f t="shared" si="4"/>
        <v>44835</v>
      </c>
      <c r="L10" s="80">
        <f t="shared" si="4"/>
        <v>44866</v>
      </c>
      <c r="M10" s="80">
        <f t="shared" si="4"/>
        <v>44896</v>
      </c>
      <c r="N10" s="24" t="s">
        <v>144</v>
      </c>
      <c r="O10" s="24" t="s">
        <v>149</v>
      </c>
    </row>
    <row r="11" spans="1:15" ht="9" customHeight="1" x14ac:dyDescent="0.35"/>
    <row r="12" spans="1:15" s="25" customFormat="1" x14ac:dyDescent="0.35">
      <c r="A12" s="100" t="s">
        <v>61</v>
      </c>
      <c r="B12" s="101"/>
      <c r="C12" s="101"/>
      <c r="D12" s="101"/>
      <c r="E12" s="101"/>
      <c r="F12" s="101"/>
      <c r="G12" s="101"/>
      <c r="H12" s="101"/>
      <c r="I12" s="101"/>
      <c r="J12" s="101"/>
      <c r="K12" s="101"/>
      <c r="L12" s="101"/>
      <c r="M12" s="101"/>
      <c r="N12" s="101"/>
      <c r="O12" s="101"/>
    </row>
    <row r="13" spans="1:15" s="25" customFormat="1" ht="12" x14ac:dyDescent="0.35">
      <c r="A13" s="25" t="s">
        <v>412</v>
      </c>
      <c r="B13" s="104">
        <v>5000</v>
      </c>
      <c r="C13" s="104">
        <v>5000</v>
      </c>
      <c r="D13" s="104">
        <v>5000</v>
      </c>
      <c r="E13" s="104">
        <v>5000</v>
      </c>
      <c r="F13" s="104">
        <v>5000</v>
      </c>
      <c r="G13" s="104">
        <v>5000</v>
      </c>
      <c r="H13" s="104">
        <v>5000</v>
      </c>
      <c r="I13" s="104">
        <v>5000</v>
      </c>
      <c r="J13" s="104">
        <v>5000</v>
      </c>
      <c r="K13" s="104">
        <v>5000</v>
      </c>
      <c r="L13" s="104">
        <v>5000</v>
      </c>
      <c r="M13" s="104">
        <v>5000</v>
      </c>
      <c r="N13" s="21">
        <f t="shared" ref="N13:N16" si="5">SUM(B13:M13)</f>
        <v>60000</v>
      </c>
      <c r="O13" s="21">
        <f t="shared" ref="O13:O16" si="6">N13/COLUMNS(B13:M13)</f>
        <v>5000</v>
      </c>
    </row>
    <row r="14" spans="1:15" s="25" customFormat="1" ht="12" x14ac:dyDescent="0.35">
      <c r="A14" s="25" t="s">
        <v>65</v>
      </c>
      <c r="B14" s="102"/>
      <c r="C14" s="102"/>
      <c r="D14" s="102"/>
      <c r="E14" s="102"/>
      <c r="F14" s="102"/>
      <c r="G14" s="102"/>
      <c r="H14" s="102"/>
      <c r="I14" s="102"/>
      <c r="J14" s="102"/>
      <c r="K14" s="102"/>
      <c r="L14" s="102"/>
      <c r="M14" s="102"/>
      <c r="N14" s="21">
        <f t="shared" si="5"/>
        <v>0</v>
      </c>
      <c r="O14" s="21">
        <f t="shared" si="6"/>
        <v>0</v>
      </c>
    </row>
    <row r="15" spans="1:15" s="25" customFormat="1" ht="12" x14ac:dyDescent="0.35">
      <c r="A15" s="25" t="s">
        <v>410</v>
      </c>
      <c r="B15" s="102"/>
      <c r="C15" s="102"/>
      <c r="D15" s="102"/>
      <c r="E15" s="102"/>
      <c r="F15" s="102"/>
      <c r="G15" s="102"/>
      <c r="H15" s="102"/>
      <c r="I15" s="102"/>
      <c r="J15" s="102"/>
      <c r="K15" s="102">
        <v>29.83</v>
      </c>
      <c r="L15" s="102">
        <v>29.83</v>
      </c>
      <c r="M15" s="102">
        <v>29.83</v>
      </c>
      <c r="N15" s="21">
        <f t="shared" si="5"/>
        <v>89.49</v>
      </c>
      <c r="O15" s="21">
        <f t="shared" si="6"/>
        <v>7.4574999999999996</v>
      </c>
    </row>
    <row r="16" spans="1:15" s="25" customFormat="1" ht="12" x14ac:dyDescent="0.35">
      <c r="A16" s="25" t="s">
        <v>121</v>
      </c>
      <c r="B16" s="103"/>
      <c r="C16" s="103"/>
      <c r="D16" s="103"/>
      <c r="E16" s="103"/>
      <c r="F16" s="103"/>
      <c r="G16" s="103"/>
      <c r="H16" s="103"/>
      <c r="I16" s="103"/>
      <c r="J16" s="103"/>
      <c r="K16" s="103"/>
      <c r="L16" s="103"/>
      <c r="M16" s="103"/>
      <c r="N16" s="21">
        <f t="shared" si="5"/>
        <v>0</v>
      </c>
      <c r="O16" s="21">
        <f t="shared" si="6"/>
        <v>0</v>
      </c>
    </row>
    <row r="17" spans="1:21" s="25" customFormat="1" ht="12" x14ac:dyDescent="0.35">
      <c r="A17" s="96" t="str">
        <f>"Total "&amp;A12</f>
        <v>Total INCOME</v>
      </c>
      <c r="B17" s="97">
        <f t="shared" ref="B17:M17" si="7">SUM(B12:B16)</f>
        <v>5000</v>
      </c>
      <c r="C17" s="97">
        <f t="shared" si="7"/>
        <v>5000</v>
      </c>
      <c r="D17" s="97">
        <f t="shared" si="7"/>
        <v>5000</v>
      </c>
      <c r="E17" s="97">
        <f t="shared" si="7"/>
        <v>5000</v>
      </c>
      <c r="F17" s="97">
        <f t="shared" si="7"/>
        <v>5000</v>
      </c>
      <c r="G17" s="97">
        <f t="shared" si="7"/>
        <v>5000</v>
      </c>
      <c r="H17" s="97">
        <f t="shared" si="7"/>
        <v>5000</v>
      </c>
      <c r="I17" s="97">
        <f t="shared" si="7"/>
        <v>5000</v>
      </c>
      <c r="J17" s="97">
        <f t="shared" si="7"/>
        <v>5000</v>
      </c>
      <c r="K17" s="97">
        <f t="shared" si="7"/>
        <v>5029.83</v>
      </c>
      <c r="L17" s="97">
        <f t="shared" si="7"/>
        <v>5029.83</v>
      </c>
      <c r="M17" s="97">
        <f t="shared" si="7"/>
        <v>5029.83</v>
      </c>
      <c r="N17" s="97">
        <f>SUM(B17:M17)</f>
        <v>60089.490000000005</v>
      </c>
      <c r="O17" s="97">
        <f>N17/12</f>
        <v>5007.4575000000004</v>
      </c>
    </row>
    <row r="18" spans="1:21" s="25" customFormat="1" ht="12" x14ac:dyDescent="0.35"/>
    <row r="19" spans="1:21" s="25" customFormat="1" x14ac:dyDescent="0.35">
      <c r="A19" s="107" t="s">
        <v>163</v>
      </c>
      <c r="B19" s="108"/>
      <c r="C19" s="108"/>
      <c r="D19" s="108"/>
      <c r="E19" s="108"/>
      <c r="F19" s="108"/>
      <c r="G19" s="108"/>
      <c r="H19" s="108"/>
      <c r="I19" s="108"/>
      <c r="J19" s="108"/>
      <c r="K19" s="108"/>
      <c r="L19" s="108"/>
      <c r="M19" s="108"/>
      <c r="N19" s="108"/>
      <c r="O19" s="108"/>
    </row>
    <row r="20" spans="1:21" s="25" customFormat="1" ht="12" x14ac:dyDescent="0.35">
      <c r="A20" s="25" t="s">
        <v>90</v>
      </c>
      <c r="B20" s="104"/>
      <c r="C20" s="104"/>
      <c r="D20" s="104"/>
      <c r="E20" s="104"/>
      <c r="F20" s="104"/>
      <c r="G20" s="104"/>
      <c r="H20" s="104"/>
      <c r="I20" s="104"/>
      <c r="J20" s="104"/>
      <c r="K20" s="104"/>
      <c r="L20" s="104"/>
      <c r="M20" s="104"/>
      <c r="N20" s="21">
        <f t="shared" ref="N20:N26" si="8">SUM(B20:M20)</f>
        <v>0</v>
      </c>
      <c r="O20" s="21">
        <f t="shared" ref="O20:O26" si="9">N20/COLUMNS(B20:M20)</f>
        <v>0</v>
      </c>
    </row>
    <row r="21" spans="1:21" s="25" customFormat="1" ht="12" x14ac:dyDescent="0.35">
      <c r="A21" s="25" t="s">
        <v>164</v>
      </c>
      <c r="B21" s="102"/>
      <c r="C21" s="102"/>
      <c r="D21" s="102"/>
      <c r="E21" s="102"/>
      <c r="F21" s="102"/>
      <c r="G21" s="102"/>
      <c r="H21" s="102"/>
      <c r="I21" s="102"/>
      <c r="J21" s="102"/>
      <c r="K21" s="102"/>
      <c r="L21" s="102"/>
      <c r="M21" s="102"/>
      <c r="N21" s="21">
        <f t="shared" si="8"/>
        <v>0</v>
      </c>
      <c r="O21" s="21">
        <f t="shared" si="9"/>
        <v>0</v>
      </c>
      <c r="U21" s="25">
        <f>180+38.83</f>
        <v>218.82999999999998</v>
      </c>
    </row>
    <row r="22" spans="1:21" s="25" customFormat="1" ht="12" x14ac:dyDescent="0.35">
      <c r="A22" s="25" t="s">
        <v>91</v>
      </c>
      <c r="B22" s="102"/>
      <c r="C22" s="102"/>
      <c r="D22" s="102"/>
      <c r="E22" s="102"/>
      <c r="F22" s="102"/>
      <c r="G22" s="102"/>
      <c r="H22" s="102"/>
      <c r="I22" s="102"/>
      <c r="J22" s="102"/>
      <c r="K22" s="102"/>
      <c r="L22" s="102"/>
      <c r="M22" s="102"/>
      <c r="N22" s="21">
        <f t="shared" si="8"/>
        <v>0</v>
      </c>
      <c r="O22" s="21">
        <f t="shared" si="9"/>
        <v>0</v>
      </c>
    </row>
    <row r="23" spans="1:21" s="25" customFormat="1" ht="12" x14ac:dyDescent="0.35">
      <c r="A23" s="25" t="s">
        <v>165</v>
      </c>
      <c r="B23" s="102"/>
      <c r="C23" s="102"/>
      <c r="D23" s="102"/>
      <c r="E23" s="102"/>
      <c r="F23" s="102"/>
      <c r="G23" s="102"/>
      <c r="H23" s="102"/>
      <c r="I23" s="102"/>
      <c r="J23" s="102"/>
      <c r="K23" s="102"/>
      <c r="L23" s="102"/>
      <c r="M23" s="102"/>
      <c r="N23" s="21">
        <f>SUM(B23:M23)</f>
        <v>0</v>
      </c>
      <c r="O23" s="21">
        <f>N23/COLUMNS(B23:M23)</f>
        <v>0</v>
      </c>
    </row>
    <row r="24" spans="1:21" s="25" customFormat="1" ht="12" x14ac:dyDescent="0.35">
      <c r="A24" s="25" t="s">
        <v>184</v>
      </c>
      <c r="B24" s="102"/>
      <c r="C24" s="102"/>
      <c r="D24" s="102"/>
      <c r="E24" s="102"/>
      <c r="F24" s="102"/>
      <c r="G24" s="102"/>
      <c r="H24" s="102"/>
      <c r="I24" s="102"/>
      <c r="J24" s="102"/>
      <c r="K24" s="102"/>
      <c r="L24" s="102"/>
      <c r="M24" s="102"/>
      <c r="N24" s="21">
        <f>SUM(B24:M24)</f>
        <v>0</v>
      </c>
      <c r="O24" s="21">
        <f>N24/COLUMNS(B24:M24)</f>
        <v>0</v>
      </c>
    </row>
    <row r="25" spans="1:21" s="25" customFormat="1" ht="12" x14ac:dyDescent="0.35">
      <c r="A25" s="25" t="s">
        <v>128</v>
      </c>
      <c r="B25" s="103"/>
      <c r="C25" s="103"/>
      <c r="D25" s="103"/>
      <c r="E25" s="103"/>
      <c r="F25" s="103"/>
      <c r="G25" s="103"/>
      <c r="H25" s="103"/>
      <c r="I25" s="103"/>
      <c r="J25" s="103"/>
      <c r="K25" s="103"/>
      <c r="L25" s="103"/>
      <c r="M25" s="103"/>
      <c r="N25" s="21">
        <f t="shared" si="8"/>
        <v>0</v>
      </c>
      <c r="O25" s="21">
        <f t="shared" si="9"/>
        <v>0</v>
      </c>
    </row>
    <row r="26" spans="1:21" s="25" customFormat="1" ht="12" x14ac:dyDescent="0.35">
      <c r="A26" s="105" t="str">
        <f>"Total "&amp;A19</f>
        <v>Total TO SAVINGS</v>
      </c>
      <c r="B26" s="106">
        <f t="shared" ref="B26:M26" si="10">SUM(B19:B25)</f>
        <v>0</v>
      </c>
      <c r="C26" s="106">
        <f t="shared" si="10"/>
        <v>0</v>
      </c>
      <c r="D26" s="106">
        <f t="shared" si="10"/>
        <v>0</v>
      </c>
      <c r="E26" s="106">
        <f t="shared" si="10"/>
        <v>0</v>
      </c>
      <c r="F26" s="106">
        <f t="shared" si="10"/>
        <v>0</v>
      </c>
      <c r="G26" s="106">
        <f t="shared" si="10"/>
        <v>0</v>
      </c>
      <c r="H26" s="106">
        <f t="shared" si="10"/>
        <v>0</v>
      </c>
      <c r="I26" s="106">
        <f t="shared" si="10"/>
        <v>0</v>
      </c>
      <c r="J26" s="106">
        <f t="shared" si="10"/>
        <v>0</v>
      </c>
      <c r="K26" s="106">
        <f t="shared" si="10"/>
        <v>0</v>
      </c>
      <c r="L26" s="106">
        <f t="shared" si="10"/>
        <v>0</v>
      </c>
      <c r="M26" s="106">
        <f t="shared" si="10"/>
        <v>0</v>
      </c>
      <c r="N26" s="106">
        <f t="shared" si="8"/>
        <v>0</v>
      </c>
      <c r="O26" s="106">
        <f t="shared" si="9"/>
        <v>0</v>
      </c>
    </row>
    <row r="27" spans="1:21" s="25" customFormat="1" ht="12" x14ac:dyDescent="0.35">
      <c r="A27" s="38" t="s">
        <v>190</v>
      </c>
      <c r="B27" s="39">
        <f>IF(B$5&gt;0,B26/B$5," - ")</f>
        <v>0</v>
      </c>
      <c r="C27" s="39">
        <f t="shared" ref="C27:M27" si="11">IF(C$5&gt;0,C26/C$5," - ")</f>
        <v>0</v>
      </c>
      <c r="D27" s="39">
        <f t="shared" si="11"/>
        <v>0</v>
      </c>
      <c r="E27" s="39">
        <f t="shared" si="11"/>
        <v>0</v>
      </c>
      <c r="F27" s="39">
        <f t="shared" si="11"/>
        <v>0</v>
      </c>
      <c r="G27" s="39">
        <f t="shared" si="11"/>
        <v>0</v>
      </c>
      <c r="H27" s="39">
        <f t="shared" si="11"/>
        <v>0</v>
      </c>
      <c r="I27" s="39">
        <f t="shared" si="11"/>
        <v>0</v>
      </c>
      <c r="J27" s="39">
        <f t="shared" si="11"/>
        <v>0</v>
      </c>
      <c r="K27" s="39">
        <f t="shared" si="11"/>
        <v>0</v>
      </c>
      <c r="L27" s="39">
        <f t="shared" si="11"/>
        <v>0</v>
      </c>
      <c r="M27" s="39">
        <f t="shared" si="11"/>
        <v>0</v>
      </c>
      <c r="N27" s="39">
        <f>IF(N$5&gt;0,N26/N$5," - ")</f>
        <v>0</v>
      </c>
      <c r="O27" s="39">
        <f>IF(O$5&gt;0,O26/O$5," - ")</f>
        <v>0</v>
      </c>
    </row>
    <row r="28" spans="1:21" s="25" customFormat="1" x14ac:dyDescent="0.35">
      <c r="A28" s="107" t="s">
        <v>106</v>
      </c>
      <c r="B28" s="108"/>
      <c r="C28" s="108"/>
      <c r="D28" s="108"/>
      <c r="E28" s="108"/>
      <c r="F28" s="108"/>
      <c r="G28" s="108"/>
      <c r="H28" s="108"/>
      <c r="I28" s="108"/>
      <c r="J28" s="108"/>
      <c r="K28" s="108"/>
      <c r="L28" s="108"/>
      <c r="M28" s="108"/>
      <c r="N28" s="108"/>
      <c r="O28" s="108"/>
    </row>
    <row r="29" spans="1:21" s="25" customFormat="1" ht="12" x14ac:dyDescent="0.35">
      <c r="A29" s="25" t="s">
        <v>88</v>
      </c>
      <c r="B29" s="102"/>
      <c r="C29" s="102"/>
      <c r="D29" s="102"/>
      <c r="E29" s="102"/>
      <c r="F29" s="102"/>
      <c r="G29" s="102"/>
      <c r="H29" s="102"/>
      <c r="I29" s="102"/>
      <c r="J29" s="102"/>
      <c r="K29" s="102"/>
      <c r="L29" s="102"/>
      <c r="M29" s="102"/>
      <c r="N29" s="21">
        <f t="shared" ref="N29:N30" si="12">SUM(B29:M29)</f>
        <v>0</v>
      </c>
      <c r="O29" s="21">
        <f t="shared" ref="O29:O30" si="13">N29/COLUMNS(B29:M29)</f>
        <v>0</v>
      </c>
    </row>
    <row r="30" spans="1:21" s="25" customFormat="1" ht="12" x14ac:dyDescent="0.35">
      <c r="A30" s="105" t="str">
        <f>"Total "&amp;A28</f>
        <v>Total CHARITY/GIFTS</v>
      </c>
      <c r="B30" s="106">
        <f t="shared" ref="B30:M30" si="14">SUM(B28:B29)</f>
        <v>0</v>
      </c>
      <c r="C30" s="106">
        <f t="shared" si="14"/>
        <v>0</v>
      </c>
      <c r="D30" s="106">
        <f t="shared" si="14"/>
        <v>0</v>
      </c>
      <c r="E30" s="106">
        <f t="shared" si="14"/>
        <v>0</v>
      </c>
      <c r="F30" s="106">
        <f t="shared" si="14"/>
        <v>0</v>
      </c>
      <c r="G30" s="106">
        <f t="shared" si="14"/>
        <v>0</v>
      </c>
      <c r="H30" s="106">
        <f t="shared" si="14"/>
        <v>0</v>
      </c>
      <c r="I30" s="106">
        <f t="shared" si="14"/>
        <v>0</v>
      </c>
      <c r="J30" s="106">
        <f t="shared" si="14"/>
        <v>0</v>
      </c>
      <c r="K30" s="106">
        <f t="shared" si="14"/>
        <v>0</v>
      </c>
      <c r="L30" s="106">
        <f t="shared" si="14"/>
        <v>0</v>
      </c>
      <c r="M30" s="106">
        <f t="shared" si="14"/>
        <v>0</v>
      </c>
      <c r="N30" s="106">
        <f t="shared" si="12"/>
        <v>0</v>
      </c>
      <c r="O30" s="106">
        <f t="shared" si="13"/>
        <v>0</v>
      </c>
    </row>
    <row r="31" spans="1:21" s="25" customFormat="1" ht="12" x14ac:dyDescent="0.35">
      <c r="A31" s="38" t="s">
        <v>190</v>
      </c>
      <c r="B31" s="39">
        <f t="shared" ref="B31:O31" si="15">IF(B$5&gt;0,B30/B$5," - ")</f>
        <v>0</v>
      </c>
      <c r="C31" s="39">
        <f t="shared" si="15"/>
        <v>0</v>
      </c>
      <c r="D31" s="39">
        <f t="shared" si="15"/>
        <v>0</v>
      </c>
      <c r="E31" s="39">
        <f t="shared" si="15"/>
        <v>0</v>
      </c>
      <c r="F31" s="39">
        <f t="shared" si="15"/>
        <v>0</v>
      </c>
      <c r="G31" s="39">
        <f t="shared" si="15"/>
        <v>0</v>
      </c>
      <c r="H31" s="39">
        <f t="shared" si="15"/>
        <v>0</v>
      </c>
      <c r="I31" s="39">
        <f t="shared" si="15"/>
        <v>0</v>
      </c>
      <c r="J31" s="39">
        <f t="shared" si="15"/>
        <v>0</v>
      </c>
      <c r="K31" s="39">
        <f t="shared" si="15"/>
        <v>0</v>
      </c>
      <c r="L31" s="39">
        <f t="shared" si="15"/>
        <v>0</v>
      </c>
      <c r="M31" s="39">
        <f t="shared" si="15"/>
        <v>0</v>
      </c>
      <c r="N31" s="39">
        <f t="shared" si="15"/>
        <v>0</v>
      </c>
      <c r="O31" s="39">
        <f t="shared" si="15"/>
        <v>0</v>
      </c>
    </row>
    <row r="32" spans="1:21" s="25" customFormat="1" x14ac:dyDescent="0.35">
      <c r="A32" s="107" t="s">
        <v>166</v>
      </c>
      <c r="B32" s="108"/>
      <c r="C32" s="108"/>
      <c r="D32" s="108"/>
      <c r="E32" s="108"/>
      <c r="F32" s="108"/>
      <c r="G32" s="108"/>
      <c r="H32" s="108"/>
      <c r="I32" s="108"/>
      <c r="J32" s="108"/>
      <c r="K32" s="108"/>
      <c r="L32" s="108"/>
      <c r="M32" s="108"/>
      <c r="N32" s="108"/>
      <c r="O32" s="108"/>
    </row>
    <row r="33" spans="1:15" s="25" customFormat="1" ht="12" x14ac:dyDescent="0.35">
      <c r="A33" s="25" t="s">
        <v>413</v>
      </c>
      <c r="B33" s="104">
        <v>2035.26</v>
      </c>
      <c r="C33" s="104">
        <v>2035.26</v>
      </c>
      <c r="D33" s="104">
        <v>2035.26</v>
      </c>
      <c r="E33" s="104">
        <v>2035.26</v>
      </c>
      <c r="F33" s="104">
        <v>2035.26</v>
      </c>
      <c r="G33" s="104">
        <v>2035.26</v>
      </c>
      <c r="H33" s="104">
        <v>2035.26</v>
      </c>
      <c r="I33" s="104">
        <v>2035.26</v>
      </c>
      <c r="J33" s="104">
        <v>2035.26</v>
      </c>
      <c r="K33" s="104">
        <v>2035.26</v>
      </c>
      <c r="L33" s="104">
        <v>2035.26</v>
      </c>
      <c r="M33" s="104">
        <v>2035.26</v>
      </c>
      <c r="N33" s="21">
        <f t="shared" ref="N33:N41" si="16">SUM(B33:M33)</f>
        <v>24423.119999999995</v>
      </c>
      <c r="O33" s="21">
        <f t="shared" ref="O33:O41" si="17">N33/COLUMNS(B33:M33)</f>
        <v>2035.2599999999995</v>
      </c>
    </row>
    <row r="34" spans="1:15" s="25" customFormat="1" ht="12" x14ac:dyDescent="0.35">
      <c r="A34" s="25" t="s">
        <v>168</v>
      </c>
      <c r="B34" s="102">
        <v>173.14</v>
      </c>
      <c r="C34" s="102">
        <v>173.14</v>
      </c>
      <c r="D34" s="102">
        <v>173.14</v>
      </c>
      <c r="E34" s="102">
        <v>173.14</v>
      </c>
      <c r="F34" s="102">
        <v>173.14</v>
      </c>
      <c r="G34" s="102">
        <v>173.14</v>
      </c>
      <c r="H34" s="102">
        <v>173.14</v>
      </c>
      <c r="I34" s="102">
        <v>173.14</v>
      </c>
      <c r="J34" s="102">
        <v>173.14</v>
      </c>
      <c r="K34" s="102">
        <v>173.14</v>
      </c>
      <c r="L34" s="102">
        <v>173.14</v>
      </c>
      <c r="M34" s="102">
        <v>173.14</v>
      </c>
      <c r="N34" s="21">
        <f>SUM(B34:M34)</f>
        <v>2077.6799999999994</v>
      </c>
      <c r="O34" s="21">
        <f>N34/COLUMNS(B34:M34)</f>
        <v>173.13999999999996</v>
      </c>
    </row>
    <row r="35" spans="1:15" s="25" customFormat="1" ht="12" x14ac:dyDescent="0.35">
      <c r="A35" s="25" t="s">
        <v>169</v>
      </c>
      <c r="B35" s="102"/>
      <c r="C35" s="102"/>
      <c r="D35" s="102"/>
      <c r="E35" s="102"/>
      <c r="F35" s="102"/>
      <c r="G35" s="102"/>
      <c r="H35" s="102"/>
      <c r="I35" s="102"/>
      <c r="J35" s="102"/>
      <c r="K35" s="102"/>
      <c r="L35" s="102"/>
      <c r="M35" s="102"/>
      <c r="N35" s="21">
        <f>SUM(B35:M35)</f>
        <v>0</v>
      </c>
      <c r="O35" s="21">
        <f>N35/COLUMNS(B35:M35)</f>
        <v>0</v>
      </c>
    </row>
    <row r="36" spans="1:15" s="25" customFormat="1" ht="12" x14ac:dyDescent="0.35">
      <c r="A36" s="25" t="s">
        <v>98</v>
      </c>
      <c r="B36" s="102"/>
      <c r="C36" s="102"/>
      <c r="D36" s="102"/>
      <c r="E36" s="102"/>
      <c r="F36" s="102"/>
      <c r="G36" s="102"/>
      <c r="H36" s="102"/>
      <c r="I36" s="102"/>
      <c r="J36" s="102"/>
      <c r="K36" s="102"/>
      <c r="L36" s="102"/>
      <c r="M36" s="102"/>
      <c r="N36" s="21">
        <f t="shared" si="16"/>
        <v>0</v>
      </c>
      <c r="O36" s="21">
        <f t="shared" si="17"/>
        <v>0</v>
      </c>
    </row>
    <row r="37" spans="1:15" s="25" customFormat="1" ht="12" x14ac:dyDescent="0.35">
      <c r="A37" s="25" t="s">
        <v>97</v>
      </c>
      <c r="B37" s="102"/>
      <c r="C37" s="102"/>
      <c r="D37" s="102"/>
      <c r="E37" s="102"/>
      <c r="F37" s="102"/>
      <c r="G37" s="102"/>
      <c r="H37" s="102"/>
      <c r="I37" s="102"/>
      <c r="J37" s="102"/>
      <c r="K37" s="102"/>
      <c r="L37" s="102"/>
      <c r="M37" s="102"/>
      <c r="N37" s="21">
        <f t="shared" si="16"/>
        <v>0</v>
      </c>
      <c r="O37" s="21">
        <f t="shared" si="17"/>
        <v>0</v>
      </c>
    </row>
    <row r="38" spans="1:15" s="25" customFormat="1" ht="12" x14ac:dyDescent="0.35">
      <c r="A38" s="25" t="s">
        <v>170</v>
      </c>
      <c r="B38" s="102"/>
      <c r="C38" s="102"/>
      <c r="D38" s="102"/>
      <c r="E38" s="102"/>
      <c r="F38" s="102"/>
      <c r="G38" s="102"/>
      <c r="H38" s="102"/>
      <c r="I38" s="102"/>
      <c r="J38" s="102"/>
      <c r="K38" s="102"/>
      <c r="L38" s="102"/>
      <c r="M38" s="102"/>
      <c r="N38" s="21">
        <f t="shared" si="16"/>
        <v>0</v>
      </c>
      <c r="O38" s="21">
        <f t="shared" si="17"/>
        <v>0</v>
      </c>
    </row>
    <row r="39" spans="1:15" s="25" customFormat="1" ht="12" x14ac:dyDescent="0.35">
      <c r="A39" s="25" t="s">
        <v>71</v>
      </c>
      <c r="B39" s="102"/>
      <c r="C39" s="102"/>
      <c r="D39" s="102"/>
      <c r="E39" s="102"/>
      <c r="F39" s="102"/>
      <c r="G39" s="102"/>
      <c r="H39" s="102"/>
      <c r="I39" s="102"/>
      <c r="J39" s="102"/>
      <c r="K39" s="102"/>
      <c r="L39" s="102"/>
      <c r="M39" s="102"/>
      <c r="N39" s="21">
        <f t="shared" si="16"/>
        <v>0</v>
      </c>
      <c r="O39" s="21">
        <f t="shared" si="17"/>
        <v>0</v>
      </c>
    </row>
    <row r="40" spans="1:15" s="25" customFormat="1" ht="12" x14ac:dyDescent="0.35">
      <c r="A40" s="25" t="s">
        <v>171</v>
      </c>
      <c r="B40" s="103"/>
      <c r="C40" s="103"/>
      <c r="D40" s="103"/>
      <c r="E40" s="103"/>
      <c r="F40" s="103"/>
      <c r="G40" s="103"/>
      <c r="H40" s="103"/>
      <c r="I40" s="103"/>
      <c r="J40" s="103"/>
      <c r="K40" s="103"/>
      <c r="L40" s="103"/>
      <c r="M40" s="103"/>
      <c r="N40" s="21">
        <f t="shared" si="16"/>
        <v>0</v>
      </c>
      <c r="O40" s="21">
        <f t="shared" si="17"/>
        <v>0</v>
      </c>
    </row>
    <row r="41" spans="1:15" s="25" customFormat="1" ht="12" x14ac:dyDescent="0.35">
      <c r="A41" s="105" t="str">
        <f>"Total "&amp;A32</f>
        <v>Total HOUSING</v>
      </c>
      <c r="B41" s="106">
        <f>SUM(B32:B40)</f>
        <v>2208.4</v>
      </c>
      <c r="C41" s="106">
        <f t="shared" ref="C41:M41" si="18">SUM(C32:C40)</f>
        <v>2208.4</v>
      </c>
      <c r="D41" s="106">
        <f t="shared" si="18"/>
        <v>2208.4</v>
      </c>
      <c r="E41" s="106">
        <f t="shared" si="18"/>
        <v>2208.4</v>
      </c>
      <c r="F41" s="106">
        <f t="shared" si="18"/>
        <v>2208.4</v>
      </c>
      <c r="G41" s="106">
        <f t="shared" si="18"/>
        <v>2208.4</v>
      </c>
      <c r="H41" s="106">
        <f t="shared" si="18"/>
        <v>2208.4</v>
      </c>
      <c r="I41" s="106">
        <f t="shared" si="18"/>
        <v>2208.4</v>
      </c>
      <c r="J41" s="106">
        <f t="shared" si="18"/>
        <v>2208.4</v>
      </c>
      <c r="K41" s="106">
        <f t="shared" si="18"/>
        <v>2208.4</v>
      </c>
      <c r="L41" s="106">
        <f t="shared" si="18"/>
        <v>2208.4</v>
      </c>
      <c r="M41" s="106">
        <f t="shared" si="18"/>
        <v>2208.4</v>
      </c>
      <c r="N41" s="106">
        <f t="shared" si="16"/>
        <v>26500.800000000007</v>
      </c>
      <c r="O41" s="106">
        <f t="shared" si="17"/>
        <v>2208.4000000000005</v>
      </c>
    </row>
    <row r="42" spans="1:15" s="25" customFormat="1" ht="12" x14ac:dyDescent="0.35">
      <c r="A42" s="38" t="s">
        <v>190</v>
      </c>
      <c r="B42" s="39">
        <f t="shared" ref="B42:O42" si="19">IF(B$5&gt;0,B41/B$5," - ")</f>
        <v>0.44168000000000002</v>
      </c>
      <c r="C42" s="39">
        <f t="shared" si="19"/>
        <v>0.44168000000000002</v>
      </c>
      <c r="D42" s="39">
        <f t="shared" si="19"/>
        <v>0.44168000000000002</v>
      </c>
      <c r="E42" s="39">
        <f t="shared" si="19"/>
        <v>0.44168000000000002</v>
      </c>
      <c r="F42" s="39">
        <f t="shared" si="19"/>
        <v>0.44168000000000002</v>
      </c>
      <c r="G42" s="39">
        <f t="shared" si="19"/>
        <v>0.44168000000000002</v>
      </c>
      <c r="H42" s="39">
        <f t="shared" si="19"/>
        <v>0.44168000000000002</v>
      </c>
      <c r="I42" s="39">
        <f t="shared" si="19"/>
        <v>0.44168000000000002</v>
      </c>
      <c r="J42" s="39">
        <f t="shared" si="19"/>
        <v>0.44168000000000002</v>
      </c>
      <c r="K42" s="39">
        <f t="shared" si="19"/>
        <v>0.43906056467117183</v>
      </c>
      <c r="L42" s="39">
        <f t="shared" si="19"/>
        <v>0.43906056467117183</v>
      </c>
      <c r="M42" s="39">
        <f t="shared" si="19"/>
        <v>0.43906056467117183</v>
      </c>
      <c r="N42" s="39">
        <f t="shared" si="19"/>
        <v>0.44102221536578201</v>
      </c>
      <c r="O42" s="39">
        <f t="shared" si="19"/>
        <v>0.44102221536578201</v>
      </c>
    </row>
    <row r="43" spans="1:15" s="25" customFormat="1" x14ac:dyDescent="0.35">
      <c r="A43" s="107" t="s">
        <v>167</v>
      </c>
      <c r="B43" s="108"/>
      <c r="C43" s="108"/>
      <c r="D43" s="108"/>
      <c r="E43" s="108"/>
      <c r="F43" s="108"/>
      <c r="G43" s="108"/>
      <c r="H43" s="108"/>
      <c r="I43" s="108"/>
      <c r="J43" s="108"/>
      <c r="K43" s="108"/>
      <c r="L43" s="108"/>
      <c r="M43" s="108"/>
      <c r="N43" s="108"/>
      <c r="O43" s="108"/>
    </row>
    <row r="44" spans="1:15" s="25" customFormat="1" ht="12" x14ac:dyDescent="0.35">
      <c r="A44" s="25" t="s">
        <v>442</v>
      </c>
      <c r="B44" s="104">
        <v>250</v>
      </c>
      <c r="C44" s="104">
        <v>250</v>
      </c>
      <c r="D44" s="104">
        <v>250</v>
      </c>
      <c r="E44" s="104">
        <v>250</v>
      </c>
      <c r="F44" s="104">
        <v>250</v>
      </c>
      <c r="G44" s="104">
        <v>250</v>
      </c>
      <c r="H44" s="104">
        <v>250</v>
      </c>
      <c r="I44" s="104">
        <v>250</v>
      </c>
      <c r="J44" s="104">
        <v>250</v>
      </c>
      <c r="K44" s="104">
        <v>250</v>
      </c>
      <c r="L44" s="104">
        <v>250</v>
      </c>
      <c r="M44" s="104">
        <v>250</v>
      </c>
      <c r="N44" s="21">
        <f t="shared" ref="N44:N51" si="20">SUM(B44:M44)</f>
        <v>3000</v>
      </c>
      <c r="O44" s="21">
        <f t="shared" ref="O44:O51" si="21">N44/COLUMNS(B44:M44)</f>
        <v>250</v>
      </c>
    </row>
    <row r="45" spans="1:15" s="25" customFormat="1" ht="12" x14ac:dyDescent="0.35">
      <c r="A45" s="25" t="s">
        <v>414</v>
      </c>
      <c r="B45" s="102">
        <v>95</v>
      </c>
      <c r="C45" s="102">
        <v>95</v>
      </c>
      <c r="D45" s="102">
        <v>95</v>
      </c>
      <c r="E45" s="102">
        <v>95</v>
      </c>
      <c r="F45" s="102">
        <v>95</v>
      </c>
      <c r="G45" s="102">
        <v>95</v>
      </c>
      <c r="H45" s="102">
        <v>95</v>
      </c>
      <c r="I45" s="102">
        <v>95</v>
      </c>
      <c r="J45" s="102">
        <v>95</v>
      </c>
      <c r="K45" s="102">
        <v>95</v>
      </c>
      <c r="L45" s="102">
        <v>95</v>
      </c>
      <c r="M45" s="102">
        <v>95</v>
      </c>
      <c r="N45" s="21">
        <f t="shared" si="20"/>
        <v>1140</v>
      </c>
      <c r="O45" s="21">
        <f t="shared" si="21"/>
        <v>95</v>
      </c>
    </row>
    <row r="46" spans="1:15" s="25" customFormat="1" ht="12" x14ac:dyDescent="0.35">
      <c r="A46" s="25" t="s">
        <v>415</v>
      </c>
      <c r="B46" s="102"/>
      <c r="C46" s="102"/>
      <c r="D46" s="102"/>
      <c r="E46" s="102"/>
      <c r="F46" s="102"/>
      <c r="G46" s="102"/>
      <c r="H46" s="102"/>
      <c r="I46" s="102"/>
      <c r="J46" s="102"/>
      <c r="K46" s="102"/>
      <c r="L46" s="102"/>
      <c r="M46" s="102"/>
      <c r="N46" s="21">
        <f t="shared" si="20"/>
        <v>0</v>
      </c>
      <c r="O46" s="21">
        <f t="shared" si="21"/>
        <v>0</v>
      </c>
    </row>
    <row r="47" spans="1:15" s="25" customFormat="1" ht="12" x14ac:dyDescent="0.35">
      <c r="A47" s="25" t="s">
        <v>72</v>
      </c>
      <c r="B47" s="102"/>
      <c r="C47" s="102"/>
      <c r="D47" s="102"/>
      <c r="E47" s="102"/>
      <c r="F47" s="102"/>
      <c r="G47" s="102"/>
      <c r="H47" s="102"/>
      <c r="I47" s="102"/>
      <c r="J47" s="102"/>
      <c r="K47" s="102"/>
      <c r="L47" s="102"/>
      <c r="M47" s="102"/>
      <c r="N47" s="21">
        <f t="shared" si="20"/>
        <v>0</v>
      </c>
      <c r="O47" s="21">
        <f t="shared" si="21"/>
        <v>0</v>
      </c>
    </row>
    <row r="48" spans="1:15" s="25" customFormat="1" ht="12" x14ac:dyDescent="0.35">
      <c r="A48" s="25" t="s">
        <v>99</v>
      </c>
      <c r="B48" s="102"/>
      <c r="C48" s="102"/>
      <c r="D48" s="102"/>
      <c r="E48" s="102"/>
      <c r="F48" s="102"/>
      <c r="G48" s="102"/>
      <c r="H48" s="102"/>
      <c r="I48" s="102"/>
      <c r="J48" s="102"/>
      <c r="K48" s="102"/>
      <c r="L48" s="102"/>
      <c r="M48" s="102"/>
      <c r="N48" s="21">
        <f t="shared" si="20"/>
        <v>0</v>
      </c>
      <c r="O48" s="21">
        <f t="shared" si="21"/>
        <v>0</v>
      </c>
    </row>
    <row r="49" spans="1:15" s="25" customFormat="1" ht="12" x14ac:dyDescent="0.35">
      <c r="A49" s="25" t="s">
        <v>69</v>
      </c>
      <c r="B49" s="102">
        <v>211</v>
      </c>
      <c r="C49" s="102">
        <v>211</v>
      </c>
      <c r="D49" s="102">
        <v>211</v>
      </c>
      <c r="E49" s="102">
        <v>211</v>
      </c>
      <c r="F49" s="102">
        <v>211</v>
      </c>
      <c r="G49" s="102">
        <v>211</v>
      </c>
      <c r="H49" s="102">
        <v>211</v>
      </c>
      <c r="I49" s="102">
        <v>211</v>
      </c>
      <c r="J49" s="102">
        <v>211</v>
      </c>
      <c r="K49" s="102">
        <v>211</v>
      </c>
      <c r="L49" s="102">
        <v>211</v>
      </c>
      <c r="M49" s="102">
        <v>211</v>
      </c>
      <c r="N49" s="21">
        <f t="shared" si="20"/>
        <v>2532</v>
      </c>
      <c r="O49" s="21">
        <f t="shared" si="21"/>
        <v>211</v>
      </c>
    </row>
    <row r="50" spans="1:15" s="25" customFormat="1" ht="12" x14ac:dyDescent="0.35">
      <c r="A50" s="25" t="s">
        <v>408</v>
      </c>
      <c r="B50" s="103">
        <v>1.43</v>
      </c>
      <c r="C50" s="103">
        <v>1.43</v>
      </c>
      <c r="D50" s="103">
        <v>1.43</v>
      </c>
      <c r="E50" s="103">
        <v>1.43</v>
      </c>
      <c r="F50" s="103">
        <v>1.43</v>
      </c>
      <c r="G50" s="103">
        <v>1.43</v>
      </c>
      <c r="H50" s="103">
        <v>1.43</v>
      </c>
      <c r="I50" s="103">
        <v>1.43</v>
      </c>
      <c r="J50" s="103">
        <v>1.43</v>
      </c>
      <c r="K50" s="103">
        <v>1.43</v>
      </c>
      <c r="L50" s="103">
        <v>1.43</v>
      </c>
      <c r="M50" s="103">
        <v>1.43</v>
      </c>
      <c r="N50" s="21">
        <f t="shared" si="20"/>
        <v>17.16</v>
      </c>
      <c r="O50" s="21">
        <f t="shared" si="21"/>
        <v>1.43</v>
      </c>
    </row>
    <row r="51" spans="1:15" s="25" customFormat="1" ht="12" x14ac:dyDescent="0.35">
      <c r="A51" s="105" t="str">
        <f>"Total "&amp;A43</f>
        <v>Total UTILITIES</v>
      </c>
      <c r="B51" s="106">
        <f t="shared" ref="B51:M51" si="22">SUM(B43:B50)</f>
        <v>557.42999999999995</v>
      </c>
      <c r="C51" s="106">
        <f t="shared" si="22"/>
        <v>557.42999999999995</v>
      </c>
      <c r="D51" s="106">
        <f t="shared" si="22"/>
        <v>557.42999999999995</v>
      </c>
      <c r="E51" s="106">
        <f t="shared" si="22"/>
        <v>557.42999999999995</v>
      </c>
      <c r="F51" s="106">
        <f t="shared" si="22"/>
        <v>557.42999999999995</v>
      </c>
      <c r="G51" s="106">
        <f t="shared" si="22"/>
        <v>557.42999999999995</v>
      </c>
      <c r="H51" s="106">
        <f t="shared" si="22"/>
        <v>557.42999999999995</v>
      </c>
      <c r="I51" s="106">
        <f t="shared" si="22"/>
        <v>557.42999999999995</v>
      </c>
      <c r="J51" s="106">
        <f t="shared" si="22"/>
        <v>557.42999999999995</v>
      </c>
      <c r="K51" s="106">
        <f t="shared" si="22"/>
        <v>557.42999999999995</v>
      </c>
      <c r="L51" s="106">
        <f t="shared" si="22"/>
        <v>557.42999999999995</v>
      </c>
      <c r="M51" s="106">
        <f t="shared" si="22"/>
        <v>557.42999999999995</v>
      </c>
      <c r="N51" s="106">
        <f t="shared" si="20"/>
        <v>6689.1600000000008</v>
      </c>
      <c r="O51" s="106">
        <f t="shared" si="21"/>
        <v>557.43000000000006</v>
      </c>
    </row>
    <row r="52" spans="1:15" s="25" customFormat="1" ht="12" x14ac:dyDescent="0.35">
      <c r="A52" s="38" t="s">
        <v>190</v>
      </c>
      <c r="B52" s="39">
        <f t="shared" ref="B52:O52" si="23">IF(B$5&gt;0,B51/B$5," - ")</f>
        <v>0.11148599999999999</v>
      </c>
      <c r="C52" s="39">
        <f t="shared" si="23"/>
        <v>0.11148599999999999</v>
      </c>
      <c r="D52" s="39">
        <f t="shared" si="23"/>
        <v>0.11148599999999999</v>
      </c>
      <c r="E52" s="39">
        <f t="shared" si="23"/>
        <v>0.11148599999999999</v>
      </c>
      <c r="F52" s="39">
        <f t="shared" si="23"/>
        <v>0.11148599999999999</v>
      </c>
      <c r="G52" s="39">
        <f t="shared" si="23"/>
        <v>0.11148599999999999</v>
      </c>
      <c r="H52" s="39">
        <f t="shared" si="23"/>
        <v>0.11148599999999999</v>
      </c>
      <c r="I52" s="39">
        <f t="shared" si="23"/>
        <v>0.11148599999999999</v>
      </c>
      <c r="J52" s="39">
        <f t="shared" si="23"/>
        <v>0.11148599999999999</v>
      </c>
      <c r="K52" s="39">
        <f t="shared" si="23"/>
        <v>0.11082481912907592</v>
      </c>
      <c r="L52" s="39">
        <f t="shared" si="23"/>
        <v>0.11082481912907592</v>
      </c>
      <c r="M52" s="39">
        <f t="shared" si="23"/>
        <v>0.11082481912907592</v>
      </c>
      <c r="N52" s="39">
        <f t="shared" si="23"/>
        <v>0.11131996627030784</v>
      </c>
      <c r="O52" s="39">
        <f t="shared" si="23"/>
        <v>0.11131996627030784</v>
      </c>
    </row>
    <row r="53" spans="1:15" s="25" customFormat="1" x14ac:dyDescent="0.35">
      <c r="A53" s="107" t="s">
        <v>172</v>
      </c>
      <c r="B53" s="108"/>
      <c r="C53" s="108"/>
      <c r="D53" s="108"/>
      <c r="E53" s="108"/>
      <c r="F53" s="108"/>
      <c r="G53" s="108"/>
      <c r="H53" s="108"/>
      <c r="I53" s="108"/>
      <c r="J53" s="108"/>
      <c r="K53" s="108"/>
      <c r="L53" s="108"/>
      <c r="M53" s="108"/>
      <c r="N53" s="108"/>
      <c r="O53" s="108"/>
    </row>
    <row r="54" spans="1:15" s="25" customFormat="1" ht="12" x14ac:dyDescent="0.35">
      <c r="A54" s="25" t="s">
        <v>67</v>
      </c>
      <c r="B54" s="104">
        <v>400</v>
      </c>
      <c r="C54" s="104">
        <v>400</v>
      </c>
      <c r="D54" s="104">
        <v>400</v>
      </c>
      <c r="E54" s="104">
        <v>400</v>
      </c>
      <c r="F54" s="104">
        <v>400</v>
      </c>
      <c r="G54" s="104">
        <v>400</v>
      </c>
      <c r="H54" s="104">
        <v>400</v>
      </c>
      <c r="I54" s="104">
        <v>400</v>
      </c>
      <c r="J54" s="104">
        <v>400</v>
      </c>
      <c r="K54" s="104">
        <v>400</v>
      </c>
      <c r="L54" s="104">
        <v>400</v>
      </c>
      <c r="M54" s="104">
        <v>400</v>
      </c>
      <c r="N54" s="21">
        <f>SUM(B54:M54)</f>
        <v>4800</v>
      </c>
      <c r="O54" s="21">
        <f>N54/COLUMNS(B54:M54)</f>
        <v>400</v>
      </c>
    </row>
    <row r="55" spans="1:15" s="25" customFormat="1" ht="12" x14ac:dyDescent="0.35">
      <c r="A55" s="25" t="s">
        <v>100</v>
      </c>
      <c r="B55" s="102">
        <v>200</v>
      </c>
      <c r="C55" s="102">
        <v>200</v>
      </c>
      <c r="D55" s="102">
        <v>200</v>
      </c>
      <c r="E55" s="102">
        <v>200</v>
      </c>
      <c r="F55" s="102">
        <v>200</v>
      </c>
      <c r="G55" s="102">
        <v>200</v>
      </c>
      <c r="H55" s="102">
        <v>200</v>
      </c>
      <c r="I55" s="102">
        <v>200</v>
      </c>
      <c r="J55" s="102">
        <v>200</v>
      </c>
      <c r="K55" s="102">
        <v>200</v>
      </c>
      <c r="L55" s="102">
        <v>200</v>
      </c>
      <c r="M55" s="102">
        <v>200</v>
      </c>
      <c r="N55" s="21">
        <f>SUM(B55:M55)</f>
        <v>2400</v>
      </c>
      <c r="O55" s="21">
        <f>N55/COLUMNS(B55:M55)</f>
        <v>200</v>
      </c>
    </row>
    <row r="56" spans="1:15" s="25" customFormat="1" ht="12" x14ac:dyDescent="0.35">
      <c r="A56" s="25" t="s">
        <v>173</v>
      </c>
      <c r="B56" s="102">
        <v>50</v>
      </c>
      <c r="C56" s="102">
        <v>50</v>
      </c>
      <c r="D56" s="102">
        <v>50</v>
      </c>
      <c r="E56" s="102">
        <v>50</v>
      </c>
      <c r="F56" s="102">
        <v>50</v>
      </c>
      <c r="G56" s="102">
        <v>50</v>
      </c>
      <c r="H56" s="102">
        <v>50</v>
      </c>
      <c r="I56" s="102">
        <v>50</v>
      </c>
      <c r="J56" s="102">
        <v>50</v>
      </c>
      <c r="K56" s="102">
        <v>50</v>
      </c>
      <c r="L56" s="102">
        <v>50</v>
      </c>
      <c r="M56" s="102">
        <v>50</v>
      </c>
      <c r="N56" s="21">
        <f>SUM(B56:M56)</f>
        <v>600</v>
      </c>
      <c r="O56" s="21">
        <f>N56/COLUMNS(B56:M56)</f>
        <v>50</v>
      </c>
    </row>
    <row r="57" spans="1:15" s="25" customFormat="1" ht="12" x14ac:dyDescent="0.35">
      <c r="A57" s="25" t="s">
        <v>174</v>
      </c>
      <c r="B57" s="103"/>
      <c r="C57" s="103"/>
      <c r="D57" s="103"/>
      <c r="E57" s="103"/>
      <c r="F57" s="103"/>
      <c r="G57" s="103"/>
      <c r="H57" s="103"/>
      <c r="I57" s="103"/>
      <c r="J57" s="103"/>
      <c r="K57" s="103"/>
      <c r="L57" s="103"/>
      <c r="M57" s="103"/>
      <c r="N57" s="21">
        <f>SUM(B57:M57)</f>
        <v>0</v>
      </c>
      <c r="O57" s="21">
        <f>N57/COLUMNS(B57:M57)</f>
        <v>0</v>
      </c>
    </row>
    <row r="58" spans="1:15" s="25" customFormat="1" ht="12" x14ac:dyDescent="0.35">
      <c r="A58" s="105" t="str">
        <f>"Total "&amp;A53</f>
        <v>Total FOOD</v>
      </c>
      <c r="B58" s="106">
        <f>SUM(B53:B57)</f>
        <v>650</v>
      </c>
      <c r="C58" s="106">
        <f t="shared" ref="C58:M58" si="24">SUM(C53:C57)</f>
        <v>650</v>
      </c>
      <c r="D58" s="106">
        <f t="shared" si="24"/>
        <v>650</v>
      </c>
      <c r="E58" s="106">
        <f t="shared" si="24"/>
        <v>650</v>
      </c>
      <c r="F58" s="106">
        <f t="shared" si="24"/>
        <v>650</v>
      </c>
      <c r="G58" s="106">
        <f t="shared" si="24"/>
        <v>650</v>
      </c>
      <c r="H58" s="106">
        <f t="shared" si="24"/>
        <v>650</v>
      </c>
      <c r="I58" s="106">
        <f t="shared" si="24"/>
        <v>650</v>
      </c>
      <c r="J58" s="106">
        <f t="shared" si="24"/>
        <v>650</v>
      </c>
      <c r="K58" s="106">
        <f t="shared" si="24"/>
        <v>650</v>
      </c>
      <c r="L58" s="106">
        <f t="shared" si="24"/>
        <v>650</v>
      </c>
      <c r="M58" s="106">
        <f t="shared" si="24"/>
        <v>650</v>
      </c>
      <c r="N58" s="106">
        <f>SUM(B58:M58)</f>
        <v>7800</v>
      </c>
      <c r="O58" s="106">
        <f>N58/COLUMNS(B58:M58)</f>
        <v>650</v>
      </c>
    </row>
    <row r="59" spans="1:15" s="25" customFormat="1" ht="12" x14ac:dyDescent="0.35">
      <c r="A59" s="38" t="s">
        <v>190</v>
      </c>
      <c r="B59" s="39">
        <f t="shared" ref="B59:O59" si="25">IF(B$5&gt;0,B58/B$5," - ")</f>
        <v>0.13</v>
      </c>
      <c r="C59" s="39">
        <f t="shared" si="25"/>
        <v>0.13</v>
      </c>
      <c r="D59" s="39">
        <f t="shared" si="25"/>
        <v>0.13</v>
      </c>
      <c r="E59" s="39">
        <f t="shared" si="25"/>
        <v>0.13</v>
      </c>
      <c r="F59" s="39">
        <f t="shared" si="25"/>
        <v>0.13</v>
      </c>
      <c r="G59" s="39">
        <f t="shared" si="25"/>
        <v>0.13</v>
      </c>
      <c r="H59" s="39">
        <f t="shared" si="25"/>
        <v>0.13</v>
      </c>
      <c r="I59" s="39">
        <f t="shared" si="25"/>
        <v>0.13</v>
      </c>
      <c r="J59" s="39">
        <f t="shared" si="25"/>
        <v>0.13</v>
      </c>
      <c r="K59" s="39">
        <f t="shared" si="25"/>
        <v>0.1292290196686568</v>
      </c>
      <c r="L59" s="39">
        <f t="shared" si="25"/>
        <v>0.1292290196686568</v>
      </c>
      <c r="M59" s="39">
        <f t="shared" si="25"/>
        <v>0.1292290196686568</v>
      </c>
      <c r="N59" s="39">
        <f t="shared" si="25"/>
        <v>0.12980639376370143</v>
      </c>
      <c r="O59" s="39">
        <f t="shared" si="25"/>
        <v>0.12980639376370143</v>
      </c>
    </row>
    <row r="60" spans="1:15" s="25" customFormat="1" x14ac:dyDescent="0.35">
      <c r="A60" s="107" t="s">
        <v>73</v>
      </c>
      <c r="B60" s="108"/>
      <c r="C60" s="108"/>
      <c r="D60" s="108"/>
      <c r="E60" s="108"/>
      <c r="F60" s="108"/>
      <c r="G60" s="108"/>
      <c r="H60" s="108"/>
      <c r="I60" s="108"/>
      <c r="J60" s="108"/>
      <c r="K60" s="108"/>
      <c r="L60" s="108"/>
      <c r="M60" s="108"/>
      <c r="N60" s="108"/>
      <c r="O60" s="108"/>
    </row>
    <row r="61" spans="1:15" s="25" customFormat="1" ht="12" x14ac:dyDescent="0.35">
      <c r="A61" s="25" t="s">
        <v>74</v>
      </c>
      <c r="B61" s="104">
        <v>328.27</v>
      </c>
      <c r="C61" s="104">
        <v>328.27</v>
      </c>
      <c r="D61" s="104">
        <v>328.27</v>
      </c>
      <c r="E61" s="104">
        <v>328.27</v>
      </c>
      <c r="F61" s="104">
        <v>328.27</v>
      </c>
      <c r="G61" s="104">
        <v>328.27</v>
      </c>
      <c r="H61" s="104">
        <v>328.27</v>
      </c>
      <c r="I61" s="104">
        <v>328.27</v>
      </c>
      <c r="J61" s="104">
        <v>328.27</v>
      </c>
      <c r="K61" s="104">
        <v>328.27</v>
      </c>
      <c r="L61" s="104">
        <v>328.27</v>
      </c>
      <c r="M61" s="104">
        <v>328.27</v>
      </c>
      <c r="N61" s="21">
        <f t="shared" ref="N61:N70" si="26">SUM(B61:M61)</f>
        <v>3939.24</v>
      </c>
      <c r="O61" s="21">
        <f t="shared" ref="O61:O70" si="27">N61/COLUMNS(B61:M61)</f>
        <v>328.27</v>
      </c>
    </row>
    <row r="62" spans="1:15" s="25" customFormat="1" ht="12" x14ac:dyDescent="0.35">
      <c r="A62" s="25" t="s">
        <v>175</v>
      </c>
      <c r="B62" s="102">
        <v>210</v>
      </c>
      <c r="C62" s="102">
        <v>210</v>
      </c>
      <c r="D62" s="102">
        <v>210</v>
      </c>
      <c r="E62" s="102">
        <v>210</v>
      </c>
      <c r="F62" s="102">
        <v>210</v>
      </c>
      <c r="G62" s="102">
        <v>210</v>
      </c>
      <c r="H62" s="102">
        <v>210</v>
      </c>
      <c r="I62" s="102">
        <v>210</v>
      </c>
      <c r="J62" s="102">
        <v>210</v>
      </c>
      <c r="K62" s="102">
        <v>210</v>
      </c>
      <c r="L62" s="102">
        <v>210</v>
      </c>
      <c r="M62" s="102">
        <v>210</v>
      </c>
      <c r="N62" s="21">
        <f>SUM(B62:M62)</f>
        <v>2520</v>
      </c>
      <c r="O62" s="21">
        <f>N62/COLUMNS(B62:M62)</f>
        <v>210</v>
      </c>
    </row>
    <row r="63" spans="1:15" s="25" customFormat="1" ht="12" x14ac:dyDescent="0.35">
      <c r="A63" s="25" t="s">
        <v>75</v>
      </c>
      <c r="B63" s="102">
        <v>400</v>
      </c>
      <c r="C63" s="102">
        <v>400</v>
      </c>
      <c r="D63" s="102">
        <v>400</v>
      </c>
      <c r="E63" s="102">
        <v>400</v>
      </c>
      <c r="F63" s="102">
        <v>400</v>
      </c>
      <c r="G63" s="102">
        <v>400</v>
      </c>
      <c r="H63" s="102">
        <v>400</v>
      </c>
      <c r="I63" s="102">
        <v>400</v>
      </c>
      <c r="J63" s="102">
        <v>400</v>
      </c>
      <c r="K63" s="102">
        <v>400</v>
      </c>
      <c r="L63" s="102">
        <v>400</v>
      </c>
      <c r="M63" s="102">
        <v>400</v>
      </c>
      <c r="N63" s="21">
        <f t="shared" si="26"/>
        <v>4800</v>
      </c>
      <c r="O63" s="21">
        <f t="shared" si="27"/>
        <v>400</v>
      </c>
    </row>
    <row r="64" spans="1:15" s="25" customFormat="1" ht="12" x14ac:dyDescent="0.35">
      <c r="A64" s="25" t="s">
        <v>176</v>
      </c>
      <c r="B64" s="102">
        <v>100</v>
      </c>
      <c r="C64" s="102">
        <v>100</v>
      </c>
      <c r="D64" s="102">
        <v>100</v>
      </c>
      <c r="E64" s="102">
        <v>100</v>
      </c>
      <c r="F64" s="102">
        <v>100</v>
      </c>
      <c r="G64" s="102">
        <v>100</v>
      </c>
      <c r="H64" s="102">
        <v>100</v>
      </c>
      <c r="I64" s="102">
        <v>100</v>
      </c>
      <c r="J64" s="102">
        <v>100</v>
      </c>
      <c r="K64" s="102">
        <v>100</v>
      </c>
      <c r="L64" s="102">
        <v>100</v>
      </c>
      <c r="M64" s="102">
        <v>100</v>
      </c>
      <c r="N64" s="21">
        <f t="shared" si="26"/>
        <v>1200</v>
      </c>
      <c r="O64" s="21">
        <f t="shared" si="27"/>
        <v>100</v>
      </c>
    </row>
    <row r="65" spans="1:15" s="25" customFormat="1" ht="12" x14ac:dyDescent="0.35">
      <c r="A65" s="25" t="s">
        <v>435</v>
      </c>
      <c r="B65" s="102"/>
      <c r="C65" s="102"/>
      <c r="D65" s="102"/>
      <c r="E65" s="102"/>
      <c r="F65" s="102"/>
      <c r="G65" s="102"/>
      <c r="H65" s="102"/>
      <c r="I65" s="102"/>
      <c r="J65" s="102"/>
      <c r="K65" s="102"/>
      <c r="L65" s="102"/>
      <c r="M65" s="102"/>
      <c r="N65" s="21">
        <f t="shared" si="26"/>
        <v>0</v>
      </c>
      <c r="O65" s="21">
        <f t="shared" si="27"/>
        <v>0</v>
      </c>
    </row>
    <row r="66" spans="1:15" s="25" customFormat="1" ht="12" x14ac:dyDescent="0.35">
      <c r="A66" s="25" t="s">
        <v>96</v>
      </c>
      <c r="B66" s="102"/>
      <c r="C66" s="102"/>
      <c r="D66" s="102"/>
      <c r="E66" s="102"/>
      <c r="F66" s="102"/>
      <c r="G66" s="102"/>
      <c r="H66" s="102"/>
      <c r="I66" s="102"/>
      <c r="J66" s="102"/>
      <c r="K66" s="102"/>
      <c r="L66" s="102"/>
      <c r="M66" s="102"/>
      <c r="N66" s="21">
        <f t="shared" si="26"/>
        <v>0</v>
      </c>
      <c r="O66" s="21">
        <f t="shared" si="27"/>
        <v>0</v>
      </c>
    </row>
    <row r="67" spans="1:15" s="25" customFormat="1" ht="12" x14ac:dyDescent="0.35">
      <c r="A67" s="25" t="s">
        <v>444</v>
      </c>
      <c r="B67" s="103">
        <v>100</v>
      </c>
      <c r="C67" s="103">
        <v>100</v>
      </c>
      <c r="D67" s="103">
        <v>100</v>
      </c>
      <c r="E67" s="103">
        <v>100</v>
      </c>
      <c r="F67" s="103">
        <v>100</v>
      </c>
      <c r="G67" s="103"/>
      <c r="H67" s="103"/>
      <c r="I67" s="103"/>
      <c r="J67" s="103"/>
      <c r="K67" s="103"/>
      <c r="L67" s="103"/>
      <c r="M67" s="103"/>
      <c r="N67" s="21">
        <f t="shared" ref="N67:N68" si="28">SUM(B67:M67)</f>
        <v>500</v>
      </c>
      <c r="O67" s="21">
        <f t="shared" ref="O67:O68" si="29">N67/COLUMNS(B67:M67)</f>
        <v>41.666666666666664</v>
      </c>
    </row>
    <row r="68" spans="1:15" s="25" customFormat="1" ht="12" x14ac:dyDescent="0.35">
      <c r="A68" s="25" t="s">
        <v>443</v>
      </c>
      <c r="B68" s="103"/>
      <c r="C68" s="103"/>
      <c r="D68" s="103"/>
      <c r="E68" s="103"/>
      <c r="F68" s="103"/>
      <c r="G68" s="103"/>
      <c r="H68" s="103"/>
      <c r="I68" s="103"/>
      <c r="J68" s="103"/>
      <c r="K68" s="103"/>
      <c r="L68" s="103"/>
      <c r="M68" s="103"/>
      <c r="N68" s="21">
        <f t="shared" si="28"/>
        <v>0</v>
      </c>
      <c r="O68" s="21">
        <f t="shared" si="29"/>
        <v>0</v>
      </c>
    </row>
    <row r="69" spans="1:15" s="25" customFormat="1" ht="12" x14ac:dyDescent="0.35">
      <c r="A69" s="25" t="s">
        <v>434</v>
      </c>
      <c r="B69" s="103"/>
      <c r="C69" s="103"/>
      <c r="D69" s="103"/>
      <c r="E69" s="103"/>
      <c r="F69" s="103"/>
      <c r="G69" s="103"/>
      <c r="H69" s="103"/>
      <c r="I69" s="103"/>
      <c r="J69" s="103"/>
      <c r="K69" s="103"/>
      <c r="L69" s="103"/>
      <c r="M69" s="103"/>
      <c r="N69" s="21">
        <f t="shared" si="26"/>
        <v>0</v>
      </c>
      <c r="O69" s="21">
        <f t="shared" si="27"/>
        <v>0</v>
      </c>
    </row>
    <row r="70" spans="1:15" s="25" customFormat="1" ht="12" x14ac:dyDescent="0.35">
      <c r="A70" s="105" t="str">
        <f>"Total "&amp;A60</f>
        <v>Total TRANSPORTATION</v>
      </c>
      <c r="B70" s="106">
        <f t="shared" ref="B70:M70" si="30">SUM(B61:B69)</f>
        <v>1138.27</v>
      </c>
      <c r="C70" s="106">
        <f t="shared" si="30"/>
        <v>1138.27</v>
      </c>
      <c r="D70" s="106">
        <f t="shared" si="30"/>
        <v>1138.27</v>
      </c>
      <c r="E70" s="106">
        <f t="shared" si="30"/>
        <v>1138.27</v>
      </c>
      <c r="F70" s="106">
        <f t="shared" si="30"/>
        <v>1138.27</v>
      </c>
      <c r="G70" s="106">
        <f t="shared" si="30"/>
        <v>1038.27</v>
      </c>
      <c r="H70" s="106">
        <f t="shared" si="30"/>
        <v>1038.27</v>
      </c>
      <c r="I70" s="106">
        <f t="shared" si="30"/>
        <v>1038.27</v>
      </c>
      <c r="J70" s="106">
        <f t="shared" si="30"/>
        <v>1038.27</v>
      </c>
      <c r="K70" s="106">
        <f t="shared" si="30"/>
        <v>1038.27</v>
      </c>
      <c r="L70" s="106">
        <f t="shared" si="30"/>
        <v>1038.27</v>
      </c>
      <c r="M70" s="106">
        <f t="shared" si="30"/>
        <v>1038.27</v>
      </c>
      <c r="N70" s="106">
        <f t="shared" si="26"/>
        <v>12959.240000000003</v>
      </c>
      <c r="O70" s="106">
        <f t="shared" si="27"/>
        <v>1079.936666666667</v>
      </c>
    </row>
    <row r="71" spans="1:15" s="25" customFormat="1" ht="12" x14ac:dyDescent="0.35">
      <c r="A71" s="38" t="s">
        <v>190</v>
      </c>
      <c r="B71" s="39">
        <f t="shared" ref="B71:O71" si="31">IF(B$5&gt;0,B70/B$5," - ")</f>
        <v>0.227654</v>
      </c>
      <c r="C71" s="39">
        <f t="shared" si="31"/>
        <v>0.227654</v>
      </c>
      <c r="D71" s="39">
        <f t="shared" si="31"/>
        <v>0.227654</v>
      </c>
      <c r="E71" s="39">
        <f t="shared" si="31"/>
        <v>0.227654</v>
      </c>
      <c r="F71" s="39">
        <f t="shared" si="31"/>
        <v>0.227654</v>
      </c>
      <c r="G71" s="39">
        <f t="shared" si="31"/>
        <v>0.20765400000000001</v>
      </c>
      <c r="H71" s="39">
        <f t="shared" si="31"/>
        <v>0.20765400000000001</v>
      </c>
      <c r="I71" s="39">
        <f t="shared" si="31"/>
        <v>0.20765400000000001</v>
      </c>
      <c r="J71" s="39">
        <f t="shared" si="31"/>
        <v>0.20765400000000001</v>
      </c>
      <c r="K71" s="39">
        <f t="shared" si="31"/>
        <v>0.20642248346365583</v>
      </c>
      <c r="L71" s="39">
        <f t="shared" si="31"/>
        <v>0.20642248346365583</v>
      </c>
      <c r="M71" s="39">
        <f t="shared" si="31"/>
        <v>0.20642248346365583</v>
      </c>
      <c r="N71" s="39">
        <f t="shared" si="31"/>
        <v>0.21566566798952699</v>
      </c>
      <c r="O71" s="39">
        <f t="shared" si="31"/>
        <v>0.21566566798952699</v>
      </c>
    </row>
    <row r="72" spans="1:15" s="25" customFormat="1" x14ac:dyDescent="0.35">
      <c r="A72" s="107" t="s">
        <v>76</v>
      </c>
      <c r="B72" s="108"/>
      <c r="C72" s="108"/>
      <c r="D72" s="108"/>
      <c r="E72" s="108"/>
      <c r="F72" s="108"/>
      <c r="G72" s="108"/>
      <c r="H72" s="108"/>
      <c r="I72" s="108"/>
      <c r="J72" s="108"/>
      <c r="K72" s="108"/>
      <c r="L72" s="108"/>
      <c r="M72" s="108"/>
      <c r="N72" s="108"/>
      <c r="O72" s="108"/>
    </row>
    <row r="73" spans="1:15" s="25" customFormat="1" ht="12" x14ac:dyDescent="0.35">
      <c r="A73" s="25" t="s">
        <v>177</v>
      </c>
      <c r="B73" s="104"/>
      <c r="C73" s="104"/>
      <c r="D73" s="104"/>
      <c r="E73" s="104"/>
      <c r="F73" s="104"/>
      <c r="G73" s="104"/>
      <c r="H73" s="104"/>
      <c r="I73" s="104"/>
      <c r="J73" s="104"/>
      <c r="K73" s="104"/>
      <c r="L73" s="104"/>
      <c r="M73" s="104"/>
      <c r="N73" s="21">
        <f>SUM(B73:M73)</f>
        <v>0</v>
      </c>
      <c r="O73" s="21">
        <f>N73/COLUMNS(B73:M73)</f>
        <v>0</v>
      </c>
    </row>
    <row r="74" spans="1:15" s="25" customFormat="1" ht="12" x14ac:dyDescent="0.35">
      <c r="A74" s="25" t="s">
        <v>178</v>
      </c>
      <c r="B74" s="102"/>
      <c r="C74" s="102"/>
      <c r="D74" s="102"/>
      <c r="E74" s="102"/>
      <c r="F74" s="102"/>
      <c r="G74" s="102"/>
      <c r="H74" s="102"/>
      <c r="I74" s="102"/>
      <c r="J74" s="102"/>
      <c r="K74" s="102"/>
      <c r="L74" s="102"/>
      <c r="M74" s="102"/>
      <c r="N74" s="21">
        <f>SUM(B74:M74)</f>
        <v>0</v>
      </c>
      <c r="O74" s="21">
        <f>N74/COLUMNS(B74:M74)</f>
        <v>0</v>
      </c>
    </row>
    <row r="75" spans="1:15" s="25" customFormat="1" ht="12" x14ac:dyDescent="0.35">
      <c r="A75" s="25" t="s">
        <v>179</v>
      </c>
      <c r="B75" s="102"/>
      <c r="C75" s="102"/>
      <c r="D75" s="102"/>
      <c r="E75" s="102"/>
      <c r="F75" s="102"/>
      <c r="G75" s="102"/>
      <c r="H75" s="102"/>
      <c r="I75" s="102"/>
      <c r="J75" s="102"/>
      <c r="K75" s="102"/>
      <c r="L75" s="102"/>
      <c r="M75" s="102"/>
      <c r="N75" s="21">
        <f t="shared" ref="N75:N81" si="32">SUM(B75:M75)</f>
        <v>0</v>
      </c>
      <c r="O75" s="21">
        <f t="shared" ref="O75:O81" si="33">N75/COLUMNS(B75:M75)</f>
        <v>0</v>
      </c>
    </row>
    <row r="76" spans="1:15" s="25" customFormat="1" ht="12" x14ac:dyDescent="0.35">
      <c r="A76" s="25" t="s">
        <v>77</v>
      </c>
      <c r="B76" s="102"/>
      <c r="C76" s="102"/>
      <c r="D76" s="102"/>
      <c r="E76" s="102"/>
      <c r="F76" s="102"/>
      <c r="G76" s="102"/>
      <c r="H76" s="102"/>
      <c r="I76" s="102"/>
      <c r="J76" s="102"/>
      <c r="K76" s="102"/>
      <c r="L76" s="102"/>
      <c r="M76" s="102"/>
      <c r="N76" s="21">
        <f t="shared" si="32"/>
        <v>0</v>
      </c>
      <c r="O76" s="21">
        <f t="shared" si="33"/>
        <v>0</v>
      </c>
    </row>
    <row r="77" spans="1:15" s="25" customFormat="1" ht="12" x14ac:dyDescent="0.35">
      <c r="A77" s="25" t="s">
        <v>78</v>
      </c>
      <c r="B77" s="102"/>
      <c r="C77" s="102"/>
      <c r="D77" s="102"/>
      <c r="E77" s="102"/>
      <c r="F77" s="102"/>
      <c r="G77" s="102"/>
      <c r="H77" s="102"/>
      <c r="I77" s="102"/>
      <c r="J77" s="102"/>
      <c r="K77" s="102"/>
      <c r="L77" s="102"/>
      <c r="M77" s="102"/>
      <c r="N77" s="21">
        <f t="shared" si="32"/>
        <v>0</v>
      </c>
      <c r="O77" s="21">
        <f t="shared" si="33"/>
        <v>0</v>
      </c>
    </row>
    <row r="78" spans="1:15" s="25" customFormat="1" ht="12" x14ac:dyDescent="0.35">
      <c r="A78" s="25" t="s">
        <v>180</v>
      </c>
      <c r="B78" s="102"/>
      <c r="C78" s="102"/>
      <c r="D78" s="102"/>
      <c r="E78" s="102"/>
      <c r="F78" s="102"/>
      <c r="G78" s="102"/>
      <c r="H78" s="102"/>
      <c r="I78" s="102"/>
      <c r="J78" s="102"/>
      <c r="K78" s="102"/>
      <c r="L78" s="102"/>
      <c r="M78" s="102"/>
      <c r="N78" s="21">
        <f>SUM(B78:M78)</f>
        <v>0</v>
      </c>
      <c r="O78" s="21">
        <f>N78/COLUMNS(B78:M78)</f>
        <v>0</v>
      </c>
    </row>
    <row r="79" spans="1:15" s="25" customFormat="1" ht="12" x14ac:dyDescent="0.35">
      <c r="A79" s="25" t="s">
        <v>181</v>
      </c>
      <c r="B79" s="102"/>
      <c r="C79" s="102"/>
      <c r="D79" s="102"/>
      <c r="E79" s="102"/>
      <c r="F79" s="102"/>
      <c r="G79" s="102"/>
      <c r="H79" s="102"/>
      <c r="I79" s="102"/>
      <c r="J79" s="102"/>
      <c r="K79" s="102"/>
      <c r="L79" s="102"/>
      <c r="M79" s="102"/>
      <c r="N79" s="21">
        <f t="shared" si="32"/>
        <v>0</v>
      </c>
      <c r="O79" s="21">
        <f t="shared" si="33"/>
        <v>0</v>
      </c>
    </row>
    <row r="80" spans="1:15" s="25" customFormat="1" ht="12" x14ac:dyDescent="0.35">
      <c r="A80" s="25" t="s">
        <v>127</v>
      </c>
      <c r="B80" s="103"/>
      <c r="C80" s="103"/>
      <c r="D80" s="103"/>
      <c r="E80" s="103"/>
      <c r="F80" s="103"/>
      <c r="G80" s="103"/>
      <c r="H80" s="103"/>
      <c r="I80" s="103"/>
      <c r="J80" s="103"/>
      <c r="K80" s="103"/>
      <c r="L80" s="103"/>
      <c r="M80" s="103"/>
      <c r="N80" s="21">
        <f t="shared" si="32"/>
        <v>0</v>
      </c>
      <c r="O80" s="21">
        <f t="shared" si="33"/>
        <v>0</v>
      </c>
    </row>
    <row r="81" spans="1:15" s="25" customFormat="1" ht="12" x14ac:dyDescent="0.35">
      <c r="A81" s="105" t="str">
        <f>"Total "&amp;A72</f>
        <v>Total HEALTH</v>
      </c>
      <c r="B81" s="106">
        <f>SUM(B72:B80)</f>
        <v>0</v>
      </c>
      <c r="C81" s="106">
        <f t="shared" ref="C81:M81" si="34">SUM(C72:C80)</f>
        <v>0</v>
      </c>
      <c r="D81" s="106">
        <f t="shared" si="34"/>
        <v>0</v>
      </c>
      <c r="E81" s="106">
        <f t="shared" si="34"/>
        <v>0</v>
      </c>
      <c r="F81" s="106">
        <f t="shared" si="34"/>
        <v>0</v>
      </c>
      <c r="G81" s="106">
        <f t="shared" si="34"/>
        <v>0</v>
      </c>
      <c r="H81" s="106">
        <f t="shared" si="34"/>
        <v>0</v>
      </c>
      <c r="I81" s="106">
        <f t="shared" si="34"/>
        <v>0</v>
      </c>
      <c r="J81" s="106">
        <f t="shared" si="34"/>
        <v>0</v>
      </c>
      <c r="K81" s="106">
        <f t="shared" si="34"/>
        <v>0</v>
      </c>
      <c r="L81" s="106">
        <f t="shared" si="34"/>
        <v>0</v>
      </c>
      <c r="M81" s="106">
        <f t="shared" si="34"/>
        <v>0</v>
      </c>
      <c r="N81" s="106">
        <f t="shared" si="32"/>
        <v>0</v>
      </c>
      <c r="O81" s="106">
        <f t="shared" si="33"/>
        <v>0</v>
      </c>
    </row>
    <row r="82" spans="1:15" s="25" customFormat="1" ht="12" x14ac:dyDescent="0.35">
      <c r="A82" s="38" t="s">
        <v>190</v>
      </c>
      <c r="B82" s="39">
        <f t="shared" ref="B82:O82" si="35">IF(B$5&gt;0,B81/B$5," - ")</f>
        <v>0</v>
      </c>
      <c r="C82" s="39">
        <f t="shared" si="35"/>
        <v>0</v>
      </c>
      <c r="D82" s="39">
        <f t="shared" si="35"/>
        <v>0</v>
      </c>
      <c r="E82" s="39">
        <f t="shared" si="35"/>
        <v>0</v>
      </c>
      <c r="F82" s="39">
        <f t="shared" si="35"/>
        <v>0</v>
      </c>
      <c r="G82" s="39">
        <f t="shared" si="35"/>
        <v>0</v>
      </c>
      <c r="H82" s="39">
        <f t="shared" si="35"/>
        <v>0</v>
      </c>
      <c r="I82" s="39">
        <f t="shared" si="35"/>
        <v>0</v>
      </c>
      <c r="J82" s="39">
        <f t="shared" si="35"/>
        <v>0</v>
      </c>
      <c r="K82" s="39">
        <f t="shared" si="35"/>
        <v>0</v>
      </c>
      <c r="L82" s="39">
        <f t="shared" si="35"/>
        <v>0</v>
      </c>
      <c r="M82" s="39">
        <f t="shared" si="35"/>
        <v>0</v>
      </c>
      <c r="N82" s="39">
        <f t="shared" si="35"/>
        <v>0</v>
      </c>
      <c r="O82" s="39">
        <f t="shared" si="35"/>
        <v>0</v>
      </c>
    </row>
    <row r="83" spans="1:15" s="25" customFormat="1" x14ac:dyDescent="0.35">
      <c r="A83" s="107" t="s">
        <v>86</v>
      </c>
      <c r="B83" s="108"/>
      <c r="C83" s="108"/>
      <c r="D83" s="108"/>
      <c r="E83" s="108"/>
      <c r="F83" s="108"/>
      <c r="G83" s="108"/>
      <c r="H83" s="108"/>
      <c r="I83" s="108"/>
      <c r="J83" s="108"/>
      <c r="K83" s="108"/>
      <c r="L83" s="108"/>
      <c r="M83" s="108"/>
      <c r="N83" s="108"/>
      <c r="O83" s="108"/>
    </row>
    <row r="84" spans="1:15" s="25" customFormat="1" ht="12" x14ac:dyDescent="0.35">
      <c r="A84" s="25" t="s">
        <v>182</v>
      </c>
      <c r="B84" s="104"/>
      <c r="C84" s="104"/>
      <c r="D84" s="104"/>
      <c r="E84" s="104"/>
      <c r="F84" s="104"/>
      <c r="G84" s="104"/>
      <c r="H84" s="104"/>
      <c r="I84" s="104"/>
      <c r="J84" s="104"/>
      <c r="K84" s="104"/>
      <c r="L84" s="104"/>
      <c r="M84" s="104"/>
      <c r="N84" s="21">
        <f>SUM(B84:M84)</f>
        <v>0</v>
      </c>
      <c r="O84" s="21">
        <f>N84/COLUMNS(B84:M84)</f>
        <v>0</v>
      </c>
    </row>
    <row r="85" spans="1:15" s="25" customFormat="1" ht="12" x14ac:dyDescent="0.35">
      <c r="A85" s="25" t="s">
        <v>66</v>
      </c>
      <c r="B85" s="102"/>
      <c r="C85" s="102"/>
      <c r="D85" s="102"/>
      <c r="E85" s="102"/>
      <c r="F85" s="102"/>
      <c r="G85" s="102"/>
      <c r="H85" s="102"/>
      <c r="I85" s="102"/>
      <c r="J85" s="102"/>
      <c r="K85" s="102"/>
      <c r="L85" s="102"/>
      <c r="M85" s="102"/>
      <c r="N85" s="21">
        <f>SUM(B85:M85)</f>
        <v>0</v>
      </c>
      <c r="O85" s="21">
        <f>N85/COLUMNS(B85:M85)</f>
        <v>0</v>
      </c>
    </row>
    <row r="86" spans="1:15" s="25" customFormat="1" ht="12" x14ac:dyDescent="0.35">
      <c r="A86" s="25" t="s">
        <v>418</v>
      </c>
      <c r="B86" s="102"/>
      <c r="C86" s="102"/>
      <c r="D86" s="102"/>
      <c r="E86" s="102"/>
      <c r="F86" s="102"/>
      <c r="G86" s="102"/>
      <c r="H86" s="102"/>
      <c r="I86" s="102"/>
      <c r="J86" s="102"/>
      <c r="K86" s="102"/>
      <c r="L86" s="102"/>
      <c r="M86" s="102"/>
      <c r="N86" s="21">
        <f t="shared" ref="N86:N91" si="36">SUM(B86:M86)</f>
        <v>0</v>
      </c>
      <c r="O86" s="21">
        <f t="shared" ref="O86:O91" si="37">N86/COLUMNS(B86:M86)</f>
        <v>0</v>
      </c>
    </row>
    <row r="87" spans="1:15" s="25" customFormat="1" ht="12" x14ac:dyDescent="0.35">
      <c r="A87" s="25" t="s">
        <v>87</v>
      </c>
      <c r="B87" s="102"/>
      <c r="C87" s="102"/>
      <c r="D87" s="102"/>
      <c r="E87" s="102"/>
      <c r="F87" s="102"/>
      <c r="G87" s="102"/>
      <c r="H87" s="102"/>
      <c r="I87" s="102"/>
      <c r="J87" s="102"/>
      <c r="K87" s="102"/>
      <c r="L87" s="102"/>
      <c r="M87" s="102"/>
      <c r="N87" s="21">
        <f t="shared" si="36"/>
        <v>0</v>
      </c>
      <c r="O87" s="21">
        <f t="shared" si="37"/>
        <v>0</v>
      </c>
    </row>
    <row r="88" spans="1:15" s="25" customFormat="1" ht="12" x14ac:dyDescent="0.35">
      <c r="A88" s="25" t="s">
        <v>183</v>
      </c>
      <c r="B88" s="102"/>
      <c r="C88" s="102"/>
      <c r="D88" s="102"/>
      <c r="E88" s="102"/>
      <c r="F88" s="102"/>
      <c r="G88" s="102"/>
      <c r="H88" s="102"/>
      <c r="I88" s="102"/>
      <c r="J88" s="102"/>
      <c r="K88" s="102"/>
      <c r="L88" s="102"/>
      <c r="M88" s="102"/>
      <c r="N88" s="21">
        <f>SUM(B88:M88)</f>
        <v>0</v>
      </c>
      <c r="O88" s="21">
        <f>N88/COLUMNS(B88:M88)</f>
        <v>0</v>
      </c>
    </row>
    <row r="89" spans="1:15" s="25" customFormat="1" ht="12" x14ac:dyDescent="0.35">
      <c r="A89" s="25" t="s">
        <v>101</v>
      </c>
      <c r="B89" s="102"/>
      <c r="C89" s="102"/>
      <c r="D89" s="102"/>
      <c r="E89" s="102"/>
      <c r="F89" s="102"/>
      <c r="G89" s="102"/>
      <c r="H89" s="102"/>
      <c r="I89" s="102"/>
      <c r="J89" s="102"/>
      <c r="K89" s="102"/>
      <c r="L89" s="102"/>
      <c r="M89" s="102"/>
      <c r="N89" s="21">
        <f t="shared" si="36"/>
        <v>0</v>
      </c>
      <c r="O89" s="21">
        <f t="shared" si="37"/>
        <v>0</v>
      </c>
    </row>
    <row r="90" spans="1:15" s="25" customFormat="1" ht="12" x14ac:dyDescent="0.35">
      <c r="A90" s="25" t="s">
        <v>125</v>
      </c>
      <c r="B90" s="103"/>
      <c r="C90" s="103"/>
      <c r="D90" s="103"/>
      <c r="E90" s="103"/>
      <c r="F90" s="103"/>
      <c r="G90" s="103"/>
      <c r="H90" s="103"/>
      <c r="I90" s="103"/>
      <c r="J90" s="103"/>
      <c r="K90" s="103"/>
      <c r="L90" s="103"/>
      <c r="M90" s="103"/>
      <c r="N90" s="21">
        <f t="shared" si="36"/>
        <v>0</v>
      </c>
      <c r="O90" s="21">
        <f t="shared" si="37"/>
        <v>0</v>
      </c>
    </row>
    <row r="91" spans="1:15" s="25" customFormat="1" ht="12" x14ac:dyDescent="0.35">
      <c r="A91" s="105" t="str">
        <f>"Total "&amp;A83</f>
        <v>Total DAILY LIVING</v>
      </c>
      <c r="B91" s="106">
        <f t="shared" ref="B91:M91" si="38">SUM(B83:B90)</f>
        <v>0</v>
      </c>
      <c r="C91" s="106">
        <f t="shared" si="38"/>
        <v>0</v>
      </c>
      <c r="D91" s="106">
        <f t="shared" si="38"/>
        <v>0</v>
      </c>
      <c r="E91" s="106">
        <f t="shared" si="38"/>
        <v>0</v>
      </c>
      <c r="F91" s="106">
        <f t="shared" si="38"/>
        <v>0</v>
      </c>
      <c r="G91" s="106">
        <f t="shared" si="38"/>
        <v>0</v>
      </c>
      <c r="H91" s="106">
        <f t="shared" si="38"/>
        <v>0</v>
      </c>
      <c r="I91" s="106">
        <f t="shared" si="38"/>
        <v>0</v>
      </c>
      <c r="J91" s="106">
        <f t="shared" si="38"/>
        <v>0</v>
      </c>
      <c r="K91" s="106">
        <f t="shared" si="38"/>
        <v>0</v>
      </c>
      <c r="L91" s="106">
        <f t="shared" si="38"/>
        <v>0</v>
      </c>
      <c r="M91" s="106">
        <f t="shared" si="38"/>
        <v>0</v>
      </c>
      <c r="N91" s="106">
        <f t="shared" si="36"/>
        <v>0</v>
      </c>
      <c r="O91" s="106">
        <f t="shared" si="37"/>
        <v>0</v>
      </c>
    </row>
    <row r="92" spans="1:15" s="25" customFormat="1" ht="12" x14ac:dyDescent="0.35">
      <c r="A92" s="38" t="s">
        <v>190</v>
      </c>
      <c r="B92" s="39">
        <f t="shared" ref="B92:O92" si="39">IF(B$5&gt;0,B91/B$5," - ")</f>
        <v>0</v>
      </c>
      <c r="C92" s="39">
        <f t="shared" si="39"/>
        <v>0</v>
      </c>
      <c r="D92" s="39">
        <f t="shared" si="39"/>
        <v>0</v>
      </c>
      <c r="E92" s="39">
        <f t="shared" si="39"/>
        <v>0</v>
      </c>
      <c r="F92" s="39">
        <f t="shared" si="39"/>
        <v>0</v>
      </c>
      <c r="G92" s="39">
        <f t="shared" si="39"/>
        <v>0</v>
      </c>
      <c r="H92" s="39">
        <f t="shared" si="39"/>
        <v>0</v>
      </c>
      <c r="I92" s="39">
        <f t="shared" si="39"/>
        <v>0</v>
      </c>
      <c r="J92" s="39">
        <f t="shared" si="39"/>
        <v>0</v>
      </c>
      <c r="K92" s="39">
        <f t="shared" si="39"/>
        <v>0</v>
      </c>
      <c r="L92" s="39">
        <f t="shared" si="39"/>
        <v>0</v>
      </c>
      <c r="M92" s="39">
        <f t="shared" si="39"/>
        <v>0</v>
      </c>
      <c r="N92" s="39">
        <f t="shared" si="39"/>
        <v>0</v>
      </c>
      <c r="O92" s="39">
        <f t="shared" si="39"/>
        <v>0</v>
      </c>
    </row>
    <row r="93" spans="1:15" s="25" customFormat="1" x14ac:dyDescent="0.35">
      <c r="A93" s="107" t="s">
        <v>108</v>
      </c>
      <c r="B93" s="108"/>
      <c r="C93" s="108"/>
      <c r="D93" s="108"/>
      <c r="E93" s="108"/>
      <c r="F93" s="108"/>
      <c r="G93" s="108"/>
      <c r="H93" s="108"/>
      <c r="I93" s="108"/>
      <c r="J93" s="108"/>
      <c r="K93" s="108"/>
      <c r="L93" s="108"/>
      <c r="M93" s="108"/>
      <c r="N93" s="108"/>
      <c r="O93" s="108"/>
    </row>
    <row r="94" spans="1:15" s="25" customFormat="1" ht="12" x14ac:dyDescent="0.35">
      <c r="A94" s="25" t="s">
        <v>324</v>
      </c>
      <c r="B94" s="104"/>
      <c r="C94" s="104"/>
      <c r="D94" s="104"/>
      <c r="E94" s="104"/>
      <c r="F94" s="104"/>
      <c r="G94" s="104"/>
      <c r="H94" s="104"/>
      <c r="I94" s="104"/>
      <c r="J94" s="104"/>
      <c r="K94" s="104"/>
      <c r="L94" s="104"/>
      <c r="M94" s="104"/>
      <c r="N94" s="21">
        <f>SUM(B94:M94)</f>
        <v>0</v>
      </c>
      <c r="O94" s="21">
        <f>N94/COLUMNS(B94:M94)</f>
        <v>0</v>
      </c>
    </row>
    <row r="95" spans="1:15" s="25" customFormat="1" ht="12" x14ac:dyDescent="0.35">
      <c r="A95" s="25" t="s">
        <v>70</v>
      </c>
      <c r="B95" s="102"/>
      <c r="C95" s="102"/>
      <c r="D95" s="102"/>
      <c r="E95" s="102"/>
      <c r="F95" s="102"/>
      <c r="G95" s="102"/>
      <c r="H95" s="102"/>
      <c r="I95" s="102"/>
      <c r="J95" s="102"/>
      <c r="K95" s="102"/>
      <c r="L95" s="102"/>
      <c r="M95" s="102"/>
      <c r="N95" s="21">
        <f t="shared" ref="N95:N99" si="40">SUM(B95:M95)</f>
        <v>0</v>
      </c>
      <c r="O95" s="21">
        <f t="shared" ref="O95:O99" si="41">N95/COLUMNS(B95:M95)</f>
        <v>0</v>
      </c>
    </row>
    <row r="96" spans="1:15" s="25" customFormat="1" ht="12" x14ac:dyDescent="0.35">
      <c r="A96" s="25" t="s">
        <v>438</v>
      </c>
      <c r="B96" s="102"/>
      <c r="C96" s="102"/>
      <c r="D96" s="102"/>
      <c r="E96" s="102"/>
      <c r="F96" s="102"/>
      <c r="G96" s="102"/>
      <c r="H96" s="102"/>
      <c r="I96" s="102"/>
      <c r="J96" s="102"/>
      <c r="K96" s="102"/>
      <c r="L96" s="102"/>
      <c r="M96" s="102"/>
      <c r="N96" s="21">
        <f t="shared" si="40"/>
        <v>0</v>
      </c>
      <c r="O96" s="21">
        <f t="shared" si="41"/>
        <v>0</v>
      </c>
    </row>
    <row r="97" spans="1:15" s="25" customFormat="1" ht="12" x14ac:dyDescent="0.35">
      <c r="A97" s="25" t="s">
        <v>109</v>
      </c>
      <c r="B97" s="102"/>
      <c r="C97" s="102"/>
      <c r="D97" s="102"/>
      <c r="E97" s="102"/>
      <c r="F97" s="102"/>
      <c r="G97" s="102"/>
      <c r="H97" s="102"/>
      <c r="I97" s="102"/>
      <c r="J97" s="102"/>
      <c r="K97" s="102"/>
      <c r="L97" s="102"/>
      <c r="M97" s="102"/>
      <c r="N97" s="21">
        <f t="shared" si="40"/>
        <v>0</v>
      </c>
      <c r="O97" s="21">
        <f t="shared" si="41"/>
        <v>0</v>
      </c>
    </row>
    <row r="98" spans="1:15" s="25" customFormat="1" ht="12" x14ac:dyDescent="0.35">
      <c r="A98" s="25" t="s">
        <v>126</v>
      </c>
      <c r="B98" s="103"/>
      <c r="C98" s="103"/>
      <c r="D98" s="103"/>
      <c r="E98" s="103"/>
      <c r="F98" s="103"/>
      <c r="G98" s="103"/>
      <c r="H98" s="103"/>
      <c r="I98" s="103"/>
      <c r="J98" s="103"/>
      <c r="K98" s="103"/>
      <c r="L98" s="103"/>
      <c r="M98" s="103"/>
      <c r="N98" s="21">
        <f t="shared" si="40"/>
        <v>0</v>
      </c>
      <c r="O98" s="21">
        <f t="shared" si="41"/>
        <v>0</v>
      </c>
    </row>
    <row r="99" spans="1:15" s="25" customFormat="1" ht="12" x14ac:dyDescent="0.35">
      <c r="A99" s="105" t="str">
        <f>"Total "&amp;A93</f>
        <v>Total CHILDREN</v>
      </c>
      <c r="B99" s="106">
        <f t="shared" ref="B99:M99" si="42">SUM(B93:B98)</f>
        <v>0</v>
      </c>
      <c r="C99" s="106">
        <f t="shared" si="42"/>
        <v>0</v>
      </c>
      <c r="D99" s="106">
        <f t="shared" si="42"/>
        <v>0</v>
      </c>
      <c r="E99" s="106">
        <f t="shared" si="42"/>
        <v>0</v>
      </c>
      <c r="F99" s="106">
        <f t="shared" si="42"/>
        <v>0</v>
      </c>
      <c r="G99" s="106">
        <f t="shared" si="42"/>
        <v>0</v>
      </c>
      <c r="H99" s="106">
        <f t="shared" si="42"/>
        <v>0</v>
      </c>
      <c r="I99" s="106">
        <f t="shared" si="42"/>
        <v>0</v>
      </c>
      <c r="J99" s="106">
        <f t="shared" si="42"/>
        <v>0</v>
      </c>
      <c r="K99" s="106">
        <f t="shared" si="42"/>
        <v>0</v>
      </c>
      <c r="L99" s="106">
        <f t="shared" si="42"/>
        <v>0</v>
      </c>
      <c r="M99" s="106">
        <f t="shared" si="42"/>
        <v>0</v>
      </c>
      <c r="N99" s="106">
        <f t="shared" si="40"/>
        <v>0</v>
      </c>
      <c r="O99" s="106">
        <f t="shared" si="41"/>
        <v>0</v>
      </c>
    </row>
    <row r="100" spans="1:15" s="25" customFormat="1" ht="12" x14ac:dyDescent="0.35">
      <c r="A100" s="38" t="s">
        <v>190</v>
      </c>
      <c r="B100" s="39">
        <f t="shared" ref="B100:O100" si="43">IF(B$5&gt;0,B99/B$5," - ")</f>
        <v>0</v>
      </c>
      <c r="C100" s="39">
        <f t="shared" si="43"/>
        <v>0</v>
      </c>
      <c r="D100" s="39">
        <f t="shared" si="43"/>
        <v>0</v>
      </c>
      <c r="E100" s="39">
        <f t="shared" si="43"/>
        <v>0</v>
      </c>
      <c r="F100" s="39">
        <f t="shared" si="43"/>
        <v>0</v>
      </c>
      <c r="G100" s="39">
        <f t="shared" si="43"/>
        <v>0</v>
      </c>
      <c r="H100" s="39">
        <f t="shared" si="43"/>
        <v>0</v>
      </c>
      <c r="I100" s="39">
        <f t="shared" si="43"/>
        <v>0</v>
      </c>
      <c r="J100" s="39">
        <f t="shared" si="43"/>
        <v>0</v>
      </c>
      <c r="K100" s="39">
        <f t="shared" si="43"/>
        <v>0</v>
      </c>
      <c r="L100" s="39">
        <f t="shared" si="43"/>
        <v>0</v>
      </c>
      <c r="M100" s="39">
        <f t="shared" si="43"/>
        <v>0</v>
      </c>
      <c r="N100" s="39">
        <f t="shared" si="43"/>
        <v>0</v>
      </c>
      <c r="O100" s="39">
        <f t="shared" si="43"/>
        <v>0</v>
      </c>
    </row>
    <row r="101" spans="1:15" s="25" customFormat="1" x14ac:dyDescent="0.35">
      <c r="A101" s="107" t="s">
        <v>92</v>
      </c>
      <c r="B101" s="108"/>
      <c r="C101" s="108"/>
      <c r="D101" s="108"/>
      <c r="E101" s="108"/>
      <c r="F101" s="108"/>
      <c r="G101" s="108"/>
      <c r="H101" s="108"/>
      <c r="I101" s="108"/>
      <c r="J101" s="108"/>
      <c r="K101" s="108"/>
      <c r="L101" s="108"/>
      <c r="M101" s="108"/>
      <c r="N101" s="108"/>
      <c r="O101" s="108"/>
    </row>
    <row r="102" spans="1:15" s="25" customFormat="1" ht="12" x14ac:dyDescent="0.35">
      <c r="A102" s="25" t="s">
        <v>94</v>
      </c>
      <c r="B102" s="102"/>
      <c r="C102" s="102"/>
      <c r="D102" s="102"/>
      <c r="E102" s="102"/>
      <c r="F102" s="102"/>
      <c r="G102" s="102"/>
      <c r="H102" s="102"/>
      <c r="I102" s="102"/>
      <c r="J102" s="102"/>
      <c r="K102" s="102"/>
      <c r="L102" s="102"/>
      <c r="M102" s="102"/>
      <c r="N102" s="21">
        <f t="shared" ref="N102:N109" si="44">SUM(B102:M102)</f>
        <v>0</v>
      </c>
      <c r="O102" s="21">
        <f t="shared" ref="O102:O109" si="45">N102/COLUMNS(B102:M102)</f>
        <v>0</v>
      </c>
    </row>
    <row r="103" spans="1:15" s="25" customFormat="1" ht="12" x14ac:dyDescent="0.35">
      <c r="A103" s="25" t="s">
        <v>416</v>
      </c>
      <c r="B103" s="102"/>
      <c r="C103" s="102"/>
      <c r="D103" s="102"/>
      <c r="E103" s="102"/>
      <c r="F103" s="102"/>
      <c r="G103" s="102"/>
      <c r="H103" s="102"/>
      <c r="I103" s="102"/>
      <c r="J103" s="102"/>
      <c r="K103" s="102"/>
      <c r="L103" s="102"/>
      <c r="M103" s="102"/>
      <c r="N103" s="21">
        <f t="shared" ref="N103:N104" si="46">SUM(B103:M103)</f>
        <v>0</v>
      </c>
      <c r="O103" s="21">
        <f t="shared" ref="O103:O104" si="47">N103/COLUMNS(B103:M103)</f>
        <v>0</v>
      </c>
    </row>
    <row r="104" spans="1:15" s="25" customFormat="1" ht="12" x14ac:dyDescent="0.35">
      <c r="A104" s="25" t="s">
        <v>456</v>
      </c>
      <c r="B104" s="102"/>
      <c r="C104" s="102"/>
      <c r="D104" s="102"/>
      <c r="E104" s="102"/>
      <c r="F104" s="102"/>
      <c r="G104" s="102"/>
      <c r="H104" s="102"/>
      <c r="I104" s="102"/>
      <c r="J104" s="102"/>
      <c r="K104" s="102"/>
      <c r="L104" s="102"/>
      <c r="M104" s="102"/>
      <c r="N104" s="21">
        <f t="shared" si="46"/>
        <v>0</v>
      </c>
      <c r="O104" s="21">
        <f t="shared" si="47"/>
        <v>0</v>
      </c>
    </row>
    <row r="105" spans="1:15" s="25" customFormat="1" ht="12" x14ac:dyDescent="0.35">
      <c r="A105" s="25" t="s">
        <v>93</v>
      </c>
      <c r="B105" s="102"/>
      <c r="C105" s="102"/>
      <c r="D105" s="102"/>
      <c r="E105" s="102"/>
      <c r="F105" s="102"/>
      <c r="G105" s="102"/>
      <c r="H105" s="102"/>
      <c r="I105" s="102"/>
      <c r="J105" s="102"/>
      <c r="K105" s="102"/>
      <c r="L105" s="102"/>
      <c r="M105" s="102"/>
      <c r="N105" s="21">
        <f t="shared" si="44"/>
        <v>0</v>
      </c>
      <c r="O105" s="21">
        <f t="shared" si="45"/>
        <v>0</v>
      </c>
    </row>
    <row r="106" spans="1:15" s="25" customFormat="1" ht="12" x14ac:dyDescent="0.35">
      <c r="A106" s="25" t="s">
        <v>95</v>
      </c>
      <c r="B106" s="102"/>
      <c r="C106" s="102"/>
      <c r="D106" s="102"/>
      <c r="E106" s="102"/>
      <c r="F106" s="102"/>
      <c r="G106" s="102"/>
      <c r="H106" s="102"/>
      <c r="I106" s="102"/>
      <c r="J106" s="102"/>
      <c r="K106" s="102"/>
      <c r="L106" s="102"/>
      <c r="M106" s="102"/>
      <c r="N106" s="21">
        <f t="shared" si="44"/>
        <v>0</v>
      </c>
      <c r="O106" s="21">
        <f t="shared" si="45"/>
        <v>0</v>
      </c>
    </row>
    <row r="107" spans="1:15" s="25" customFormat="1" ht="12" x14ac:dyDescent="0.35">
      <c r="A107" s="25" t="s">
        <v>113</v>
      </c>
      <c r="B107" s="102"/>
      <c r="C107" s="102"/>
      <c r="D107" s="102"/>
      <c r="E107" s="102"/>
      <c r="F107" s="102"/>
      <c r="G107" s="102"/>
      <c r="H107" s="102"/>
      <c r="I107" s="102"/>
      <c r="J107" s="102"/>
      <c r="K107" s="102"/>
      <c r="L107" s="102"/>
      <c r="M107" s="102"/>
      <c r="N107" s="21">
        <f t="shared" si="44"/>
        <v>0</v>
      </c>
      <c r="O107" s="21">
        <f t="shared" si="45"/>
        <v>0</v>
      </c>
    </row>
    <row r="108" spans="1:15" s="25" customFormat="1" ht="12" x14ac:dyDescent="0.35">
      <c r="A108" s="25" t="s">
        <v>129</v>
      </c>
      <c r="B108" s="103"/>
      <c r="C108" s="103"/>
      <c r="D108" s="103"/>
      <c r="E108" s="103"/>
      <c r="F108" s="103"/>
      <c r="G108" s="103"/>
      <c r="H108" s="103"/>
      <c r="I108" s="103"/>
      <c r="J108" s="103"/>
      <c r="K108" s="103"/>
      <c r="L108" s="103"/>
      <c r="M108" s="103"/>
      <c r="N108" s="21">
        <f t="shared" si="44"/>
        <v>0</v>
      </c>
      <c r="O108" s="21">
        <f t="shared" si="45"/>
        <v>0</v>
      </c>
    </row>
    <row r="109" spans="1:15" s="25" customFormat="1" ht="12" x14ac:dyDescent="0.35">
      <c r="A109" s="105" t="str">
        <f>"Total "&amp;A101</f>
        <v>Total OBLIGATIONS</v>
      </c>
      <c r="B109" s="106">
        <f t="shared" ref="B109:M109" si="48">SUM(B101:B108)</f>
        <v>0</v>
      </c>
      <c r="C109" s="106">
        <f t="shared" si="48"/>
        <v>0</v>
      </c>
      <c r="D109" s="106">
        <f t="shared" si="48"/>
        <v>0</v>
      </c>
      <c r="E109" s="106">
        <f t="shared" si="48"/>
        <v>0</v>
      </c>
      <c r="F109" s="106">
        <f t="shared" si="48"/>
        <v>0</v>
      </c>
      <c r="G109" s="106">
        <f t="shared" si="48"/>
        <v>0</v>
      </c>
      <c r="H109" s="106">
        <f t="shared" si="48"/>
        <v>0</v>
      </c>
      <c r="I109" s="106">
        <f t="shared" si="48"/>
        <v>0</v>
      </c>
      <c r="J109" s="106">
        <f t="shared" si="48"/>
        <v>0</v>
      </c>
      <c r="K109" s="106">
        <f t="shared" si="48"/>
        <v>0</v>
      </c>
      <c r="L109" s="106">
        <f t="shared" si="48"/>
        <v>0</v>
      </c>
      <c r="M109" s="106">
        <f t="shared" si="48"/>
        <v>0</v>
      </c>
      <c r="N109" s="106">
        <f t="shared" si="44"/>
        <v>0</v>
      </c>
      <c r="O109" s="106">
        <f t="shared" si="45"/>
        <v>0</v>
      </c>
    </row>
    <row r="110" spans="1:15" s="25" customFormat="1" ht="12" x14ac:dyDescent="0.35">
      <c r="A110" s="38" t="s">
        <v>190</v>
      </c>
      <c r="B110" s="39">
        <f t="shared" ref="B110:O110" si="49">IF(B$5&gt;0,B109/B$5," - ")</f>
        <v>0</v>
      </c>
      <c r="C110" s="39">
        <f t="shared" si="49"/>
        <v>0</v>
      </c>
      <c r="D110" s="39">
        <f t="shared" si="49"/>
        <v>0</v>
      </c>
      <c r="E110" s="39">
        <f t="shared" si="49"/>
        <v>0</v>
      </c>
      <c r="F110" s="39">
        <f t="shared" si="49"/>
        <v>0</v>
      </c>
      <c r="G110" s="39">
        <f t="shared" si="49"/>
        <v>0</v>
      </c>
      <c r="H110" s="39">
        <f t="shared" si="49"/>
        <v>0</v>
      </c>
      <c r="I110" s="39">
        <f t="shared" si="49"/>
        <v>0</v>
      </c>
      <c r="J110" s="39">
        <f t="shared" si="49"/>
        <v>0</v>
      </c>
      <c r="K110" s="39">
        <f t="shared" si="49"/>
        <v>0</v>
      </c>
      <c r="L110" s="39">
        <f t="shared" si="49"/>
        <v>0</v>
      </c>
      <c r="M110" s="39">
        <f t="shared" si="49"/>
        <v>0</v>
      </c>
      <c r="N110" s="39">
        <f t="shared" si="49"/>
        <v>0</v>
      </c>
      <c r="O110" s="39">
        <f t="shared" si="49"/>
        <v>0</v>
      </c>
    </row>
    <row r="111" spans="1:15" s="25" customFormat="1" x14ac:dyDescent="0.35">
      <c r="A111" s="107" t="s">
        <v>110</v>
      </c>
      <c r="B111" s="108"/>
      <c r="C111" s="108"/>
      <c r="D111" s="108"/>
      <c r="E111" s="108"/>
      <c r="F111" s="108"/>
      <c r="G111" s="108"/>
      <c r="H111" s="108"/>
      <c r="I111" s="108"/>
      <c r="J111" s="108"/>
      <c r="K111" s="108"/>
      <c r="L111" s="108"/>
      <c r="M111" s="108"/>
      <c r="N111" s="108"/>
      <c r="O111" s="108"/>
    </row>
    <row r="112" spans="1:15" s="25" customFormat="1" ht="12" x14ac:dyDescent="0.35">
      <c r="A112" s="25" t="s">
        <v>111</v>
      </c>
      <c r="B112" s="104"/>
      <c r="C112" s="104"/>
      <c r="D112" s="104"/>
      <c r="E112" s="104"/>
      <c r="F112" s="104"/>
      <c r="G112" s="104"/>
      <c r="H112" s="104"/>
      <c r="I112" s="104"/>
      <c r="J112" s="104"/>
      <c r="K112" s="104"/>
      <c r="L112" s="104"/>
      <c r="M112" s="104"/>
      <c r="N112" s="21">
        <f>SUM(B112:M112)</f>
        <v>0</v>
      </c>
      <c r="O112" s="21">
        <f>N112/COLUMNS(B112:M112)</f>
        <v>0</v>
      </c>
    </row>
    <row r="113" spans="1:15" s="25" customFormat="1" ht="12" x14ac:dyDescent="0.35">
      <c r="A113" s="25" t="s">
        <v>112</v>
      </c>
      <c r="B113" s="102"/>
      <c r="C113" s="102"/>
      <c r="D113" s="102"/>
      <c r="E113" s="102"/>
      <c r="F113" s="102"/>
      <c r="G113" s="102"/>
      <c r="H113" s="102"/>
      <c r="I113" s="102"/>
      <c r="J113" s="102"/>
      <c r="K113" s="102"/>
      <c r="L113" s="102"/>
      <c r="M113" s="102"/>
      <c r="N113" s="21">
        <f>SUM(B113:M113)</f>
        <v>0</v>
      </c>
      <c r="O113" s="21">
        <f>N113/COLUMNS(B113:M113)</f>
        <v>0</v>
      </c>
    </row>
    <row r="114" spans="1:15" s="25" customFormat="1" ht="12" x14ac:dyDescent="0.35">
      <c r="A114" s="25" t="s">
        <v>130</v>
      </c>
      <c r="B114" s="103"/>
      <c r="C114" s="103"/>
      <c r="D114" s="103"/>
      <c r="E114" s="103"/>
      <c r="F114" s="103"/>
      <c r="G114" s="103"/>
      <c r="H114" s="103"/>
      <c r="I114" s="103"/>
      <c r="J114" s="103"/>
      <c r="K114" s="103"/>
      <c r="L114" s="103"/>
      <c r="M114" s="103"/>
      <c r="N114" s="21">
        <f>SUM(B114:M114)</f>
        <v>0</v>
      </c>
      <c r="O114" s="21">
        <f>N114/COLUMNS(B114:M114)</f>
        <v>0</v>
      </c>
    </row>
    <row r="115" spans="1:15" s="25" customFormat="1" ht="12" x14ac:dyDescent="0.35">
      <c r="A115" s="105" t="str">
        <f>"Total "&amp;A111</f>
        <v>Total BUSINESS EXPENSE</v>
      </c>
      <c r="B115" s="106">
        <f>SUM(B111:B114)</f>
        <v>0</v>
      </c>
      <c r="C115" s="106">
        <f t="shared" ref="C115:M115" si="50">SUM(C111:C114)</f>
        <v>0</v>
      </c>
      <c r="D115" s="106">
        <f t="shared" si="50"/>
        <v>0</v>
      </c>
      <c r="E115" s="106">
        <f t="shared" si="50"/>
        <v>0</v>
      </c>
      <c r="F115" s="106">
        <f t="shared" si="50"/>
        <v>0</v>
      </c>
      <c r="G115" s="106">
        <f t="shared" si="50"/>
        <v>0</v>
      </c>
      <c r="H115" s="106">
        <f t="shared" si="50"/>
        <v>0</v>
      </c>
      <c r="I115" s="106">
        <f t="shared" si="50"/>
        <v>0</v>
      </c>
      <c r="J115" s="106">
        <f t="shared" si="50"/>
        <v>0</v>
      </c>
      <c r="K115" s="106">
        <f t="shared" si="50"/>
        <v>0</v>
      </c>
      <c r="L115" s="106">
        <f t="shared" si="50"/>
        <v>0</v>
      </c>
      <c r="M115" s="106">
        <f t="shared" si="50"/>
        <v>0</v>
      </c>
      <c r="N115" s="106">
        <f>SUM(B115:M115)</f>
        <v>0</v>
      </c>
      <c r="O115" s="106">
        <f>N115/COLUMNS(B115:M115)</f>
        <v>0</v>
      </c>
    </row>
    <row r="116" spans="1:15" s="25" customFormat="1" ht="12" x14ac:dyDescent="0.35">
      <c r="A116" s="38" t="s">
        <v>190</v>
      </c>
      <c r="B116" s="39">
        <f t="shared" ref="B116:O116" si="51">IF(B$5&gt;0,B115/B$5," - ")</f>
        <v>0</v>
      </c>
      <c r="C116" s="39">
        <f t="shared" si="51"/>
        <v>0</v>
      </c>
      <c r="D116" s="39">
        <f t="shared" si="51"/>
        <v>0</v>
      </c>
      <c r="E116" s="39">
        <f t="shared" si="51"/>
        <v>0</v>
      </c>
      <c r="F116" s="39">
        <f t="shared" si="51"/>
        <v>0</v>
      </c>
      <c r="G116" s="39">
        <f t="shared" si="51"/>
        <v>0</v>
      </c>
      <c r="H116" s="39">
        <f t="shared" si="51"/>
        <v>0</v>
      </c>
      <c r="I116" s="39">
        <f t="shared" si="51"/>
        <v>0</v>
      </c>
      <c r="J116" s="39">
        <f t="shared" si="51"/>
        <v>0</v>
      </c>
      <c r="K116" s="39">
        <f t="shared" si="51"/>
        <v>0</v>
      </c>
      <c r="L116" s="39">
        <f t="shared" si="51"/>
        <v>0</v>
      </c>
      <c r="M116" s="39">
        <f t="shared" si="51"/>
        <v>0</v>
      </c>
      <c r="N116" s="39">
        <f t="shared" si="51"/>
        <v>0</v>
      </c>
      <c r="O116" s="39">
        <f t="shared" si="51"/>
        <v>0</v>
      </c>
    </row>
    <row r="117" spans="1:15" s="25" customFormat="1" x14ac:dyDescent="0.35">
      <c r="A117" s="107" t="s">
        <v>79</v>
      </c>
      <c r="B117" s="108"/>
      <c r="C117" s="108"/>
      <c r="D117" s="108"/>
      <c r="E117" s="108"/>
      <c r="F117" s="108"/>
      <c r="G117" s="108"/>
      <c r="H117" s="108"/>
      <c r="I117" s="108"/>
      <c r="J117" s="108"/>
      <c r="K117" s="108"/>
      <c r="L117" s="108"/>
      <c r="M117" s="108"/>
      <c r="N117" s="108"/>
      <c r="O117" s="108"/>
    </row>
    <row r="118" spans="1:15" s="25" customFormat="1" ht="12" x14ac:dyDescent="0.35">
      <c r="A118" s="25" t="s">
        <v>185</v>
      </c>
      <c r="B118" s="104"/>
      <c r="C118" s="104"/>
      <c r="D118" s="104"/>
      <c r="E118" s="104"/>
      <c r="F118" s="104"/>
      <c r="G118" s="104"/>
      <c r="H118" s="104"/>
      <c r="I118" s="104"/>
      <c r="J118" s="104"/>
      <c r="K118" s="104"/>
      <c r="L118" s="104"/>
      <c r="M118" s="104"/>
      <c r="N118" s="21">
        <f>SUM(B118:M118)</f>
        <v>0</v>
      </c>
      <c r="O118" s="21">
        <f>N118/COLUMNS(B118:M118)</f>
        <v>0</v>
      </c>
    </row>
    <row r="119" spans="1:15" s="25" customFormat="1" ht="12" x14ac:dyDescent="0.35">
      <c r="A119" s="25" t="s">
        <v>103</v>
      </c>
      <c r="B119" s="102"/>
      <c r="C119" s="102"/>
      <c r="D119" s="102"/>
      <c r="E119" s="102"/>
      <c r="F119" s="102"/>
      <c r="G119" s="102"/>
      <c r="H119" s="102"/>
      <c r="I119" s="102"/>
      <c r="J119" s="102"/>
      <c r="K119" s="102"/>
      <c r="L119" s="102"/>
      <c r="M119" s="102"/>
      <c r="N119" s="21">
        <f t="shared" ref="N119:N132" si="52">SUM(B119:M119)</f>
        <v>0</v>
      </c>
      <c r="O119" s="21">
        <f t="shared" ref="O119:O132" si="53">N119/COLUMNS(B119:M119)</f>
        <v>0</v>
      </c>
    </row>
    <row r="120" spans="1:15" s="25" customFormat="1" ht="12" x14ac:dyDescent="0.35">
      <c r="A120" s="25" t="s">
        <v>58</v>
      </c>
      <c r="B120" s="102">
        <v>11.09</v>
      </c>
      <c r="C120" s="102">
        <v>11.09</v>
      </c>
      <c r="D120" s="102">
        <v>11.09</v>
      </c>
      <c r="E120" s="102">
        <v>11.09</v>
      </c>
      <c r="F120" s="102">
        <v>11.09</v>
      </c>
      <c r="G120" s="102">
        <v>11.09</v>
      </c>
      <c r="H120" s="102">
        <v>11.09</v>
      </c>
      <c r="I120" s="102">
        <v>11.09</v>
      </c>
      <c r="J120" s="102">
        <v>11.09</v>
      </c>
      <c r="K120" s="102">
        <v>11.09</v>
      </c>
      <c r="L120" s="102">
        <v>11.09</v>
      </c>
      <c r="M120" s="102">
        <v>11.09</v>
      </c>
      <c r="N120" s="21">
        <f t="shared" si="52"/>
        <v>133.08000000000001</v>
      </c>
      <c r="O120" s="21">
        <f t="shared" si="53"/>
        <v>11.090000000000002</v>
      </c>
    </row>
    <row r="121" spans="1:15" s="25" customFormat="1" ht="12" x14ac:dyDescent="0.35">
      <c r="A121" s="25" t="s">
        <v>104</v>
      </c>
      <c r="B121" s="102"/>
      <c r="C121" s="102"/>
      <c r="D121" s="102"/>
      <c r="E121" s="102"/>
      <c r="F121" s="102"/>
      <c r="G121" s="102"/>
      <c r="H121" s="102"/>
      <c r="I121" s="102"/>
      <c r="J121" s="102"/>
      <c r="K121" s="102"/>
      <c r="L121" s="102"/>
      <c r="M121" s="102"/>
      <c r="N121" s="21">
        <f t="shared" si="52"/>
        <v>0</v>
      </c>
      <c r="O121" s="21">
        <f t="shared" si="53"/>
        <v>0</v>
      </c>
    </row>
    <row r="122" spans="1:15" s="25" customFormat="1" ht="12" x14ac:dyDescent="0.35">
      <c r="A122" s="25" t="s">
        <v>81</v>
      </c>
      <c r="B122" s="102"/>
      <c r="C122" s="102"/>
      <c r="D122" s="102"/>
      <c r="E122" s="102"/>
      <c r="F122" s="102"/>
      <c r="G122" s="102"/>
      <c r="H122" s="102"/>
      <c r="I122" s="102"/>
      <c r="J122" s="102"/>
      <c r="K122" s="102"/>
      <c r="L122" s="102"/>
      <c r="M122" s="102"/>
      <c r="N122" s="21">
        <f t="shared" si="52"/>
        <v>0</v>
      </c>
      <c r="O122" s="21">
        <f t="shared" si="53"/>
        <v>0</v>
      </c>
    </row>
    <row r="123" spans="1:15" s="25" customFormat="1" ht="12" x14ac:dyDescent="0.35">
      <c r="A123" s="25" t="s">
        <v>102</v>
      </c>
      <c r="B123" s="102"/>
      <c r="C123" s="102"/>
      <c r="D123" s="102"/>
      <c r="E123" s="102"/>
      <c r="F123" s="102"/>
      <c r="G123" s="102"/>
      <c r="H123" s="102"/>
      <c r="I123" s="102"/>
      <c r="J123" s="102"/>
      <c r="K123" s="102"/>
      <c r="L123" s="102"/>
      <c r="M123" s="102"/>
      <c r="N123" s="21">
        <f t="shared" si="52"/>
        <v>0</v>
      </c>
      <c r="O123" s="21">
        <f t="shared" si="53"/>
        <v>0</v>
      </c>
    </row>
    <row r="124" spans="1:15" s="25" customFormat="1" ht="12" x14ac:dyDescent="0.35">
      <c r="A124" s="25" t="s">
        <v>441</v>
      </c>
      <c r="B124" s="102"/>
      <c r="C124" s="102"/>
      <c r="D124" s="102"/>
      <c r="E124" s="102"/>
      <c r="F124" s="102"/>
      <c r="G124" s="102"/>
      <c r="H124" s="102"/>
      <c r="I124" s="102"/>
      <c r="J124" s="102"/>
      <c r="K124" s="102"/>
      <c r="L124" s="102"/>
      <c r="M124" s="102"/>
      <c r="N124" s="21">
        <f t="shared" si="52"/>
        <v>0</v>
      </c>
      <c r="O124" s="21">
        <f t="shared" si="53"/>
        <v>0</v>
      </c>
    </row>
    <row r="125" spans="1:15" s="25" customFormat="1" ht="12" x14ac:dyDescent="0.35">
      <c r="A125" s="25" t="s">
        <v>440</v>
      </c>
      <c r="B125" s="102"/>
      <c r="C125" s="102"/>
      <c r="D125" s="102"/>
      <c r="E125" s="102"/>
      <c r="F125" s="102"/>
      <c r="G125" s="102"/>
      <c r="H125" s="102"/>
      <c r="I125" s="102"/>
      <c r="J125" s="102"/>
      <c r="K125" s="102"/>
      <c r="L125" s="102"/>
      <c r="M125" s="102"/>
      <c r="N125" s="21">
        <f t="shared" si="52"/>
        <v>0</v>
      </c>
      <c r="O125" s="21">
        <f t="shared" si="53"/>
        <v>0</v>
      </c>
    </row>
    <row r="126" spans="1:15" s="25" customFormat="1" ht="12" x14ac:dyDescent="0.35">
      <c r="A126" s="25" t="s">
        <v>83</v>
      </c>
      <c r="B126" s="102"/>
      <c r="C126" s="102"/>
      <c r="D126" s="102"/>
      <c r="E126" s="102"/>
      <c r="F126" s="102"/>
      <c r="G126" s="102"/>
      <c r="H126" s="102"/>
      <c r="I126" s="102"/>
      <c r="J126" s="102"/>
      <c r="K126" s="102"/>
      <c r="L126" s="102"/>
      <c r="M126" s="102"/>
      <c r="N126" s="21">
        <f t="shared" si="52"/>
        <v>0</v>
      </c>
      <c r="O126" s="21">
        <f t="shared" si="53"/>
        <v>0</v>
      </c>
    </row>
    <row r="127" spans="1:15" s="25" customFormat="1" ht="12" x14ac:dyDescent="0.35">
      <c r="A127" s="25" t="s">
        <v>439</v>
      </c>
      <c r="B127" s="102"/>
      <c r="C127" s="102"/>
      <c r="D127" s="102"/>
      <c r="E127" s="102"/>
      <c r="F127" s="102"/>
      <c r="G127" s="102"/>
      <c r="H127" s="102"/>
      <c r="I127" s="102"/>
      <c r="J127" s="102"/>
      <c r="K127" s="102"/>
      <c r="L127" s="102"/>
      <c r="M127" s="102"/>
      <c r="N127" s="21">
        <f t="shared" si="52"/>
        <v>0</v>
      </c>
      <c r="O127" s="21">
        <f t="shared" si="53"/>
        <v>0</v>
      </c>
    </row>
    <row r="128" spans="1:15" s="25" customFormat="1" ht="12" x14ac:dyDescent="0.35">
      <c r="A128" s="25" t="s">
        <v>84</v>
      </c>
      <c r="B128" s="102"/>
      <c r="C128" s="102"/>
      <c r="D128" s="102"/>
      <c r="E128" s="102"/>
      <c r="F128" s="102"/>
      <c r="G128" s="102"/>
      <c r="H128" s="102"/>
      <c r="I128" s="102"/>
      <c r="J128" s="102"/>
      <c r="K128" s="102"/>
      <c r="L128" s="102"/>
      <c r="M128" s="102"/>
      <c r="N128" s="21">
        <f t="shared" si="52"/>
        <v>0</v>
      </c>
      <c r="O128" s="21">
        <f t="shared" si="53"/>
        <v>0</v>
      </c>
    </row>
    <row r="129" spans="1:15" s="25" customFormat="1" ht="12" x14ac:dyDescent="0.35">
      <c r="A129" s="25" t="s">
        <v>82</v>
      </c>
      <c r="B129" s="102"/>
      <c r="C129" s="102"/>
      <c r="D129" s="102"/>
      <c r="E129" s="102"/>
      <c r="F129" s="102"/>
      <c r="G129" s="102"/>
      <c r="H129" s="102"/>
      <c r="I129" s="102"/>
      <c r="J129" s="102"/>
      <c r="K129" s="102"/>
      <c r="L129" s="102"/>
      <c r="M129" s="102"/>
      <c r="N129" s="21">
        <f t="shared" si="52"/>
        <v>0</v>
      </c>
      <c r="O129" s="21">
        <f t="shared" si="53"/>
        <v>0</v>
      </c>
    </row>
    <row r="130" spans="1:15" s="25" customFormat="1" ht="12" x14ac:dyDescent="0.35">
      <c r="A130" s="25" t="s">
        <v>105</v>
      </c>
      <c r="B130" s="102"/>
      <c r="C130" s="102"/>
      <c r="D130" s="102"/>
      <c r="E130" s="102"/>
      <c r="F130" s="102"/>
      <c r="G130" s="102"/>
      <c r="H130" s="102"/>
      <c r="I130" s="102"/>
      <c r="J130" s="102"/>
      <c r="K130" s="102"/>
      <c r="L130" s="102"/>
      <c r="M130" s="102"/>
      <c r="N130" s="21">
        <f t="shared" si="52"/>
        <v>0</v>
      </c>
      <c r="O130" s="21">
        <f t="shared" si="53"/>
        <v>0</v>
      </c>
    </row>
    <row r="131" spans="1:15" s="25" customFormat="1" ht="12" x14ac:dyDescent="0.35">
      <c r="A131" s="25" t="s">
        <v>131</v>
      </c>
      <c r="B131" s="103"/>
      <c r="C131" s="103"/>
      <c r="D131" s="103"/>
      <c r="E131" s="103"/>
      <c r="F131" s="103"/>
      <c r="G131" s="103"/>
      <c r="H131" s="103"/>
      <c r="I131" s="103"/>
      <c r="J131" s="103"/>
      <c r="K131" s="103"/>
      <c r="L131" s="103"/>
      <c r="M131" s="103"/>
      <c r="N131" s="21">
        <f t="shared" si="52"/>
        <v>0</v>
      </c>
      <c r="O131" s="21">
        <f t="shared" si="53"/>
        <v>0</v>
      </c>
    </row>
    <row r="132" spans="1:15" s="25" customFormat="1" ht="12" x14ac:dyDescent="0.35">
      <c r="A132" s="105" t="str">
        <f>"Total "&amp;A117</f>
        <v>Total ENTERTAINMENT</v>
      </c>
      <c r="B132" s="106">
        <f>SUM(B117:B131)</f>
        <v>11.09</v>
      </c>
      <c r="C132" s="106">
        <f t="shared" ref="C132:M132" si="54">SUM(C117:C131)</f>
        <v>11.09</v>
      </c>
      <c r="D132" s="106">
        <f t="shared" si="54"/>
        <v>11.09</v>
      </c>
      <c r="E132" s="106">
        <f t="shared" si="54"/>
        <v>11.09</v>
      </c>
      <c r="F132" s="106">
        <f t="shared" si="54"/>
        <v>11.09</v>
      </c>
      <c r="G132" s="106">
        <f t="shared" si="54"/>
        <v>11.09</v>
      </c>
      <c r="H132" s="106">
        <f t="shared" si="54"/>
        <v>11.09</v>
      </c>
      <c r="I132" s="106">
        <f t="shared" si="54"/>
        <v>11.09</v>
      </c>
      <c r="J132" s="106">
        <f t="shared" si="54"/>
        <v>11.09</v>
      </c>
      <c r="K132" s="106">
        <f t="shared" si="54"/>
        <v>11.09</v>
      </c>
      <c r="L132" s="106">
        <f t="shared" si="54"/>
        <v>11.09</v>
      </c>
      <c r="M132" s="106">
        <f t="shared" si="54"/>
        <v>11.09</v>
      </c>
      <c r="N132" s="106">
        <f t="shared" si="52"/>
        <v>133.08000000000001</v>
      </c>
      <c r="O132" s="106">
        <f t="shared" si="53"/>
        <v>11.090000000000002</v>
      </c>
    </row>
    <row r="133" spans="1:15" s="25" customFormat="1" ht="12" x14ac:dyDescent="0.35">
      <c r="A133" s="38" t="s">
        <v>190</v>
      </c>
      <c r="B133" s="39">
        <f t="shared" ref="B133:O133" si="55">IF(B$5&gt;0,B132/B$5," - ")</f>
        <v>2.2179999999999999E-3</v>
      </c>
      <c r="C133" s="39">
        <f t="shared" si="55"/>
        <v>2.2179999999999999E-3</v>
      </c>
      <c r="D133" s="39">
        <f t="shared" si="55"/>
        <v>2.2179999999999999E-3</v>
      </c>
      <c r="E133" s="39">
        <f t="shared" si="55"/>
        <v>2.2179999999999999E-3</v>
      </c>
      <c r="F133" s="39">
        <f t="shared" si="55"/>
        <v>2.2179999999999999E-3</v>
      </c>
      <c r="G133" s="39">
        <f t="shared" si="55"/>
        <v>2.2179999999999999E-3</v>
      </c>
      <c r="H133" s="39">
        <f t="shared" si="55"/>
        <v>2.2179999999999999E-3</v>
      </c>
      <c r="I133" s="39">
        <f t="shared" si="55"/>
        <v>2.2179999999999999E-3</v>
      </c>
      <c r="J133" s="39">
        <f t="shared" si="55"/>
        <v>2.2179999999999999E-3</v>
      </c>
      <c r="K133" s="39">
        <f t="shared" si="55"/>
        <v>2.2048458894236983E-3</v>
      </c>
      <c r="L133" s="39">
        <f t="shared" si="55"/>
        <v>2.2048458894236983E-3</v>
      </c>
      <c r="M133" s="39">
        <f t="shared" si="55"/>
        <v>2.2048458894236983E-3</v>
      </c>
      <c r="N133" s="39">
        <f t="shared" si="55"/>
        <v>2.2146967797529982E-3</v>
      </c>
      <c r="O133" s="39">
        <f t="shared" si="55"/>
        <v>2.2146967797529987E-3</v>
      </c>
    </row>
    <row r="134" spans="1:15" s="25" customFormat="1" x14ac:dyDescent="0.35">
      <c r="A134" s="107" t="s">
        <v>85</v>
      </c>
      <c r="B134" s="108"/>
      <c r="C134" s="108"/>
      <c r="D134" s="108"/>
      <c r="E134" s="108"/>
      <c r="F134" s="108"/>
      <c r="G134" s="108"/>
      <c r="H134" s="108"/>
      <c r="I134" s="108"/>
      <c r="J134" s="108"/>
      <c r="K134" s="108"/>
      <c r="L134" s="108"/>
      <c r="M134" s="108"/>
      <c r="N134" s="108"/>
      <c r="O134" s="108"/>
    </row>
    <row r="135" spans="1:15" s="25" customFormat="1" ht="12" x14ac:dyDescent="0.35">
      <c r="A135" s="25" t="s">
        <v>80</v>
      </c>
      <c r="B135" s="104"/>
      <c r="C135" s="104"/>
      <c r="D135" s="104"/>
      <c r="E135" s="104"/>
      <c r="F135" s="104"/>
      <c r="G135" s="104"/>
      <c r="H135" s="104"/>
      <c r="I135" s="104"/>
      <c r="J135" s="104"/>
      <c r="K135" s="104"/>
      <c r="L135" s="104"/>
      <c r="M135" s="104"/>
      <c r="N135" s="21">
        <f>SUM(B135:M135)</f>
        <v>0</v>
      </c>
      <c r="O135" s="21">
        <f>N135/COLUMNS(B135:M135)</f>
        <v>0</v>
      </c>
    </row>
    <row r="136" spans="1:15" s="25" customFormat="1" ht="12" x14ac:dyDescent="0.35">
      <c r="A136" s="25" t="s">
        <v>411</v>
      </c>
      <c r="B136" s="102"/>
      <c r="C136" s="102"/>
      <c r="D136" s="102"/>
      <c r="E136" s="102"/>
      <c r="F136" s="102"/>
      <c r="G136" s="102"/>
      <c r="H136" s="102"/>
      <c r="I136" s="102"/>
      <c r="J136" s="102"/>
      <c r="K136" s="102"/>
      <c r="L136" s="102"/>
      <c r="M136" s="102"/>
      <c r="N136" s="21">
        <f>SUM(B136:M136)</f>
        <v>0</v>
      </c>
      <c r="O136" s="21">
        <f>N136/COLUMNS(B136:M136)</f>
        <v>0</v>
      </c>
    </row>
    <row r="137" spans="1:15" s="25" customFormat="1" ht="12" x14ac:dyDescent="0.35">
      <c r="A137" s="25" t="s">
        <v>186</v>
      </c>
      <c r="B137" s="102"/>
      <c r="C137" s="102"/>
      <c r="D137" s="102"/>
      <c r="E137" s="102"/>
      <c r="F137" s="102"/>
      <c r="G137" s="102"/>
      <c r="H137" s="102"/>
      <c r="I137" s="102"/>
      <c r="J137" s="102"/>
      <c r="K137" s="102"/>
      <c r="L137" s="102"/>
      <c r="M137" s="102"/>
      <c r="N137" s="21">
        <f>SUM(B137:M137)</f>
        <v>0</v>
      </c>
      <c r="O137" s="21">
        <f>N137/COLUMNS(B137:M137)</f>
        <v>0</v>
      </c>
    </row>
    <row r="138" spans="1:15" s="25" customFormat="1" ht="12" x14ac:dyDescent="0.35">
      <c r="A138" s="25" t="s">
        <v>132</v>
      </c>
      <c r="B138" s="103"/>
      <c r="C138" s="103"/>
      <c r="D138" s="103"/>
      <c r="E138" s="103"/>
      <c r="F138" s="103"/>
      <c r="G138" s="103"/>
      <c r="H138" s="103"/>
      <c r="I138" s="103"/>
      <c r="J138" s="103"/>
      <c r="K138" s="103"/>
      <c r="L138" s="103"/>
      <c r="M138" s="103"/>
      <c r="N138" s="21">
        <f>SUM(B138:M138)</f>
        <v>0</v>
      </c>
      <c r="O138" s="21">
        <f>N138/COLUMNS(B138:M138)</f>
        <v>0</v>
      </c>
    </row>
    <row r="139" spans="1:15" s="25" customFormat="1" ht="12" x14ac:dyDescent="0.35">
      <c r="A139" s="105" t="str">
        <f>"Total "&amp;A134</f>
        <v>Total SUBSCRIPTIONS</v>
      </c>
      <c r="B139" s="106">
        <f t="shared" ref="B139:M139" si="56">SUM(B134:B138)</f>
        <v>0</v>
      </c>
      <c r="C139" s="106">
        <f t="shared" si="56"/>
        <v>0</v>
      </c>
      <c r="D139" s="106">
        <f t="shared" si="56"/>
        <v>0</v>
      </c>
      <c r="E139" s="106">
        <f t="shared" si="56"/>
        <v>0</v>
      </c>
      <c r="F139" s="106">
        <f t="shared" si="56"/>
        <v>0</v>
      </c>
      <c r="G139" s="106">
        <f t="shared" si="56"/>
        <v>0</v>
      </c>
      <c r="H139" s="106">
        <f t="shared" si="56"/>
        <v>0</v>
      </c>
      <c r="I139" s="106">
        <f t="shared" si="56"/>
        <v>0</v>
      </c>
      <c r="J139" s="106">
        <f t="shared" si="56"/>
        <v>0</v>
      </c>
      <c r="K139" s="106">
        <f t="shared" si="56"/>
        <v>0</v>
      </c>
      <c r="L139" s="106">
        <f t="shared" si="56"/>
        <v>0</v>
      </c>
      <c r="M139" s="106">
        <f t="shared" si="56"/>
        <v>0</v>
      </c>
      <c r="N139" s="106">
        <f>SUM(B139:M139)</f>
        <v>0</v>
      </c>
      <c r="O139" s="106">
        <f>N139/COLUMNS(B139:M139)</f>
        <v>0</v>
      </c>
    </row>
    <row r="140" spans="1:15" s="25" customFormat="1" ht="12" x14ac:dyDescent="0.35">
      <c r="A140" s="38" t="s">
        <v>190</v>
      </c>
      <c r="B140" s="39">
        <f t="shared" ref="B140:O140" si="57">IF(B$5&gt;0,B139/B$5," - ")</f>
        <v>0</v>
      </c>
      <c r="C140" s="39">
        <f t="shared" si="57"/>
        <v>0</v>
      </c>
      <c r="D140" s="39">
        <f t="shared" si="57"/>
        <v>0</v>
      </c>
      <c r="E140" s="39">
        <f t="shared" si="57"/>
        <v>0</v>
      </c>
      <c r="F140" s="39">
        <f t="shared" si="57"/>
        <v>0</v>
      </c>
      <c r="G140" s="39">
        <f t="shared" si="57"/>
        <v>0</v>
      </c>
      <c r="H140" s="39">
        <f t="shared" si="57"/>
        <v>0</v>
      </c>
      <c r="I140" s="39">
        <f t="shared" si="57"/>
        <v>0</v>
      </c>
      <c r="J140" s="39">
        <f t="shared" si="57"/>
        <v>0</v>
      </c>
      <c r="K140" s="39">
        <f t="shared" si="57"/>
        <v>0</v>
      </c>
      <c r="L140" s="39">
        <f t="shared" si="57"/>
        <v>0</v>
      </c>
      <c r="M140" s="39">
        <f t="shared" si="57"/>
        <v>0</v>
      </c>
      <c r="N140" s="39">
        <f t="shared" si="57"/>
        <v>0</v>
      </c>
      <c r="O140" s="39">
        <f t="shared" si="57"/>
        <v>0</v>
      </c>
    </row>
    <row r="141" spans="1:15" s="25" customFormat="1" x14ac:dyDescent="0.35">
      <c r="A141" s="107" t="s">
        <v>68</v>
      </c>
      <c r="B141" s="108"/>
      <c r="C141" s="108"/>
      <c r="D141" s="108"/>
      <c r="E141" s="108"/>
      <c r="F141" s="108"/>
      <c r="G141" s="108"/>
      <c r="H141" s="108"/>
      <c r="I141" s="108"/>
      <c r="J141" s="108"/>
      <c r="K141" s="108"/>
      <c r="L141" s="108"/>
      <c r="M141" s="108"/>
      <c r="N141" s="108"/>
      <c r="O141" s="108"/>
    </row>
    <row r="142" spans="1:15" s="25" customFormat="1" ht="12" x14ac:dyDescent="0.35">
      <c r="A142" s="25" t="s">
        <v>89</v>
      </c>
      <c r="B142" s="104"/>
      <c r="C142" s="104"/>
      <c r="D142" s="104"/>
      <c r="E142" s="104"/>
      <c r="F142" s="104"/>
      <c r="G142" s="104"/>
      <c r="H142" s="104"/>
      <c r="I142" s="104"/>
      <c r="J142" s="104"/>
      <c r="K142" s="104">
        <v>20</v>
      </c>
      <c r="L142" s="104">
        <v>20</v>
      </c>
      <c r="M142" s="104">
        <v>20</v>
      </c>
      <c r="N142" s="21">
        <f>SUM(B142:M142)</f>
        <v>60</v>
      </c>
      <c r="O142" s="21">
        <f>N142/COLUMNS(B142:M142)</f>
        <v>5</v>
      </c>
    </row>
    <row r="143" spans="1:15" s="25" customFormat="1" ht="12" x14ac:dyDescent="0.35">
      <c r="A143" s="25" t="s">
        <v>59</v>
      </c>
      <c r="B143" s="102"/>
      <c r="C143" s="102"/>
      <c r="D143" s="102"/>
      <c r="E143" s="102"/>
      <c r="F143" s="102"/>
      <c r="G143" s="102"/>
      <c r="H143" s="102"/>
      <c r="I143" s="102"/>
      <c r="J143" s="102"/>
      <c r="K143" s="102"/>
      <c r="L143" s="102"/>
      <c r="M143" s="102"/>
      <c r="N143" s="21">
        <f>SUM(B143:M143)</f>
        <v>0</v>
      </c>
      <c r="O143" s="21">
        <f>N143/COLUMNS(B143:M143)</f>
        <v>0</v>
      </c>
    </row>
    <row r="144" spans="1:15" s="25" customFormat="1" ht="12" x14ac:dyDescent="0.35">
      <c r="A144" s="25" t="s">
        <v>133</v>
      </c>
      <c r="B144" s="103"/>
      <c r="C144" s="103"/>
      <c r="D144" s="103"/>
      <c r="E144" s="103"/>
      <c r="F144" s="103"/>
      <c r="G144" s="103"/>
      <c r="H144" s="103"/>
      <c r="I144" s="103"/>
      <c r="J144" s="103"/>
      <c r="K144" s="103"/>
      <c r="L144" s="103"/>
      <c r="M144" s="103"/>
      <c r="N144" s="21">
        <f>SUM(B144:M144)</f>
        <v>0</v>
      </c>
      <c r="O144" s="21">
        <f>N144/COLUMNS(B144:M144)</f>
        <v>0</v>
      </c>
    </row>
    <row r="145" spans="1:15" s="25" customFormat="1" ht="12" x14ac:dyDescent="0.35">
      <c r="A145" s="105" t="str">
        <f>"Total "&amp;A141</f>
        <v>Total MISCELLANEOUS</v>
      </c>
      <c r="B145" s="106">
        <f>SUM(B141:B144)</f>
        <v>0</v>
      </c>
      <c r="C145" s="106">
        <f t="shared" ref="C145:M145" si="58">SUM(C141:C144)</f>
        <v>0</v>
      </c>
      <c r="D145" s="106">
        <f t="shared" si="58"/>
        <v>0</v>
      </c>
      <c r="E145" s="106">
        <f t="shared" si="58"/>
        <v>0</v>
      </c>
      <c r="F145" s="106">
        <f t="shared" si="58"/>
        <v>0</v>
      </c>
      <c r="G145" s="106">
        <f t="shared" si="58"/>
        <v>0</v>
      </c>
      <c r="H145" s="106">
        <f t="shared" si="58"/>
        <v>0</v>
      </c>
      <c r="I145" s="106">
        <f t="shared" si="58"/>
        <v>0</v>
      </c>
      <c r="J145" s="106">
        <f t="shared" si="58"/>
        <v>0</v>
      </c>
      <c r="K145" s="106">
        <f t="shared" si="58"/>
        <v>20</v>
      </c>
      <c r="L145" s="106">
        <f t="shared" si="58"/>
        <v>20</v>
      </c>
      <c r="M145" s="106">
        <f t="shared" si="58"/>
        <v>20</v>
      </c>
      <c r="N145" s="106">
        <f>SUM(B145:M145)</f>
        <v>60</v>
      </c>
      <c r="O145" s="106">
        <f>N145/COLUMNS(B145:M145)</f>
        <v>5</v>
      </c>
    </row>
    <row r="146" spans="1:15" s="25" customFormat="1" ht="12" x14ac:dyDescent="0.35">
      <c r="A146" s="38" t="s">
        <v>190</v>
      </c>
      <c r="B146" s="39">
        <f t="shared" ref="B146:O146" si="59">IF(B$5&gt;0,B145/B$5," - ")</f>
        <v>0</v>
      </c>
      <c r="C146" s="39">
        <f t="shared" si="59"/>
        <v>0</v>
      </c>
      <c r="D146" s="39">
        <f t="shared" si="59"/>
        <v>0</v>
      </c>
      <c r="E146" s="39">
        <f t="shared" si="59"/>
        <v>0</v>
      </c>
      <c r="F146" s="39">
        <f t="shared" si="59"/>
        <v>0</v>
      </c>
      <c r="G146" s="39">
        <f t="shared" si="59"/>
        <v>0</v>
      </c>
      <c r="H146" s="39">
        <f t="shared" si="59"/>
        <v>0</v>
      </c>
      <c r="I146" s="39">
        <f t="shared" si="59"/>
        <v>0</v>
      </c>
      <c r="J146" s="39">
        <f t="shared" si="59"/>
        <v>0</v>
      </c>
      <c r="K146" s="39">
        <f t="shared" si="59"/>
        <v>3.9762775282663632E-3</v>
      </c>
      <c r="L146" s="39">
        <f t="shared" si="59"/>
        <v>3.9762775282663632E-3</v>
      </c>
      <c r="M146" s="39">
        <f t="shared" si="59"/>
        <v>3.9762775282663632E-3</v>
      </c>
      <c r="N146" s="39">
        <f t="shared" si="59"/>
        <v>9.9851072125924176E-4</v>
      </c>
      <c r="O146" s="39">
        <f t="shared" si="59"/>
        <v>9.9851072125924176E-4</v>
      </c>
    </row>
  </sheetData>
  <phoneticPr fontId="5" type="noConversion"/>
  <conditionalFormatting sqref="A142:A144 A135:A138 A118:A131 A112:A114 A84:A90 A73:A80 A54:A57 A44:A50 A33:A40 A29 A13:A16 A20:A25 A61:A69 A94:A98 A102:A108">
    <cfRule type="expression" dxfId="8407" priority="1" stopIfTrue="1">
      <formula>ISERROR(MATCH(A13,categories,0))</formula>
    </cfRule>
  </conditionalFormatting>
  <conditionalFormatting sqref="B5:M7 B10:M146">
    <cfRule type="expression" dxfId="8406" priority="2" stopIfTrue="1">
      <formula>(MOD(COLUMN(),3)=1)</formula>
    </cfRule>
    <cfRule type="expression" dxfId="8405" priority="3" stopIfTrue="1">
      <formula>(MOD(COLUMN(),3)=2)</formula>
    </cfRule>
  </conditionalFormatting>
  <hyperlinks>
    <hyperlink ref="A2" r:id="rId1" xr:uid="{00000000-0004-0000-0100-000000000000}"/>
  </hyperlinks>
  <printOptions horizontalCentered="1"/>
  <pageMargins left="0.5" right="0.5" top="0.5" bottom="0.5" header="0.5" footer="0.25"/>
  <pageSetup fitToHeight="0" orientation="landscape" r:id="rId2"/>
  <headerFooter alignWithMargins="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P917"/>
  <sheetViews>
    <sheetView showGridLines="0" tabSelected="1" topLeftCell="F1" zoomScaleNormal="100" workbookViewId="0">
      <pane ySplit="4" topLeftCell="A84" activePane="bottomLeft" state="frozen"/>
      <selection pane="bottomLeft" activeCell="F101" sqref="F101"/>
    </sheetView>
  </sheetViews>
  <sheetFormatPr defaultColWidth="9.09765625" defaultRowHeight="13.5" x14ac:dyDescent="0.35"/>
  <cols>
    <col min="1" max="1" width="11" style="15" customWidth="1"/>
    <col min="2" max="2" width="9.296875" style="15" customWidth="1"/>
    <col min="3" max="3" width="6.3984375" style="68" customWidth="1"/>
    <col min="4" max="4" width="25.09765625" style="15" customWidth="1"/>
    <col min="5" max="5" width="8.09765625" style="15" customWidth="1"/>
    <col min="6" max="6" width="16.296875" style="15" customWidth="1"/>
    <col min="7" max="7" width="3.59765625" style="68" customWidth="1"/>
    <col min="8" max="8" width="10.8984375" style="15" customWidth="1"/>
    <col min="9" max="9" width="11.09765625" style="15" customWidth="1"/>
    <col min="10" max="11" width="9.296875" style="15" customWidth="1"/>
    <col min="12" max="12" width="11.09765625" style="15" customWidth="1"/>
    <col min="13" max="13" width="11.3984375" style="15" customWidth="1"/>
    <col min="14" max="14" width="11.296875" style="15" customWidth="1"/>
    <col min="15" max="15" width="4.296875" style="15" customWidth="1"/>
    <col min="16" max="16" width="9.09765625" style="153"/>
    <col min="17" max="16384" width="9.09765625" style="15"/>
  </cols>
  <sheetData>
    <row r="1" spans="1:16" ht="23" x14ac:dyDescent="0.35">
      <c r="A1" s="156" t="s">
        <v>192</v>
      </c>
      <c r="B1" s="85"/>
      <c r="C1" s="112"/>
      <c r="D1" s="85"/>
      <c r="E1" s="85"/>
      <c r="F1" s="85"/>
      <c r="G1" s="112"/>
      <c r="H1" s="85"/>
      <c r="I1" s="85"/>
      <c r="J1" s="85"/>
      <c r="K1" s="85"/>
      <c r="L1" s="85"/>
      <c r="M1" s="85"/>
      <c r="N1" s="85"/>
    </row>
    <row r="2" spans="1:16" x14ac:dyDescent="0.35">
      <c r="A2" s="93" t="s">
        <v>57</v>
      </c>
      <c r="B2" s="113"/>
      <c r="C2" s="114"/>
      <c r="D2" s="84"/>
      <c r="E2" s="113"/>
      <c r="F2" s="113"/>
      <c r="G2" s="114"/>
      <c r="H2" s="115"/>
      <c r="I2" s="115"/>
      <c r="J2" s="115"/>
      <c r="K2" s="115"/>
      <c r="L2" s="115"/>
      <c r="M2" s="113"/>
      <c r="N2" s="84"/>
      <c r="P2" s="1" t="s">
        <v>384</v>
      </c>
    </row>
    <row r="4" spans="1:16" ht="27" customHeight="1" x14ac:dyDescent="0.35">
      <c r="A4" s="130" t="s">
        <v>152</v>
      </c>
      <c r="B4" s="130" t="s">
        <v>116</v>
      </c>
      <c r="C4" s="131" t="s">
        <v>117</v>
      </c>
      <c r="D4" s="130" t="s">
        <v>306</v>
      </c>
      <c r="E4" s="130" t="s">
        <v>307</v>
      </c>
      <c r="F4" s="130" t="s">
        <v>118</v>
      </c>
      <c r="G4" s="131" t="s">
        <v>119</v>
      </c>
      <c r="H4" s="132" t="s">
        <v>302</v>
      </c>
      <c r="I4" s="132" t="s">
        <v>303</v>
      </c>
      <c r="J4" s="132" t="s">
        <v>304</v>
      </c>
      <c r="K4" s="132" t="s">
        <v>305</v>
      </c>
      <c r="L4" s="132" t="s">
        <v>161</v>
      </c>
      <c r="M4" s="132" t="s">
        <v>162</v>
      </c>
      <c r="N4" s="133" t="s">
        <v>157</v>
      </c>
    </row>
    <row r="5" spans="1:16" x14ac:dyDescent="0.35">
      <c r="A5" s="125" t="s">
        <v>153</v>
      </c>
      <c r="B5" s="126">
        <v>43831</v>
      </c>
      <c r="C5" s="127"/>
      <c r="D5" s="128" t="str">
        <f>"[Balance As of "&amp;TEXT(B5,"mm/dd/yyyy")&amp;"]"</f>
        <v>[Balance As of 01/01/2020]</v>
      </c>
      <c r="E5" s="128"/>
      <c r="F5" s="128" t="s">
        <v>156</v>
      </c>
      <c r="G5" s="127" t="s">
        <v>119</v>
      </c>
      <c r="H5" s="129">
        <v>0</v>
      </c>
      <c r="I5" s="129">
        <v>2120.64</v>
      </c>
      <c r="J5" s="35">
        <f>IF(OR(G5="c",G5="R"),H5,0)</f>
        <v>0</v>
      </c>
      <c r="K5" s="35">
        <f>IF(OR(G5="c",G5="R"),I5,0)</f>
        <v>2120.64</v>
      </c>
      <c r="L5" s="117">
        <f>SUMIF(A$4:A5,"="&amp;A5,I$4:I5)-SUMIF(A$4:A5,"="&amp;A5,H$4:H5)</f>
        <v>2120.64</v>
      </c>
      <c r="M5" s="117">
        <f>SUMIF(A$4:A5,"="&amp;A5,K$4:K5)-SUMIF(A$4:A5,"="&amp;A5,J$4:J5)</f>
        <v>2120.64</v>
      </c>
      <c r="N5" s="116">
        <f ca="1">IF(ISERROR(OFFSET(N5,-1,0,1,1)+I5-H5),I5-H5,OFFSET(N5,-1,0,1,1)+I5-H5)</f>
        <v>2120.64</v>
      </c>
    </row>
    <row r="6" spans="1:16" x14ac:dyDescent="0.35">
      <c r="A6" s="118" t="s">
        <v>154</v>
      </c>
      <c r="B6" s="126">
        <v>43831</v>
      </c>
      <c r="C6" s="120"/>
      <c r="D6" s="121" t="str">
        <f>"[Balance As of "&amp;TEXT(B6,"mm/dd/yyyy")&amp;"]"</f>
        <v>[Balance As of 01/01/2020]</v>
      </c>
      <c r="E6" s="121"/>
      <c r="F6" s="121" t="s">
        <v>156</v>
      </c>
      <c r="G6" s="120" t="s">
        <v>119</v>
      </c>
      <c r="H6" s="122">
        <v>0</v>
      </c>
      <c r="I6" s="122">
        <v>0</v>
      </c>
      <c r="J6" s="35">
        <f t="shared" ref="J6" si="0">IF(OR(G6="c",G6="R"),H6,0)</f>
        <v>0</v>
      </c>
      <c r="K6" s="35">
        <f t="shared" ref="K6" si="1">IF(OR(G6="c",G6="R"),I6,0)</f>
        <v>0</v>
      </c>
      <c r="L6" s="117">
        <f>SUMIF(A$4:A6,"="&amp;A6,I$4:I6)-SUMIF(A$4:A6,"="&amp;A6,H$4:H6)</f>
        <v>0</v>
      </c>
      <c r="M6" s="117">
        <f>SUMIF(A$4:A6,"="&amp;A6,K$4:K6)-SUMIF(A$4:A6,"="&amp;A6,J$4:J6)</f>
        <v>0</v>
      </c>
      <c r="N6" s="116">
        <f t="shared" ref="N6" ca="1" si="2">IF(ISERROR(OFFSET(N6,-1,0,1,1)+I6-H6),I6-H6,OFFSET(N6,-1,0,1,1)+I6-H6)</f>
        <v>2120.64</v>
      </c>
    </row>
    <row r="7" spans="1:16" s="17" customFormat="1" x14ac:dyDescent="0.35">
      <c r="A7" s="118" t="s">
        <v>417</v>
      </c>
      <c r="B7" s="126">
        <v>43831</v>
      </c>
      <c r="C7" s="120"/>
      <c r="D7" s="121" t="str">
        <f t="shared" ref="D7:D10" si="3">"[Balance As of "&amp;TEXT(B7,"mm/dd/yyyy")&amp;"]"</f>
        <v>[Balance As of 01/01/2020]</v>
      </c>
      <c r="E7" s="121"/>
      <c r="F7" s="121" t="s">
        <v>156</v>
      </c>
      <c r="G7" s="120" t="s">
        <v>119</v>
      </c>
      <c r="H7" s="122"/>
      <c r="I7" s="122">
        <v>0</v>
      </c>
      <c r="J7" s="35">
        <f t="shared" ref="J7:J8" si="4">IF(OR(G7="c",G7="R"),H7,0)</f>
        <v>0</v>
      </c>
      <c r="K7" s="35">
        <f t="shared" ref="K7:K8" si="5">IF(OR(G7="c",G7="R"),I7,0)</f>
        <v>0</v>
      </c>
      <c r="L7" s="117">
        <f>SUMIF(A$4:A7,"="&amp;A7,I$4:I7)-SUMIF(A$4:A7,"="&amp;A7,H$4:H7)</f>
        <v>0</v>
      </c>
      <c r="M7" s="117">
        <f>SUMIF(A$4:A7,"="&amp;A7,K$4:K7)-SUMIF(A$4:A7,"="&amp;A7,J$4:J7)</f>
        <v>0</v>
      </c>
      <c r="N7" s="116">
        <f t="shared" ref="N7:N8" ca="1" si="6">IF(ISERROR(OFFSET(N7,-1,0,1,1)+I7-H7),I7-H7,OFFSET(N7,-1,0,1,1)+I7-H7)</f>
        <v>2120.64</v>
      </c>
      <c r="P7" s="153"/>
    </row>
    <row r="8" spans="1:16" s="17" customFormat="1" x14ac:dyDescent="0.35">
      <c r="A8" s="118" t="s">
        <v>447</v>
      </c>
      <c r="B8" s="126">
        <v>43831</v>
      </c>
      <c r="C8" s="120"/>
      <c r="D8" s="121" t="str">
        <f t="shared" si="3"/>
        <v>[Balance As of 01/01/2020]</v>
      </c>
      <c r="E8" s="121"/>
      <c r="F8" s="121" t="s">
        <v>156</v>
      </c>
      <c r="G8" s="120" t="s">
        <v>119</v>
      </c>
      <c r="H8" s="122">
        <v>6142.46</v>
      </c>
      <c r="I8" s="122">
        <v>0</v>
      </c>
      <c r="J8" s="35">
        <f t="shared" si="4"/>
        <v>6142.46</v>
      </c>
      <c r="K8" s="35">
        <f t="shared" si="5"/>
        <v>0</v>
      </c>
      <c r="L8" s="117">
        <f>SUMIF(A$4:A8,"="&amp;A8,I$4:I8)-SUMIF(A$4:A8,"="&amp;A8,H$4:H8)</f>
        <v>-6142.46</v>
      </c>
      <c r="M8" s="117">
        <f>SUMIF(A$4:A8,"="&amp;A8,K$4:K8)-SUMIF(A$4:A8,"="&amp;A8,J$4:J8)</f>
        <v>-6142.46</v>
      </c>
      <c r="N8" s="116">
        <f t="shared" ca="1" si="6"/>
        <v>-4021.82</v>
      </c>
      <c r="P8" s="153"/>
    </row>
    <row r="9" spans="1:16" s="17" customFormat="1" x14ac:dyDescent="0.35">
      <c r="A9" s="118" t="s">
        <v>153</v>
      </c>
      <c r="B9" s="126">
        <v>44562</v>
      </c>
      <c r="C9" s="120"/>
      <c r="D9" s="121" t="s">
        <v>457</v>
      </c>
      <c r="E9" s="121"/>
      <c r="F9" s="121" t="s">
        <v>100</v>
      </c>
      <c r="G9" s="120" t="s">
        <v>119</v>
      </c>
      <c r="H9" s="122">
        <v>0</v>
      </c>
      <c r="I9" s="122"/>
      <c r="J9" s="35">
        <f t="shared" ref="J9:J72" si="7">IF(OR(G9="c",G9="R"),H9,0)</f>
        <v>0</v>
      </c>
      <c r="K9" s="35">
        <f t="shared" ref="K9:K72" si="8">IF(OR(G9="c",G9="R"),I9,0)</f>
        <v>0</v>
      </c>
      <c r="L9" s="117">
        <f>SUMIF(A$4:A9,"="&amp;A9,I$4:I9)-SUMIF(A$4:A9,"="&amp;A9,H$4:H9)</f>
        <v>2120.64</v>
      </c>
      <c r="M9" s="117">
        <f>SUMIF(A$4:A9,"="&amp;A9,K$4:K9)-SUMIF(A$4:A9,"="&amp;A9,J$4:J9)</f>
        <v>2120.64</v>
      </c>
      <c r="N9" s="116">
        <f t="shared" ref="N9:N72" ca="1" si="9">IF(ISERROR(OFFSET(N9,-1,0,1,1)+I9-H9),I9-H9,OFFSET(N9,-1,0,1,1)+I9-H9)</f>
        <v>-4021.82</v>
      </c>
      <c r="P9" s="153"/>
    </row>
    <row r="10" spans="1:16" x14ac:dyDescent="0.35">
      <c r="A10" s="118" t="s">
        <v>446</v>
      </c>
      <c r="B10" s="126">
        <v>43831</v>
      </c>
      <c r="C10" s="120"/>
      <c r="D10" s="121" t="str">
        <f t="shared" si="3"/>
        <v>[Balance As of 01/01/2020]</v>
      </c>
      <c r="E10" s="121"/>
      <c r="F10" s="121" t="s">
        <v>156</v>
      </c>
      <c r="G10" s="120" t="s">
        <v>119</v>
      </c>
      <c r="H10" s="122">
        <v>14326.8</v>
      </c>
      <c r="I10" s="122"/>
      <c r="J10" s="35">
        <f t="shared" si="7"/>
        <v>14326.8</v>
      </c>
      <c r="K10" s="35">
        <f t="shared" si="8"/>
        <v>0</v>
      </c>
      <c r="L10" s="117">
        <f>SUMIF(A$4:A10,"="&amp;A10,I$4:I10)-SUMIF(A$4:A10,"="&amp;A10,H$4:H10)</f>
        <v>-14326.8</v>
      </c>
      <c r="M10" s="117">
        <f>SUMIF(A$4:A10,"="&amp;A10,K$4:K10)-SUMIF(A$4:A10,"="&amp;A10,J$4:J10)</f>
        <v>-14326.8</v>
      </c>
      <c r="N10" s="116">
        <f t="shared" ca="1" si="9"/>
        <v>-18348.62</v>
      </c>
    </row>
    <row r="11" spans="1:16" x14ac:dyDescent="0.35">
      <c r="A11" s="118" t="s">
        <v>153</v>
      </c>
      <c r="B11" s="126">
        <v>44562</v>
      </c>
      <c r="C11" s="120"/>
      <c r="D11" s="121" t="s">
        <v>451</v>
      </c>
      <c r="E11" s="121"/>
      <c r="F11" s="121" t="s">
        <v>100</v>
      </c>
      <c r="G11" s="120" t="s">
        <v>119</v>
      </c>
      <c r="H11" s="122">
        <v>21.98</v>
      </c>
      <c r="I11" s="122"/>
      <c r="J11" s="35">
        <f t="shared" si="7"/>
        <v>21.98</v>
      </c>
      <c r="K11" s="35">
        <f t="shared" si="8"/>
        <v>0</v>
      </c>
      <c r="L11" s="117">
        <f>SUMIF(A$4:A11,"="&amp;A11,I$4:I11)-SUMIF(A$4:A11,"="&amp;A11,H$4:H11)</f>
        <v>2098.66</v>
      </c>
      <c r="M11" s="117">
        <f>SUMIF(A$4:A11,"="&amp;A11,K$4:K11)-SUMIF(A$4:A11,"="&amp;A11,J$4:J11)</f>
        <v>2098.66</v>
      </c>
      <c r="N11" s="116">
        <f t="shared" ca="1" si="9"/>
        <v>-18370.599999999999</v>
      </c>
    </row>
    <row r="12" spans="1:16" s="17" customFormat="1" x14ac:dyDescent="0.35">
      <c r="A12" s="118" t="s">
        <v>153</v>
      </c>
      <c r="B12" s="126">
        <v>44565</v>
      </c>
      <c r="C12" s="120"/>
      <c r="D12" s="121" t="s">
        <v>452</v>
      </c>
      <c r="E12" s="121"/>
      <c r="F12" s="121" t="s">
        <v>442</v>
      </c>
      <c r="G12" s="120" t="s">
        <v>119</v>
      </c>
      <c r="H12" s="122">
        <v>159.31</v>
      </c>
      <c r="I12" s="122"/>
      <c r="J12" s="35">
        <f t="shared" si="7"/>
        <v>159.31</v>
      </c>
      <c r="K12" s="35">
        <f t="shared" si="8"/>
        <v>0</v>
      </c>
      <c r="L12" s="117">
        <f>SUMIF(A$4:A12,"="&amp;A12,I$4:I12)-SUMIF(A$4:A12,"="&amp;A12,H$4:H12)</f>
        <v>1939.35</v>
      </c>
      <c r="M12" s="117">
        <f>SUMIF(A$4:A12,"="&amp;A12,K$4:K12)-SUMIF(A$4:A12,"="&amp;A12,J$4:J12)</f>
        <v>1939.35</v>
      </c>
      <c r="N12" s="116">
        <f t="shared" ca="1" si="9"/>
        <v>-18529.91</v>
      </c>
      <c r="P12" s="153"/>
    </row>
    <row r="13" spans="1:16" x14ac:dyDescent="0.35">
      <c r="A13" s="118" t="s">
        <v>153</v>
      </c>
      <c r="B13" s="126">
        <v>44565</v>
      </c>
      <c r="C13" s="120"/>
      <c r="D13" s="121" t="s">
        <v>453</v>
      </c>
      <c r="E13" s="121"/>
      <c r="F13" s="121" t="s">
        <v>414</v>
      </c>
      <c r="G13" s="120" t="s">
        <v>119</v>
      </c>
      <c r="H13" s="122">
        <v>95</v>
      </c>
      <c r="I13" s="122"/>
      <c r="J13" s="35">
        <f t="shared" si="7"/>
        <v>95</v>
      </c>
      <c r="K13" s="35">
        <f t="shared" si="8"/>
        <v>0</v>
      </c>
      <c r="L13" s="117">
        <f>SUMIF(A$4:A13,"="&amp;A13,I$4:I13)-SUMIF(A$4:A13,"="&amp;A13,H$4:H13)</f>
        <v>1844.35</v>
      </c>
      <c r="M13" s="117">
        <f>SUMIF(A$4:A13,"="&amp;A13,K$4:K13)-SUMIF(A$4:A13,"="&amp;A13,J$4:J13)</f>
        <v>1844.35</v>
      </c>
      <c r="N13" s="116">
        <f t="shared" ca="1" si="9"/>
        <v>-18624.91</v>
      </c>
    </row>
    <row r="14" spans="1:16" x14ac:dyDescent="0.35">
      <c r="A14" s="118" t="s">
        <v>153</v>
      </c>
      <c r="B14" s="126">
        <v>44565</v>
      </c>
      <c r="C14" s="120"/>
      <c r="D14" s="121" t="s">
        <v>449</v>
      </c>
      <c r="E14" s="121"/>
      <c r="F14" s="121" t="s">
        <v>75</v>
      </c>
      <c r="G14" s="120" t="s">
        <v>119</v>
      </c>
      <c r="H14" s="122">
        <v>75</v>
      </c>
      <c r="I14" s="122"/>
      <c r="J14" s="35">
        <f t="shared" si="7"/>
        <v>75</v>
      </c>
      <c r="K14" s="35">
        <f t="shared" si="8"/>
        <v>0</v>
      </c>
      <c r="L14" s="117">
        <f>SUMIF(A$4:A14,"="&amp;A14,I$4:I14)-SUMIF(A$4:A14,"="&amp;A14,H$4:H14)</f>
        <v>1769.35</v>
      </c>
      <c r="M14" s="117">
        <f>SUMIF(A$4:A14,"="&amp;A14,K$4:K14)-SUMIF(A$4:A14,"="&amp;A14,J$4:J14)</f>
        <v>1769.35</v>
      </c>
      <c r="N14" s="116">
        <f t="shared" ca="1" si="9"/>
        <v>-18699.91</v>
      </c>
    </row>
    <row r="15" spans="1:16" x14ac:dyDescent="0.35">
      <c r="A15" s="118" t="s">
        <v>153</v>
      </c>
      <c r="B15" s="126">
        <v>44565</v>
      </c>
      <c r="C15" s="120"/>
      <c r="D15" s="121" t="s">
        <v>413</v>
      </c>
      <c r="E15" s="121"/>
      <c r="F15" s="121" t="s">
        <v>413</v>
      </c>
      <c r="G15" s="120" t="s">
        <v>119</v>
      </c>
      <c r="H15" s="122">
        <v>236.94</v>
      </c>
      <c r="I15" s="122"/>
      <c r="J15" s="35">
        <f t="shared" si="7"/>
        <v>236.94</v>
      </c>
      <c r="K15" s="35">
        <f t="shared" si="8"/>
        <v>0</v>
      </c>
      <c r="L15" s="117">
        <f>SUMIF(A$4:A15,"="&amp;A15,I$4:I15)-SUMIF(A$4:A15,"="&amp;A15,H$4:H15)</f>
        <v>1532.4099999999999</v>
      </c>
      <c r="M15" s="117">
        <f>SUMIF(A$4:A15,"="&amp;A15,K$4:K15)-SUMIF(A$4:A15,"="&amp;A15,J$4:J15)</f>
        <v>1532.4099999999999</v>
      </c>
      <c r="N15" s="116">
        <f t="shared" ca="1" si="9"/>
        <v>-18936.849999999999</v>
      </c>
    </row>
    <row r="16" spans="1:16" x14ac:dyDescent="0.35">
      <c r="A16" s="118" t="s">
        <v>153</v>
      </c>
      <c r="B16" s="126">
        <v>44565</v>
      </c>
      <c r="C16" s="120"/>
      <c r="D16" s="121" t="s">
        <v>413</v>
      </c>
      <c r="E16" s="121"/>
      <c r="F16" s="121" t="s">
        <v>413</v>
      </c>
      <c r="G16" s="120" t="s">
        <v>119</v>
      </c>
      <c r="H16" s="122">
        <v>780.69</v>
      </c>
      <c r="I16" s="122"/>
      <c r="J16" s="35">
        <f t="shared" si="7"/>
        <v>780.69</v>
      </c>
      <c r="K16" s="35">
        <f t="shared" si="8"/>
        <v>0</v>
      </c>
      <c r="L16" s="117">
        <f>SUMIF(A$4:A16,"="&amp;A16,I$4:I16)-SUMIF(A$4:A16,"="&amp;A16,H$4:H16)</f>
        <v>751.7199999999998</v>
      </c>
      <c r="M16" s="117">
        <f>SUMIF(A$4:A16,"="&amp;A16,K$4:K16)-SUMIF(A$4:A16,"="&amp;A16,J$4:J16)</f>
        <v>751.7199999999998</v>
      </c>
      <c r="N16" s="116">
        <f t="shared" ca="1" si="9"/>
        <v>-19717.539999999997</v>
      </c>
    </row>
    <row r="17" spans="1:14" x14ac:dyDescent="0.35">
      <c r="A17" s="118" t="s">
        <v>153</v>
      </c>
      <c r="B17" s="126">
        <v>44566</v>
      </c>
      <c r="C17" s="120"/>
      <c r="D17" s="121" t="s">
        <v>454</v>
      </c>
      <c r="E17" s="121"/>
      <c r="F17" s="121" t="s">
        <v>67</v>
      </c>
      <c r="G17" s="120" t="s">
        <v>119</v>
      </c>
      <c r="H17" s="122">
        <v>114.1</v>
      </c>
      <c r="I17" s="122"/>
      <c r="J17" s="35">
        <f t="shared" si="7"/>
        <v>114.1</v>
      </c>
      <c r="K17" s="35">
        <f t="shared" si="8"/>
        <v>0</v>
      </c>
      <c r="L17" s="117">
        <f>SUMIF(A$4:A17,"="&amp;A17,I$4:I17)-SUMIF(A$4:A17,"="&amp;A17,H$4:H17)</f>
        <v>637.61999999999989</v>
      </c>
      <c r="M17" s="117">
        <f>SUMIF(A$4:A17,"="&amp;A17,K$4:K17)-SUMIF(A$4:A17,"="&amp;A17,J$4:J17)</f>
        <v>637.61999999999989</v>
      </c>
      <c r="N17" s="116">
        <f t="shared" ca="1" si="9"/>
        <v>-19831.639999999996</v>
      </c>
    </row>
    <row r="18" spans="1:14" x14ac:dyDescent="0.35">
      <c r="A18" s="118" t="s">
        <v>153</v>
      </c>
      <c r="B18" s="126">
        <v>44566</v>
      </c>
      <c r="C18" s="120"/>
      <c r="D18" s="121" t="s">
        <v>455</v>
      </c>
      <c r="E18" s="121"/>
      <c r="F18" s="121" t="s">
        <v>121</v>
      </c>
      <c r="G18" s="120" t="s">
        <v>119</v>
      </c>
      <c r="H18" s="122"/>
      <c r="I18" s="122">
        <v>2000</v>
      </c>
      <c r="J18" s="35">
        <f t="shared" si="7"/>
        <v>0</v>
      </c>
      <c r="K18" s="35">
        <f t="shared" si="8"/>
        <v>2000</v>
      </c>
      <c r="L18" s="117">
        <f>SUMIF(A$4:A18,"="&amp;A18,I$4:I18)-SUMIF(A$4:A18,"="&amp;A18,H$4:H18)</f>
        <v>2637.6199999999994</v>
      </c>
      <c r="M18" s="117">
        <f>SUMIF(A$4:A18,"="&amp;A18,K$4:K18)-SUMIF(A$4:A18,"="&amp;A18,J$4:J18)</f>
        <v>2637.6199999999994</v>
      </c>
      <c r="N18" s="116">
        <f t="shared" ca="1" si="9"/>
        <v>-17831.639999999996</v>
      </c>
    </row>
    <row r="19" spans="1:14" x14ac:dyDescent="0.35">
      <c r="A19" s="118" t="s">
        <v>153</v>
      </c>
      <c r="B19" s="126">
        <v>44566</v>
      </c>
      <c r="C19" s="120"/>
      <c r="D19" s="121" t="s">
        <v>450</v>
      </c>
      <c r="E19" s="121"/>
      <c r="F19" s="121" t="s">
        <v>74</v>
      </c>
      <c r="G19" s="120" t="s">
        <v>119</v>
      </c>
      <c r="H19" s="122">
        <v>328.27</v>
      </c>
      <c r="I19" s="122"/>
      <c r="J19" s="35">
        <f t="shared" si="7"/>
        <v>328.27</v>
      </c>
      <c r="K19" s="35">
        <f t="shared" si="8"/>
        <v>0</v>
      </c>
      <c r="L19" s="117">
        <f>SUMIF(A$4:A19,"="&amp;A19,I$4:I19)-SUMIF(A$4:A19,"="&amp;A19,H$4:H19)</f>
        <v>2309.3499999999995</v>
      </c>
      <c r="M19" s="117">
        <f>SUMIF(A$4:A19,"="&amp;A19,K$4:K19)-SUMIF(A$4:A19,"="&amp;A19,J$4:J19)</f>
        <v>2309.3499999999995</v>
      </c>
      <c r="N19" s="116">
        <f t="shared" ca="1" si="9"/>
        <v>-18159.909999999996</v>
      </c>
    </row>
    <row r="20" spans="1:14" x14ac:dyDescent="0.35">
      <c r="A20" s="118" t="s">
        <v>153</v>
      </c>
      <c r="B20" s="126">
        <v>44565</v>
      </c>
      <c r="C20" s="120"/>
      <c r="D20" s="121" t="s">
        <v>75</v>
      </c>
      <c r="E20" s="121"/>
      <c r="F20" s="121" t="s">
        <v>75</v>
      </c>
      <c r="G20" s="120" t="s">
        <v>119</v>
      </c>
      <c r="H20" s="122">
        <v>134.01</v>
      </c>
      <c r="I20" s="122"/>
      <c r="J20" s="35">
        <f t="shared" si="7"/>
        <v>134.01</v>
      </c>
      <c r="K20" s="35">
        <f t="shared" si="8"/>
        <v>0</v>
      </c>
      <c r="L20" s="117">
        <f>SUMIF(A$4:A20,"="&amp;A20,I$4:I20)-SUMIF(A$4:A20,"="&amp;A20,H$4:H20)</f>
        <v>2175.3399999999992</v>
      </c>
      <c r="M20" s="117">
        <f>SUMIF(A$4:A20,"="&amp;A20,K$4:K20)-SUMIF(A$4:A20,"="&amp;A20,J$4:J20)</f>
        <v>2175.3399999999992</v>
      </c>
      <c r="N20" s="116">
        <f t="shared" ca="1" si="9"/>
        <v>-18293.919999999995</v>
      </c>
    </row>
    <row r="21" spans="1:14" x14ac:dyDescent="0.35">
      <c r="A21" s="118" t="s">
        <v>153</v>
      </c>
      <c r="B21" s="126">
        <v>44567</v>
      </c>
      <c r="C21" s="120"/>
      <c r="D21" s="121" t="s">
        <v>458</v>
      </c>
      <c r="E21" s="121"/>
      <c r="F21" s="121" t="s">
        <v>440</v>
      </c>
      <c r="G21" s="120" t="s">
        <v>119</v>
      </c>
      <c r="H21" s="122">
        <v>195</v>
      </c>
      <c r="I21" s="122"/>
      <c r="J21" s="35">
        <f t="shared" si="7"/>
        <v>195</v>
      </c>
      <c r="K21" s="35">
        <f t="shared" si="8"/>
        <v>0</v>
      </c>
      <c r="L21" s="117">
        <f>SUMIF(A$4:A21,"="&amp;A21,I$4:I21)-SUMIF(A$4:A21,"="&amp;A21,H$4:H21)</f>
        <v>1980.3399999999992</v>
      </c>
      <c r="M21" s="117">
        <f>SUMIF(A$4:A21,"="&amp;A21,K$4:K21)-SUMIF(A$4:A21,"="&amp;A21,J$4:J21)</f>
        <v>1980.3399999999992</v>
      </c>
      <c r="N21" s="116">
        <f t="shared" ca="1" si="9"/>
        <v>-18488.919999999995</v>
      </c>
    </row>
    <row r="22" spans="1:14" x14ac:dyDescent="0.35">
      <c r="A22" s="118" t="s">
        <v>153</v>
      </c>
      <c r="B22" s="126">
        <v>44568</v>
      </c>
      <c r="C22" s="120"/>
      <c r="D22" s="121" t="s">
        <v>459</v>
      </c>
      <c r="E22" s="121"/>
      <c r="F22" s="121" t="s">
        <v>408</v>
      </c>
      <c r="G22" s="120" t="s">
        <v>119</v>
      </c>
      <c r="H22" s="122">
        <v>1.43</v>
      </c>
      <c r="I22" s="122"/>
      <c r="J22" s="35">
        <f t="shared" si="7"/>
        <v>1.43</v>
      </c>
      <c r="K22" s="35">
        <f t="shared" si="8"/>
        <v>0</v>
      </c>
      <c r="L22" s="117">
        <f>SUMIF(A$4:A22,"="&amp;A22,I$4:I22)-SUMIF(A$4:A22,"="&amp;A22,H$4:H22)</f>
        <v>1978.9099999999994</v>
      </c>
      <c r="M22" s="117">
        <f>SUMIF(A$4:A22,"="&amp;A22,K$4:K22)-SUMIF(A$4:A22,"="&amp;A22,J$4:J22)</f>
        <v>1978.9099999999994</v>
      </c>
      <c r="N22" s="116">
        <f t="shared" ca="1" si="9"/>
        <v>-18490.349999999995</v>
      </c>
    </row>
    <row r="23" spans="1:14" x14ac:dyDescent="0.35">
      <c r="A23" s="118" t="s">
        <v>153</v>
      </c>
      <c r="B23" s="126">
        <v>44571</v>
      </c>
      <c r="C23" s="124"/>
      <c r="D23" s="121" t="s">
        <v>460</v>
      </c>
      <c r="E23" s="123"/>
      <c r="F23" s="121" t="s">
        <v>100</v>
      </c>
      <c r="G23" s="120" t="s">
        <v>119</v>
      </c>
      <c r="H23" s="123">
        <v>14.07</v>
      </c>
      <c r="I23" s="123"/>
      <c r="J23" s="35">
        <f t="shared" si="7"/>
        <v>14.07</v>
      </c>
      <c r="K23" s="35">
        <f t="shared" si="8"/>
        <v>0</v>
      </c>
      <c r="L23" s="117">
        <f>SUMIF(A$4:A23,"="&amp;A23,I$4:I23)-SUMIF(A$4:A23,"="&amp;A23,H$4:H23)</f>
        <v>1964.8399999999992</v>
      </c>
      <c r="M23" s="117">
        <f>SUMIF(A$4:A23,"="&amp;A23,K$4:K23)-SUMIF(A$4:A23,"="&amp;A23,J$4:J23)</f>
        <v>1964.8399999999992</v>
      </c>
      <c r="N23" s="116">
        <f t="shared" ca="1" si="9"/>
        <v>-18504.419999999995</v>
      </c>
    </row>
    <row r="24" spans="1:14" x14ac:dyDescent="0.35">
      <c r="A24" s="118" t="s">
        <v>153</v>
      </c>
      <c r="B24" s="126">
        <v>44571</v>
      </c>
      <c r="C24" s="124"/>
      <c r="D24" s="121" t="s">
        <v>461</v>
      </c>
      <c r="E24" s="123"/>
      <c r="F24" s="121" t="s">
        <v>67</v>
      </c>
      <c r="G24" s="120" t="s">
        <v>119</v>
      </c>
      <c r="H24" s="123">
        <v>174.02</v>
      </c>
      <c r="I24" s="123"/>
      <c r="J24" s="35">
        <f t="shared" si="7"/>
        <v>174.02</v>
      </c>
      <c r="K24" s="35">
        <f t="shared" si="8"/>
        <v>0</v>
      </c>
      <c r="L24" s="117">
        <f>SUMIF(A$4:A24,"="&amp;A24,I$4:I24)-SUMIF(A$4:A24,"="&amp;A24,H$4:H24)</f>
        <v>1790.8199999999993</v>
      </c>
      <c r="M24" s="117">
        <f>SUMIF(A$4:A24,"="&amp;A24,K$4:K24)-SUMIF(A$4:A24,"="&amp;A24,J$4:J24)</f>
        <v>1790.8199999999993</v>
      </c>
      <c r="N24" s="116">
        <f t="shared" ca="1" si="9"/>
        <v>-18678.439999999995</v>
      </c>
    </row>
    <row r="25" spans="1:14" x14ac:dyDescent="0.35">
      <c r="A25" s="118" t="s">
        <v>153</v>
      </c>
      <c r="B25" s="126">
        <v>44574</v>
      </c>
      <c r="C25" s="124"/>
      <c r="D25" s="121" t="s">
        <v>449</v>
      </c>
      <c r="E25" s="123"/>
      <c r="F25" s="121" t="s">
        <v>75</v>
      </c>
      <c r="G25" s="120" t="s">
        <v>119</v>
      </c>
      <c r="H25" s="123">
        <v>101.6</v>
      </c>
      <c r="I25" s="123"/>
      <c r="J25" s="35">
        <f t="shared" si="7"/>
        <v>101.6</v>
      </c>
      <c r="K25" s="35">
        <f t="shared" si="8"/>
        <v>0</v>
      </c>
      <c r="L25" s="117">
        <f>SUMIF(A$4:A25,"="&amp;A25,I$4:I25)-SUMIF(A$4:A25,"="&amp;A25,H$4:H25)</f>
        <v>1689.2199999999993</v>
      </c>
      <c r="M25" s="117">
        <f>SUMIF(A$4:A25,"="&amp;A25,K$4:K25)-SUMIF(A$4:A25,"="&amp;A25,J$4:J25)</f>
        <v>1689.2199999999993</v>
      </c>
      <c r="N25" s="116">
        <f t="shared" ca="1" si="9"/>
        <v>-18780.039999999994</v>
      </c>
    </row>
    <row r="26" spans="1:14" x14ac:dyDescent="0.35">
      <c r="A26" s="118" t="s">
        <v>153</v>
      </c>
      <c r="B26" s="126">
        <v>44574</v>
      </c>
      <c r="C26" s="124"/>
      <c r="D26" s="121" t="s">
        <v>449</v>
      </c>
      <c r="E26" s="123"/>
      <c r="F26" s="121" t="s">
        <v>440</v>
      </c>
      <c r="G26" s="120" t="s">
        <v>119</v>
      </c>
      <c r="H26" s="123">
        <v>41.67</v>
      </c>
      <c r="I26" s="123"/>
      <c r="J26" s="35">
        <f t="shared" si="7"/>
        <v>41.67</v>
      </c>
      <c r="K26" s="35">
        <f t="shared" si="8"/>
        <v>0</v>
      </c>
      <c r="L26" s="117">
        <f>SUMIF(A$4:A26,"="&amp;A26,I$4:I26)-SUMIF(A$4:A26,"="&amp;A26,H$4:H26)</f>
        <v>1647.5499999999993</v>
      </c>
      <c r="M26" s="117">
        <f>SUMIF(A$4:A26,"="&amp;A26,K$4:K26)-SUMIF(A$4:A26,"="&amp;A26,J$4:J26)</f>
        <v>1647.5499999999993</v>
      </c>
      <c r="N26" s="116">
        <f t="shared" ca="1" si="9"/>
        <v>-18821.709999999992</v>
      </c>
    </row>
    <row r="27" spans="1:14" x14ac:dyDescent="0.35">
      <c r="A27" s="118" t="s">
        <v>153</v>
      </c>
      <c r="B27" s="126">
        <v>44574</v>
      </c>
      <c r="C27" s="124"/>
      <c r="D27" s="123" t="s">
        <v>461</v>
      </c>
      <c r="E27" s="123"/>
      <c r="F27" s="121" t="s">
        <v>67</v>
      </c>
      <c r="G27" s="120" t="s">
        <v>119</v>
      </c>
      <c r="H27" s="123">
        <v>104.95</v>
      </c>
      <c r="I27" s="123"/>
      <c r="J27" s="35">
        <f t="shared" si="7"/>
        <v>104.95</v>
      </c>
      <c r="K27" s="35">
        <f t="shared" si="8"/>
        <v>0</v>
      </c>
      <c r="L27" s="117">
        <f>SUMIF(A$4:A27,"="&amp;A27,I$4:I27)-SUMIF(A$4:A27,"="&amp;A27,H$4:H27)</f>
        <v>1542.5999999999995</v>
      </c>
      <c r="M27" s="117">
        <f>SUMIF(A$4:A27,"="&amp;A27,K$4:K27)-SUMIF(A$4:A27,"="&amp;A27,J$4:J27)</f>
        <v>1542.5999999999995</v>
      </c>
      <c r="N27" s="116">
        <f t="shared" ca="1" si="9"/>
        <v>-18926.659999999993</v>
      </c>
    </row>
    <row r="28" spans="1:14" x14ac:dyDescent="0.35">
      <c r="A28" s="118" t="s">
        <v>153</v>
      </c>
      <c r="B28" s="126">
        <v>44574</v>
      </c>
      <c r="C28" s="124"/>
      <c r="D28" s="123" t="s">
        <v>458</v>
      </c>
      <c r="E28" s="123"/>
      <c r="F28" s="121" t="s">
        <v>75</v>
      </c>
      <c r="G28" s="120" t="s">
        <v>119</v>
      </c>
      <c r="H28" s="123">
        <v>92.38</v>
      </c>
      <c r="I28" s="123"/>
      <c r="J28" s="35">
        <f t="shared" si="7"/>
        <v>92.38</v>
      </c>
      <c r="K28" s="35">
        <f t="shared" si="8"/>
        <v>0</v>
      </c>
      <c r="L28" s="117">
        <f>SUMIF(A$4:A28,"="&amp;A28,I$4:I28)-SUMIF(A$4:A28,"="&amp;A28,H$4:H28)</f>
        <v>1450.2199999999993</v>
      </c>
      <c r="M28" s="117">
        <f>SUMIF(A$4:A28,"="&amp;A28,K$4:K28)-SUMIF(A$4:A28,"="&amp;A28,J$4:J28)</f>
        <v>1450.2199999999993</v>
      </c>
      <c r="N28" s="116">
        <f t="shared" ca="1" si="9"/>
        <v>-19019.039999999994</v>
      </c>
    </row>
    <row r="29" spans="1:14" x14ac:dyDescent="0.35">
      <c r="A29" s="118" t="s">
        <v>153</v>
      </c>
      <c r="B29" s="126">
        <v>44575</v>
      </c>
      <c r="C29" s="124"/>
      <c r="D29" s="123" t="s">
        <v>462</v>
      </c>
      <c r="E29" s="123"/>
      <c r="F29" s="121" t="s">
        <v>412</v>
      </c>
      <c r="G29" s="120" t="s">
        <v>119</v>
      </c>
      <c r="H29" s="123"/>
      <c r="I29" s="123">
        <v>2481.1799999999998</v>
      </c>
      <c r="J29" s="35">
        <f t="shared" si="7"/>
        <v>0</v>
      </c>
      <c r="K29" s="35">
        <f t="shared" si="8"/>
        <v>2481.1799999999998</v>
      </c>
      <c r="L29" s="117">
        <f>SUMIF(A$4:A29,"="&amp;A29,I$4:I29)-SUMIF(A$4:A29,"="&amp;A29,H$4:H29)</f>
        <v>3931.3999999999996</v>
      </c>
      <c r="M29" s="117">
        <f>SUMIF(A$4:A29,"="&amp;A29,K$4:K29)-SUMIF(A$4:A29,"="&amp;A29,J$4:J29)</f>
        <v>3931.3999999999996</v>
      </c>
      <c r="N29" s="116">
        <f t="shared" ca="1" si="9"/>
        <v>-16537.859999999993</v>
      </c>
    </row>
    <row r="30" spans="1:14" x14ac:dyDescent="0.35">
      <c r="A30" s="118" t="s">
        <v>153</v>
      </c>
      <c r="B30" s="126">
        <v>44575</v>
      </c>
      <c r="C30" s="124"/>
      <c r="D30" s="123"/>
      <c r="E30" s="123"/>
      <c r="F30" s="121" t="s">
        <v>155</v>
      </c>
      <c r="G30" s="120" t="s">
        <v>465</v>
      </c>
      <c r="H30" s="123">
        <v>1000</v>
      </c>
      <c r="I30" s="123"/>
      <c r="J30" s="35">
        <f t="shared" si="7"/>
        <v>1000</v>
      </c>
      <c r="K30" s="35">
        <f t="shared" si="8"/>
        <v>0</v>
      </c>
      <c r="L30" s="117">
        <f>SUMIF(A$4:A30,"="&amp;A30,I$4:I30)-SUMIF(A$4:A30,"="&amp;A30,H$4:H30)</f>
        <v>2931.3999999999996</v>
      </c>
      <c r="M30" s="117">
        <f>SUMIF(A$4:A30,"="&amp;A30,K$4:K30)-SUMIF(A$4:A30,"="&amp;A30,J$4:J30)</f>
        <v>2931.3999999999996</v>
      </c>
      <c r="N30" s="116">
        <f t="shared" ca="1" si="9"/>
        <v>-17537.859999999993</v>
      </c>
    </row>
    <row r="31" spans="1:14" x14ac:dyDescent="0.35">
      <c r="A31" s="118" t="s">
        <v>447</v>
      </c>
      <c r="B31" s="126">
        <v>44575</v>
      </c>
      <c r="C31" s="124"/>
      <c r="D31" s="123"/>
      <c r="E31" s="123"/>
      <c r="F31" s="121" t="s">
        <v>155</v>
      </c>
      <c r="G31" s="120" t="s">
        <v>465</v>
      </c>
      <c r="H31" s="123"/>
      <c r="I31" s="123">
        <v>1000</v>
      </c>
      <c r="J31" s="35">
        <f t="shared" si="7"/>
        <v>0</v>
      </c>
      <c r="K31" s="35">
        <f t="shared" si="8"/>
        <v>1000</v>
      </c>
      <c r="L31" s="117">
        <f>SUMIF(A$4:A31,"="&amp;A31,I$4:I31)-SUMIF(A$4:A31,"="&amp;A31,H$4:H31)</f>
        <v>-5142.46</v>
      </c>
      <c r="M31" s="117">
        <f>SUMIF(A$4:A31,"="&amp;A31,K$4:K31)-SUMIF(A$4:A31,"="&amp;A31,J$4:J31)</f>
        <v>-5142.46</v>
      </c>
      <c r="N31" s="116">
        <f t="shared" ca="1" si="9"/>
        <v>-16537.859999999993</v>
      </c>
    </row>
    <row r="32" spans="1:14" x14ac:dyDescent="0.35">
      <c r="A32" s="118" t="s">
        <v>153</v>
      </c>
      <c r="B32" s="126">
        <v>44575</v>
      </c>
      <c r="C32" s="124"/>
      <c r="D32" s="123" t="s">
        <v>463</v>
      </c>
      <c r="E32" s="123"/>
      <c r="F32" s="121" t="s">
        <v>175</v>
      </c>
      <c r="G32" s="120" t="s">
        <v>465</v>
      </c>
      <c r="H32" s="123">
        <v>100.23</v>
      </c>
      <c r="I32" s="123"/>
      <c r="J32" s="35">
        <f t="shared" si="7"/>
        <v>100.23</v>
      </c>
      <c r="K32" s="35">
        <f t="shared" si="8"/>
        <v>0</v>
      </c>
      <c r="L32" s="117">
        <f>SUMIF(A$4:A32,"="&amp;A32,I$4:I32)-SUMIF(A$4:A32,"="&amp;A32,H$4:H32)</f>
        <v>2831.1699999999996</v>
      </c>
      <c r="M32" s="117">
        <f>SUMIF(A$4:A32,"="&amp;A32,K$4:K32)-SUMIF(A$4:A32,"="&amp;A32,J$4:J32)</f>
        <v>2831.1699999999996</v>
      </c>
      <c r="N32" s="116">
        <f t="shared" ca="1" si="9"/>
        <v>-16638.089999999993</v>
      </c>
    </row>
    <row r="33" spans="1:14" x14ac:dyDescent="0.35">
      <c r="A33" s="118" t="s">
        <v>447</v>
      </c>
      <c r="B33" s="126">
        <v>44576</v>
      </c>
      <c r="C33" s="124"/>
      <c r="D33" s="123" t="s">
        <v>464</v>
      </c>
      <c r="E33" s="123"/>
      <c r="F33" s="121" t="s">
        <v>155</v>
      </c>
      <c r="G33" s="120" t="s">
        <v>465</v>
      </c>
      <c r="H33" s="123"/>
      <c r="I33" s="123">
        <v>2500</v>
      </c>
      <c r="J33" s="35">
        <f t="shared" si="7"/>
        <v>0</v>
      </c>
      <c r="K33" s="35">
        <f t="shared" si="8"/>
        <v>2500</v>
      </c>
      <c r="L33" s="117">
        <f>SUMIF(A$4:A33,"="&amp;A33,I$4:I33)-SUMIF(A$4:A33,"="&amp;A33,H$4:H33)</f>
        <v>-2642.46</v>
      </c>
      <c r="M33" s="117">
        <f>SUMIF(A$4:A33,"="&amp;A33,K$4:K33)-SUMIF(A$4:A33,"="&amp;A33,J$4:J33)</f>
        <v>-2642.46</v>
      </c>
      <c r="N33" s="116">
        <f t="shared" ca="1" si="9"/>
        <v>-14138.089999999993</v>
      </c>
    </row>
    <row r="34" spans="1:14" x14ac:dyDescent="0.35">
      <c r="A34" s="118" t="s">
        <v>153</v>
      </c>
      <c r="B34" s="126">
        <v>44576</v>
      </c>
      <c r="C34" s="124"/>
      <c r="D34" s="123" t="s">
        <v>449</v>
      </c>
      <c r="E34" s="123"/>
      <c r="F34" s="121" t="s">
        <v>466</v>
      </c>
      <c r="G34" s="120" t="s">
        <v>465</v>
      </c>
      <c r="H34" s="123">
        <v>72.59</v>
      </c>
      <c r="I34" s="123"/>
      <c r="J34" s="35">
        <f t="shared" si="7"/>
        <v>72.59</v>
      </c>
      <c r="K34" s="35">
        <f t="shared" si="8"/>
        <v>0</v>
      </c>
      <c r="L34" s="117">
        <f>SUMIF(A$4:A34,"="&amp;A34,I$4:I34)-SUMIF(A$4:A34,"="&amp;A34,H$4:H34)</f>
        <v>2758.5799999999995</v>
      </c>
      <c r="M34" s="117">
        <f>SUMIF(A$4:A34,"="&amp;A34,K$4:K34)-SUMIF(A$4:A34,"="&amp;A34,J$4:J34)</f>
        <v>2758.5799999999995</v>
      </c>
      <c r="N34" s="116">
        <f t="shared" ca="1" si="9"/>
        <v>-14210.679999999993</v>
      </c>
    </row>
    <row r="35" spans="1:14" x14ac:dyDescent="0.35">
      <c r="A35" s="118" t="s">
        <v>153</v>
      </c>
      <c r="B35" s="126">
        <v>44576</v>
      </c>
      <c r="C35" s="124"/>
      <c r="D35" s="123" t="s">
        <v>467</v>
      </c>
      <c r="E35" s="123"/>
      <c r="F35" s="121" t="s">
        <v>440</v>
      </c>
      <c r="G35" s="120" t="s">
        <v>465</v>
      </c>
      <c r="H35" s="123">
        <v>64.569999999999993</v>
      </c>
      <c r="I35" s="123"/>
      <c r="J35" s="35">
        <f t="shared" si="7"/>
        <v>64.569999999999993</v>
      </c>
      <c r="K35" s="35">
        <f t="shared" si="8"/>
        <v>0</v>
      </c>
      <c r="L35" s="117">
        <f>SUMIF(A$4:A35,"="&amp;A35,I$4:I35)-SUMIF(A$4:A35,"="&amp;A35,H$4:H35)</f>
        <v>2694.0099999999993</v>
      </c>
      <c r="M35" s="117">
        <f>SUMIF(A$4:A35,"="&amp;A35,K$4:K35)-SUMIF(A$4:A35,"="&amp;A35,J$4:J35)</f>
        <v>2694.0099999999993</v>
      </c>
      <c r="N35" s="116">
        <f t="shared" ca="1" si="9"/>
        <v>-14275.249999999993</v>
      </c>
    </row>
    <row r="36" spans="1:14" x14ac:dyDescent="0.35">
      <c r="A36" s="118" t="s">
        <v>153</v>
      </c>
      <c r="B36" s="126">
        <v>44576</v>
      </c>
      <c r="C36" s="124"/>
      <c r="D36" s="123" t="s">
        <v>468</v>
      </c>
      <c r="E36" s="123"/>
      <c r="F36" s="121" t="s">
        <v>100</v>
      </c>
      <c r="G36" s="120" t="s">
        <v>465</v>
      </c>
      <c r="H36" s="123">
        <v>33.15</v>
      </c>
      <c r="I36" s="123"/>
      <c r="J36" s="35">
        <f t="shared" si="7"/>
        <v>33.15</v>
      </c>
      <c r="K36" s="35">
        <f t="shared" si="8"/>
        <v>0</v>
      </c>
      <c r="L36" s="117">
        <f>SUMIF(A$4:A36,"="&amp;A36,I$4:I36)-SUMIF(A$4:A36,"="&amp;A36,H$4:H36)</f>
        <v>2660.8599999999992</v>
      </c>
      <c r="M36" s="117">
        <f>SUMIF(A$4:A36,"="&amp;A36,K$4:K36)-SUMIF(A$4:A36,"="&amp;A36,J$4:J36)</f>
        <v>2660.8599999999992</v>
      </c>
      <c r="N36" s="116">
        <f t="shared" ca="1" si="9"/>
        <v>-14308.399999999992</v>
      </c>
    </row>
    <row r="37" spans="1:14" x14ac:dyDescent="0.35">
      <c r="A37" s="118" t="s">
        <v>153</v>
      </c>
      <c r="B37" s="126">
        <v>44577</v>
      </c>
      <c r="C37" s="124"/>
      <c r="D37" s="123" t="s">
        <v>455</v>
      </c>
      <c r="E37" s="123"/>
      <c r="F37" s="121" t="s">
        <v>155</v>
      </c>
      <c r="G37" s="120" t="s">
        <v>465</v>
      </c>
      <c r="H37" s="123"/>
      <c r="I37" s="123">
        <v>500</v>
      </c>
      <c r="J37" s="35">
        <f t="shared" si="7"/>
        <v>0</v>
      </c>
      <c r="K37" s="35">
        <f t="shared" si="8"/>
        <v>500</v>
      </c>
      <c r="L37" s="117">
        <f>SUMIF(A$4:A37,"="&amp;A37,I$4:I37)-SUMIF(A$4:A37,"="&amp;A37,H$4:H37)</f>
        <v>3160.8599999999992</v>
      </c>
      <c r="M37" s="117">
        <f>SUMIF(A$4:A37,"="&amp;A37,K$4:K37)-SUMIF(A$4:A37,"="&amp;A37,J$4:J37)</f>
        <v>3160.8599999999992</v>
      </c>
      <c r="N37" s="116">
        <f t="shared" ca="1" si="9"/>
        <v>-13808.399999999992</v>
      </c>
    </row>
    <row r="38" spans="1:14" x14ac:dyDescent="0.35">
      <c r="A38" s="118" t="s">
        <v>153</v>
      </c>
      <c r="B38" s="126">
        <v>44577</v>
      </c>
      <c r="C38" s="124"/>
      <c r="D38" s="123" t="s">
        <v>413</v>
      </c>
      <c r="E38" s="123"/>
      <c r="F38" s="121" t="s">
        <v>413</v>
      </c>
      <c r="G38" s="120" t="s">
        <v>465</v>
      </c>
      <c r="H38" s="123">
        <v>236.94</v>
      </c>
      <c r="I38" s="123"/>
      <c r="J38" s="35">
        <f t="shared" si="7"/>
        <v>236.94</v>
      </c>
      <c r="K38" s="35">
        <f t="shared" si="8"/>
        <v>0</v>
      </c>
      <c r="L38" s="117">
        <f>SUMIF(A$4:A38,"="&amp;A38,I$4:I38)-SUMIF(A$4:A38,"="&amp;A38,H$4:H38)</f>
        <v>2923.9199999999992</v>
      </c>
      <c r="M38" s="117">
        <f>SUMIF(A$4:A38,"="&amp;A38,K$4:K38)-SUMIF(A$4:A38,"="&amp;A38,J$4:J38)</f>
        <v>2923.9199999999992</v>
      </c>
      <c r="N38" s="116">
        <f t="shared" ca="1" si="9"/>
        <v>-14045.339999999993</v>
      </c>
    </row>
    <row r="39" spans="1:14" x14ac:dyDescent="0.35">
      <c r="A39" s="118" t="s">
        <v>153</v>
      </c>
      <c r="B39" s="126">
        <v>44577</v>
      </c>
      <c r="C39" s="124"/>
      <c r="D39" s="123" t="s">
        <v>413</v>
      </c>
      <c r="E39" s="123"/>
      <c r="F39" s="121" t="s">
        <v>413</v>
      </c>
      <c r="G39" s="120" t="s">
        <v>465</v>
      </c>
      <c r="H39" s="123">
        <v>780.69</v>
      </c>
      <c r="I39" s="123"/>
      <c r="J39" s="35">
        <f t="shared" si="7"/>
        <v>780.69</v>
      </c>
      <c r="K39" s="35">
        <f t="shared" si="8"/>
        <v>0</v>
      </c>
      <c r="L39" s="117">
        <f>SUMIF(A$4:A39,"="&amp;A39,I$4:I39)-SUMIF(A$4:A39,"="&amp;A39,H$4:H39)</f>
        <v>2143.2299999999996</v>
      </c>
      <c r="M39" s="117">
        <f>SUMIF(A$4:A39,"="&amp;A39,K$4:K39)-SUMIF(A$4:A39,"="&amp;A39,J$4:J39)</f>
        <v>2143.2299999999996</v>
      </c>
      <c r="N39" s="116">
        <f t="shared" ca="1" si="9"/>
        <v>-14826.029999999993</v>
      </c>
    </row>
    <row r="40" spans="1:14" x14ac:dyDescent="0.35">
      <c r="A40" s="118" t="s">
        <v>153</v>
      </c>
      <c r="B40" s="126">
        <v>44577</v>
      </c>
      <c r="C40" s="124"/>
      <c r="D40" s="123" t="s">
        <v>449</v>
      </c>
      <c r="E40" s="123"/>
      <c r="F40" s="121" t="s">
        <v>75</v>
      </c>
      <c r="G40" s="120" t="s">
        <v>465</v>
      </c>
      <c r="H40" s="185">
        <v>81.02</v>
      </c>
      <c r="I40" s="123"/>
      <c r="J40" s="35">
        <f t="shared" si="7"/>
        <v>81.02</v>
      </c>
      <c r="K40" s="35">
        <f t="shared" si="8"/>
        <v>0</v>
      </c>
      <c r="L40" s="117">
        <f>SUMIF(A$4:A40,"="&amp;A40,I$4:I40)-SUMIF(A$4:A40,"="&amp;A40,H$4:H40)</f>
        <v>2062.2099999999991</v>
      </c>
      <c r="M40" s="117">
        <f>SUMIF(A$4:A40,"="&amp;A40,K$4:K40)-SUMIF(A$4:A40,"="&amp;A40,J$4:J40)</f>
        <v>2062.2099999999991</v>
      </c>
      <c r="N40" s="116">
        <f t="shared" ca="1" si="9"/>
        <v>-14907.049999999994</v>
      </c>
    </row>
    <row r="41" spans="1:14" x14ac:dyDescent="0.35">
      <c r="A41" s="118" t="s">
        <v>153</v>
      </c>
      <c r="B41" s="126">
        <v>44577</v>
      </c>
      <c r="C41" s="124"/>
      <c r="D41" s="123" t="s">
        <v>458</v>
      </c>
      <c r="E41" s="123"/>
      <c r="F41" s="121" t="s">
        <v>440</v>
      </c>
      <c r="G41" s="120" t="s">
        <v>465</v>
      </c>
      <c r="H41" s="123">
        <v>76.08</v>
      </c>
      <c r="I41" s="123"/>
      <c r="J41" s="35">
        <f t="shared" si="7"/>
        <v>76.08</v>
      </c>
      <c r="K41" s="35">
        <f t="shared" si="8"/>
        <v>0</v>
      </c>
      <c r="L41" s="117">
        <f>SUMIF(A$4:A41,"="&amp;A41,I$4:I41)-SUMIF(A$4:A41,"="&amp;A41,H$4:H41)</f>
        <v>1986.1299999999992</v>
      </c>
      <c r="M41" s="117">
        <f>SUMIF(A$4:A41,"="&amp;A41,K$4:K41)-SUMIF(A$4:A41,"="&amp;A41,J$4:J41)</f>
        <v>1986.1299999999992</v>
      </c>
      <c r="N41" s="116">
        <f t="shared" ca="1" si="9"/>
        <v>-14983.129999999994</v>
      </c>
    </row>
    <row r="42" spans="1:14" x14ac:dyDescent="0.35">
      <c r="A42" s="118" t="s">
        <v>153</v>
      </c>
      <c r="B42" s="126">
        <v>44577</v>
      </c>
      <c r="C42" s="124"/>
      <c r="D42" s="123" t="s">
        <v>463</v>
      </c>
      <c r="E42" s="123"/>
      <c r="F42" s="121" t="s">
        <v>175</v>
      </c>
      <c r="G42" s="120" t="s">
        <v>465</v>
      </c>
      <c r="H42" s="123">
        <v>100.14</v>
      </c>
      <c r="I42" s="123"/>
      <c r="J42" s="35">
        <f t="shared" si="7"/>
        <v>100.14</v>
      </c>
      <c r="K42" s="35">
        <f t="shared" si="8"/>
        <v>0</v>
      </c>
      <c r="L42" s="117">
        <f>SUMIF(A$4:A42,"="&amp;A42,I$4:I42)-SUMIF(A$4:A42,"="&amp;A42,H$4:H42)</f>
        <v>1885.9899999999989</v>
      </c>
      <c r="M42" s="117">
        <f>SUMIF(A$4:A42,"="&amp;A42,K$4:K42)-SUMIF(A$4:A42,"="&amp;A42,J$4:J42)</f>
        <v>1885.9899999999989</v>
      </c>
      <c r="N42" s="116">
        <f t="shared" ca="1" si="9"/>
        <v>-15083.269999999993</v>
      </c>
    </row>
    <row r="43" spans="1:14" x14ac:dyDescent="0.35">
      <c r="A43" s="118" t="s">
        <v>153</v>
      </c>
      <c r="B43" s="126">
        <v>44577</v>
      </c>
      <c r="C43" s="124"/>
      <c r="D43" s="123" t="s">
        <v>463</v>
      </c>
      <c r="E43" s="123"/>
      <c r="F43" s="121" t="s">
        <v>168</v>
      </c>
      <c r="G43" s="120" t="s">
        <v>465</v>
      </c>
      <c r="H43" s="123">
        <v>173.14</v>
      </c>
      <c r="I43" s="123"/>
      <c r="J43" s="35">
        <f t="shared" si="7"/>
        <v>173.14</v>
      </c>
      <c r="K43" s="35">
        <f t="shared" si="8"/>
        <v>0</v>
      </c>
      <c r="L43" s="117">
        <f>SUMIF(A$4:A43,"="&amp;A43,I$4:I43)-SUMIF(A$4:A43,"="&amp;A43,H$4:H43)</f>
        <v>1712.8499999999985</v>
      </c>
      <c r="M43" s="117">
        <f>SUMIF(A$4:A43,"="&amp;A43,K$4:K43)-SUMIF(A$4:A43,"="&amp;A43,J$4:J43)</f>
        <v>1712.8499999999985</v>
      </c>
      <c r="N43" s="116">
        <f t="shared" ca="1" si="9"/>
        <v>-15256.409999999993</v>
      </c>
    </row>
    <row r="44" spans="1:14" x14ac:dyDescent="0.35">
      <c r="A44" s="118" t="s">
        <v>153</v>
      </c>
      <c r="B44" s="126">
        <v>44579</v>
      </c>
      <c r="C44" s="124"/>
      <c r="D44" s="123" t="s">
        <v>461</v>
      </c>
      <c r="E44" s="123"/>
      <c r="F44" s="121" t="s">
        <v>67</v>
      </c>
      <c r="G44" s="120" t="s">
        <v>465</v>
      </c>
      <c r="H44" s="123">
        <v>262.92</v>
      </c>
      <c r="I44" s="123"/>
      <c r="J44" s="35">
        <f t="shared" si="7"/>
        <v>262.92</v>
      </c>
      <c r="K44" s="35">
        <f t="shared" si="8"/>
        <v>0</v>
      </c>
      <c r="L44" s="117">
        <f>SUMIF(A$4:A44,"="&amp;A44,I$4:I44)-SUMIF(A$4:A44,"="&amp;A44,H$4:H44)</f>
        <v>1449.9299999999985</v>
      </c>
      <c r="M44" s="117">
        <f>SUMIF(A$4:A44,"="&amp;A44,K$4:K44)-SUMIF(A$4:A44,"="&amp;A44,J$4:J44)</f>
        <v>1449.9299999999985</v>
      </c>
      <c r="N44" s="116">
        <f t="shared" ca="1" si="9"/>
        <v>-15519.329999999993</v>
      </c>
    </row>
    <row r="45" spans="1:14" x14ac:dyDescent="0.35">
      <c r="A45" s="118" t="s">
        <v>153</v>
      </c>
      <c r="B45" s="126">
        <v>44579</v>
      </c>
      <c r="C45" s="124"/>
      <c r="D45" s="123" t="s">
        <v>469</v>
      </c>
      <c r="E45" s="123"/>
      <c r="F45" s="121" t="s">
        <v>100</v>
      </c>
      <c r="G45" s="120" t="s">
        <v>465</v>
      </c>
      <c r="H45" s="123">
        <v>32.4</v>
      </c>
      <c r="I45" s="123"/>
      <c r="J45" s="35">
        <f t="shared" si="7"/>
        <v>32.4</v>
      </c>
      <c r="K45" s="35">
        <f t="shared" si="8"/>
        <v>0</v>
      </c>
      <c r="L45" s="117">
        <f>SUMIF(A$4:A45,"="&amp;A45,I$4:I45)-SUMIF(A$4:A45,"="&amp;A45,H$4:H45)</f>
        <v>1417.5299999999988</v>
      </c>
      <c r="M45" s="117">
        <f>SUMIF(A$4:A45,"="&amp;A45,K$4:K45)-SUMIF(A$4:A45,"="&amp;A45,J$4:J45)</f>
        <v>1417.5299999999988</v>
      </c>
      <c r="N45" s="116">
        <f t="shared" ca="1" si="9"/>
        <v>-15551.729999999992</v>
      </c>
    </row>
    <row r="46" spans="1:14" x14ac:dyDescent="0.35">
      <c r="A46" s="118" t="s">
        <v>153</v>
      </c>
      <c r="B46" s="126">
        <v>44582</v>
      </c>
      <c r="C46" s="124"/>
      <c r="D46" s="123" t="s">
        <v>470</v>
      </c>
      <c r="E46" s="123"/>
      <c r="F46" s="121" t="s">
        <v>155</v>
      </c>
      <c r="G46" s="120" t="s">
        <v>465</v>
      </c>
      <c r="H46" s="123">
        <v>500</v>
      </c>
      <c r="I46" s="123"/>
      <c r="J46" s="35">
        <f t="shared" si="7"/>
        <v>500</v>
      </c>
      <c r="K46" s="35">
        <f t="shared" si="8"/>
        <v>0</v>
      </c>
      <c r="L46" s="117">
        <f>SUMIF(A$4:A46,"="&amp;A46,I$4:I46)-SUMIF(A$4:A46,"="&amp;A46,H$4:H46)</f>
        <v>917.52999999999884</v>
      </c>
      <c r="M46" s="117">
        <f>SUMIF(A$4:A46,"="&amp;A46,K$4:K46)-SUMIF(A$4:A46,"="&amp;A46,J$4:J46)</f>
        <v>917.52999999999884</v>
      </c>
      <c r="N46" s="116">
        <f t="shared" ca="1" si="9"/>
        <v>-16051.729999999992</v>
      </c>
    </row>
    <row r="47" spans="1:14" x14ac:dyDescent="0.35">
      <c r="A47" s="118" t="s">
        <v>447</v>
      </c>
      <c r="B47" s="126">
        <v>44582</v>
      </c>
      <c r="C47" s="124"/>
      <c r="D47" s="123" t="s">
        <v>470</v>
      </c>
      <c r="E47" s="123"/>
      <c r="F47" s="121" t="s">
        <v>155</v>
      </c>
      <c r="G47" s="120" t="s">
        <v>465</v>
      </c>
      <c r="H47" s="123"/>
      <c r="I47" s="123">
        <v>500</v>
      </c>
      <c r="J47" s="35">
        <f t="shared" si="7"/>
        <v>0</v>
      </c>
      <c r="K47" s="35">
        <f t="shared" si="8"/>
        <v>500</v>
      </c>
      <c r="L47" s="117">
        <f>SUMIF(A$4:A47,"="&amp;A47,I$4:I47)-SUMIF(A$4:A47,"="&amp;A47,H$4:H47)</f>
        <v>-2142.46</v>
      </c>
      <c r="M47" s="117">
        <f>SUMIF(A$4:A47,"="&amp;A47,K$4:K47)-SUMIF(A$4:A47,"="&amp;A47,J$4:J47)</f>
        <v>-2142.46</v>
      </c>
      <c r="N47" s="116">
        <f t="shared" ca="1" si="9"/>
        <v>-15551.729999999992</v>
      </c>
    </row>
    <row r="48" spans="1:14" x14ac:dyDescent="0.35">
      <c r="A48" s="118" t="s">
        <v>447</v>
      </c>
      <c r="B48" s="126">
        <v>44579</v>
      </c>
      <c r="C48" s="124"/>
      <c r="D48" s="123" t="s">
        <v>476</v>
      </c>
      <c r="E48" s="123"/>
      <c r="F48" s="121" t="s">
        <v>176</v>
      </c>
      <c r="G48" s="120" t="s">
        <v>465</v>
      </c>
      <c r="H48" s="123">
        <v>2856.26</v>
      </c>
      <c r="I48" s="123"/>
      <c r="J48" s="35">
        <f t="shared" si="7"/>
        <v>2856.26</v>
      </c>
      <c r="K48" s="35">
        <f t="shared" si="8"/>
        <v>0</v>
      </c>
      <c r="L48" s="117">
        <f>SUMIF(A$4:A48,"="&amp;A48,I$4:I48)-SUMIF(A$4:A48,"="&amp;A48,H$4:H48)</f>
        <v>-4998.7200000000012</v>
      </c>
      <c r="M48" s="117">
        <f>SUMIF(A$4:A48,"="&amp;A48,K$4:K48)-SUMIF(A$4:A48,"="&amp;A48,J$4:J48)</f>
        <v>-4998.7200000000012</v>
      </c>
      <c r="N48" s="116">
        <f t="shared" ca="1" si="9"/>
        <v>-18407.989999999991</v>
      </c>
    </row>
    <row r="49" spans="1:16" x14ac:dyDescent="0.35">
      <c r="A49" s="118" t="s">
        <v>447</v>
      </c>
      <c r="B49" s="126">
        <v>44579</v>
      </c>
      <c r="C49" s="124"/>
      <c r="D49" s="123" t="s">
        <v>471</v>
      </c>
      <c r="E49" s="123"/>
      <c r="F49" s="121" t="s">
        <v>443</v>
      </c>
      <c r="G49" s="120" t="s">
        <v>465</v>
      </c>
      <c r="H49" s="123">
        <v>154.37</v>
      </c>
      <c r="I49" s="123"/>
      <c r="J49" s="35">
        <f t="shared" si="7"/>
        <v>154.37</v>
      </c>
      <c r="K49" s="35">
        <f t="shared" si="8"/>
        <v>0</v>
      </c>
      <c r="L49" s="117">
        <f>SUMIF(A$4:A49,"="&amp;A49,I$4:I49)-SUMIF(A$4:A49,"="&amp;A49,H$4:H49)</f>
        <v>-5153.090000000002</v>
      </c>
      <c r="M49" s="117">
        <f>SUMIF(A$4:A49,"="&amp;A49,K$4:K49)-SUMIF(A$4:A49,"="&amp;A49,J$4:J49)</f>
        <v>-5153.090000000002</v>
      </c>
      <c r="N49" s="116">
        <f t="shared" ca="1" si="9"/>
        <v>-18562.35999999999</v>
      </c>
    </row>
    <row r="50" spans="1:16" x14ac:dyDescent="0.35">
      <c r="A50" s="118" t="s">
        <v>447</v>
      </c>
      <c r="B50" s="126">
        <v>44579</v>
      </c>
      <c r="C50" s="124"/>
      <c r="D50" s="123" t="s">
        <v>472</v>
      </c>
      <c r="E50" s="123"/>
      <c r="F50" s="121" t="s">
        <v>89</v>
      </c>
      <c r="G50" s="120" t="s">
        <v>465</v>
      </c>
      <c r="H50" s="123">
        <v>118.29</v>
      </c>
      <c r="I50" s="123"/>
      <c r="J50" s="35">
        <f t="shared" si="7"/>
        <v>118.29</v>
      </c>
      <c r="K50" s="35">
        <f t="shared" si="8"/>
        <v>0</v>
      </c>
      <c r="L50" s="117">
        <f>SUMIF(A$4:A50,"="&amp;A50,I$4:I50)-SUMIF(A$4:A50,"="&amp;A50,H$4:H50)</f>
        <v>-5271.3800000000028</v>
      </c>
      <c r="M50" s="117">
        <f>SUMIF(A$4:A50,"="&amp;A50,K$4:K50)-SUMIF(A$4:A50,"="&amp;A50,J$4:J50)</f>
        <v>-5271.3800000000028</v>
      </c>
      <c r="N50" s="116">
        <f t="shared" ca="1" si="9"/>
        <v>-18680.649999999991</v>
      </c>
    </row>
    <row r="51" spans="1:16" s="17" customFormat="1" x14ac:dyDescent="0.35">
      <c r="A51" s="118" t="s">
        <v>447</v>
      </c>
      <c r="B51" s="126">
        <v>44579</v>
      </c>
      <c r="C51" s="124"/>
      <c r="D51" s="123" t="s">
        <v>473</v>
      </c>
      <c r="E51" s="123"/>
      <c r="F51" s="121" t="s">
        <v>100</v>
      </c>
      <c r="G51" s="120" t="s">
        <v>465</v>
      </c>
      <c r="H51" s="123">
        <v>154.66999999999999</v>
      </c>
      <c r="I51" s="123"/>
      <c r="J51" s="35">
        <f t="shared" si="7"/>
        <v>154.66999999999999</v>
      </c>
      <c r="K51" s="35">
        <f t="shared" si="8"/>
        <v>0</v>
      </c>
      <c r="L51" s="117">
        <f>SUMIF(A$4:A51,"="&amp;A51,I$4:I51)-SUMIF(A$4:A51,"="&amp;A51,H$4:H51)</f>
        <v>-5426.0500000000029</v>
      </c>
      <c r="M51" s="117">
        <f>SUMIF(A$4:A51,"="&amp;A51,K$4:K51)-SUMIF(A$4:A51,"="&amp;A51,J$4:J51)</f>
        <v>-5426.0500000000029</v>
      </c>
      <c r="N51" s="116">
        <f t="shared" ca="1" si="9"/>
        <v>-18835.319999999989</v>
      </c>
      <c r="P51" s="153"/>
    </row>
    <row r="52" spans="1:16" s="17" customFormat="1" x14ac:dyDescent="0.35">
      <c r="A52" s="118" t="s">
        <v>447</v>
      </c>
      <c r="B52" s="126">
        <v>44579</v>
      </c>
      <c r="C52" s="124"/>
      <c r="D52" s="123" t="s">
        <v>474</v>
      </c>
      <c r="E52" s="123"/>
      <c r="F52" s="121" t="s">
        <v>100</v>
      </c>
      <c r="G52" s="120" t="s">
        <v>465</v>
      </c>
      <c r="H52" s="123">
        <v>33.590000000000003</v>
      </c>
      <c r="I52" s="123"/>
      <c r="J52" s="35">
        <f t="shared" si="7"/>
        <v>33.590000000000003</v>
      </c>
      <c r="K52" s="35">
        <f t="shared" si="8"/>
        <v>0</v>
      </c>
      <c r="L52" s="117">
        <f>SUMIF(A$4:A52,"="&amp;A52,I$4:I52)-SUMIF(A$4:A52,"="&amp;A52,H$4:H52)</f>
        <v>-5459.6400000000031</v>
      </c>
      <c r="M52" s="117">
        <f>SUMIF(A$4:A52,"="&amp;A52,K$4:K52)-SUMIF(A$4:A52,"="&amp;A52,J$4:J52)</f>
        <v>-5459.6400000000031</v>
      </c>
      <c r="N52" s="116">
        <f t="shared" ca="1" si="9"/>
        <v>-18868.909999999989</v>
      </c>
      <c r="P52" s="153"/>
    </row>
    <row r="53" spans="1:16" s="17" customFormat="1" x14ac:dyDescent="0.35">
      <c r="A53" s="118" t="s">
        <v>447</v>
      </c>
      <c r="B53" s="126">
        <v>44579</v>
      </c>
      <c r="C53" s="124"/>
      <c r="D53" s="123" t="s">
        <v>475</v>
      </c>
      <c r="E53" s="123"/>
      <c r="F53" s="121" t="s">
        <v>58</v>
      </c>
      <c r="G53" s="120" t="s">
        <v>119</v>
      </c>
      <c r="H53" s="123">
        <v>11.09</v>
      </c>
      <c r="I53" s="123"/>
      <c r="J53" s="35">
        <f t="shared" si="7"/>
        <v>11.09</v>
      </c>
      <c r="K53" s="35">
        <f t="shared" si="8"/>
        <v>0</v>
      </c>
      <c r="L53" s="117">
        <f>SUMIF(A$4:A53,"="&amp;A53,I$4:I53)-SUMIF(A$4:A53,"="&amp;A53,H$4:H53)</f>
        <v>-5470.7300000000032</v>
      </c>
      <c r="M53" s="117">
        <f>SUMIF(A$4:A53,"="&amp;A53,K$4:K53)-SUMIF(A$4:A53,"="&amp;A53,J$4:J53)</f>
        <v>-5470.7300000000032</v>
      </c>
      <c r="N53" s="116">
        <f t="shared" ca="1" si="9"/>
        <v>-18879.999999999989</v>
      </c>
      <c r="P53" s="153"/>
    </row>
    <row r="54" spans="1:16" s="17" customFormat="1" x14ac:dyDescent="0.35">
      <c r="A54" s="118" t="s">
        <v>153</v>
      </c>
      <c r="B54" s="126">
        <v>44582</v>
      </c>
      <c r="C54" s="124"/>
      <c r="D54" s="123" t="s">
        <v>478</v>
      </c>
      <c r="E54" s="123"/>
      <c r="F54" s="121" t="s">
        <v>443</v>
      </c>
      <c r="G54" s="120" t="s">
        <v>119</v>
      </c>
      <c r="H54" s="123">
        <v>11.64</v>
      </c>
      <c r="I54" s="123"/>
      <c r="J54" s="35">
        <f t="shared" si="7"/>
        <v>11.64</v>
      </c>
      <c r="K54" s="35">
        <f t="shared" si="8"/>
        <v>0</v>
      </c>
      <c r="L54" s="117">
        <f>SUMIF(A$4:A54,"="&amp;A54,I$4:I54)-SUMIF(A$4:A54,"="&amp;A54,H$4:H54)</f>
        <v>905.88999999999851</v>
      </c>
      <c r="M54" s="117">
        <f>SUMIF(A$4:A54,"="&amp;A54,K$4:K54)-SUMIF(A$4:A54,"="&amp;A54,J$4:J54)</f>
        <v>905.88999999999851</v>
      </c>
      <c r="N54" s="116">
        <f t="shared" ca="1" si="9"/>
        <v>-18891.639999999989</v>
      </c>
      <c r="P54" s="153"/>
    </row>
    <row r="55" spans="1:16" s="17" customFormat="1" x14ac:dyDescent="0.35">
      <c r="A55" s="118" t="s">
        <v>153</v>
      </c>
      <c r="B55" s="126">
        <v>44582</v>
      </c>
      <c r="C55" s="124"/>
      <c r="D55" s="123" t="s">
        <v>485</v>
      </c>
      <c r="E55" s="123"/>
      <c r="F55" s="121" t="s">
        <v>100</v>
      </c>
      <c r="G55" s="120" t="s">
        <v>119</v>
      </c>
      <c r="H55" s="123">
        <v>13.31</v>
      </c>
      <c r="I55" s="123"/>
      <c r="J55" s="35">
        <f t="shared" si="7"/>
        <v>13.31</v>
      </c>
      <c r="K55" s="35">
        <f t="shared" si="8"/>
        <v>0</v>
      </c>
      <c r="L55" s="117">
        <f>SUMIF(A$4:A55,"="&amp;A55,I$4:I55)-SUMIF(A$4:A55,"="&amp;A55,H$4:H55)</f>
        <v>892.57999999999811</v>
      </c>
      <c r="M55" s="117">
        <f>SUMIF(A$4:A55,"="&amp;A55,K$4:K55)-SUMIF(A$4:A55,"="&amp;A55,J$4:J55)</f>
        <v>892.57999999999811</v>
      </c>
      <c r="N55" s="116">
        <f t="shared" ca="1" si="9"/>
        <v>-18904.94999999999</v>
      </c>
      <c r="P55" s="153"/>
    </row>
    <row r="56" spans="1:16" s="17" customFormat="1" x14ac:dyDescent="0.35">
      <c r="A56" s="118" t="s">
        <v>153</v>
      </c>
      <c r="B56" s="126">
        <v>44582</v>
      </c>
      <c r="C56" s="124"/>
      <c r="D56" s="123" t="s">
        <v>480</v>
      </c>
      <c r="E56" s="123"/>
      <c r="F56" s="121" t="s">
        <v>71</v>
      </c>
      <c r="G56" s="120" t="s">
        <v>465</v>
      </c>
      <c r="H56" s="123">
        <v>33.03</v>
      </c>
      <c r="I56" s="123"/>
      <c r="J56" s="35">
        <f t="shared" si="7"/>
        <v>33.03</v>
      </c>
      <c r="K56" s="35">
        <f t="shared" si="8"/>
        <v>0</v>
      </c>
      <c r="L56" s="117">
        <f>SUMIF(A$4:A56,"="&amp;A56,I$4:I56)-SUMIF(A$4:A56,"="&amp;A56,H$4:H56)</f>
        <v>859.54999999999836</v>
      </c>
      <c r="M56" s="117">
        <f>SUMIF(A$4:A56,"="&amp;A56,K$4:K56)-SUMIF(A$4:A56,"="&amp;A56,J$4:J56)</f>
        <v>859.54999999999836</v>
      </c>
      <c r="N56" s="116">
        <f t="shared" ca="1" si="9"/>
        <v>-18937.979999999989</v>
      </c>
      <c r="P56" s="153"/>
    </row>
    <row r="57" spans="1:16" s="17" customFormat="1" x14ac:dyDescent="0.35">
      <c r="A57" s="118" t="s">
        <v>153</v>
      </c>
      <c r="B57" s="126">
        <v>44582</v>
      </c>
      <c r="C57" s="124"/>
      <c r="D57" s="123" t="s">
        <v>458</v>
      </c>
      <c r="E57" s="123"/>
      <c r="F57" s="121" t="s">
        <v>75</v>
      </c>
      <c r="G57" s="120" t="s">
        <v>465</v>
      </c>
      <c r="H57" s="123">
        <v>138.72</v>
      </c>
      <c r="I57" s="123"/>
      <c r="J57" s="35">
        <f t="shared" si="7"/>
        <v>138.72</v>
      </c>
      <c r="K57" s="35">
        <f t="shared" si="8"/>
        <v>0</v>
      </c>
      <c r="L57" s="117">
        <f>SUMIF(A$4:A57,"="&amp;A57,I$4:I57)-SUMIF(A$4:A57,"="&amp;A57,H$4:H57)</f>
        <v>720.82999999999811</v>
      </c>
      <c r="M57" s="117">
        <f>SUMIF(A$4:A57,"="&amp;A57,K$4:K57)-SUMIF(A$4:A57,"="&amp;A57,J$4:J57)</f>
        <v>720.82999999999811</v>
      </c>
      <c r="N57" s="116">
        <f t="shared" ca="1" si="9"/>
        <v>-19076.69999999999</v>
      </c>
      <c r="P57" s="153"/>
    </row>
    <row r="58" spans="1:16" s="17" customFormat="1" x14ac:dyDescent="0.35">
      <c r="A58" s="118" t="s">
        <v>153</v>
      </c>
      <c r="B58" s="126">
        <v>44582</v>
      </c>
      <c r="C58" s="124"/>
      <c r="D58" s="123" t="s">
        <v>481</v>
      </c>
      <c r="E58" s="123"/>
      <c r="F58" s="121" t="s">
        <v>67</v>
      </c>
      <c r="G58" s="120" t="s">
        <v>465</v>
      </c>
      <c r="H58" s="123">
        <v>39.42</v>
      </c>
      <c r="I58" s="123"/>
      <c r="J58" s="35">
        <f t="shared" si="7"/>
        <v>39.42</v>
      </c>
      <c r="K58" s="35">
        <f t="shared" si="8"/>
        <v>0</v>
      </c>
      <c r="L58" s="117">
        <f>SUMIF(A$4:A58,"="&amp;A58,I$4:I58)-SUMIF(A$4:A58,"="&amp;A58,H$4:H58)</f>
        <v>681.40999999999804</v>
      </c>
      <c r="M58" s="117">
        <f>SUMIF(A$4:A58,"="&amp;A58,K$4:K58)-SUMIF(A$4:A58,"="&amp;A58,J$4:J58)</f>
        <v>681.40999999999804</v>
      </c>
      <c r="N58" s="116">
        <f t="shared" ca="1" si="9"/>
        <v>-19116.119999999988</v>
      </c>
      <c r="P58" s="153"/>
    </row>
    <row r="59" spans="1:16" s="17" customFormat="1" x14ac:dyDescent="0.35">
      <c r="A59" s="118" t="s">
        <v>153</v>
      </c>
      <c r="B59" s="126">
        <v>44582</v>
      </c>
      <c r="C59" s="124"/>
      <c r="D59" s="123" t="s">
        <v>482</v>
      </c>
      <c r="E59" s="123"/>
      <c r="F59" s="121" t="s">
        <v>100</v>
      </c>
      <c r="G59" s="120" t="s">
        <v>465</v>
      </c>
      <c r="H59" s="123">
        <v>17.920000000000002</v>
      </c>
      <c r="I59" s="123"/>
      <c r="J59" s="35">
        <f t="shared" si="7"/>
        <v>17.920000000000002</v>
      </c>
      <c r="K59" s="35">
        <f t="shared" si="8"/>
        <v>0</v>
      </c>
      <c r="L59" s="117">
        <f>SUMIF(A$4:A59,"="&amp;A59,I$4:I59)-SUMIF(A$4:A59,"="&amp;A59,H$4:H59)</f>
        <v>663.48999999999796</v>
      </c>
      <c r="M59" s="117">
        <f>SUMIF(A$4:A59,"="&amp;A59,K$4:K59)-SUMIF(A$4:A59,"="&amp;A59,J$4:J59)</f>
        <v>663.48999999999796</v>
      </c>
      <c r="N59" s="116">
        <f t="shared" ca="1" si="9"/>
        <v>-19134.039999999986</v>
      </c>
      <c r="P59" s="153"/>
    </row>
    <row r="60" spans="1:16" s="17" customFormat="1" x14ac:dyDescent="0.35">
      <c r="A60" s="118" t="s">
        <v>153</v>
      </c>
      <c r="B60" s="126">
        <v>44583</v>
      </c>
      <c r="C60" s="124"/>
      <c r="D60" s="123" t="s">
        <v>483</v>
      </c>
      <c r="E60" s="123"/>
      <c r="F60" s="121" t="s">
        <v>414</v>
      </c>
      <c r="G60" s="120" t="s">
        <v>465</v>
      </c>
      <c r="H60" s="123">
        <v>95</v>
      </c>
      <c r="I60" s="123"/>
      <c r="J60" s="35">
        <f t="shared" si="7"/>
        <v>95</v>
      </c>
      <c r="K60" s="35">
        <f t="shared" si="8"/>
        <v>0</v>
      </c>
      <c r="L60" s="117">
        <f>SUMIF(A$4:A60,"="&amp;A60,I$4:I60)-SUMIF(A$4:A60,"="&amp;A60,H$4:H60)</f>
        <v>568.48999999999796</v>
      </c>
      <c r="M60" s="117">
        <f>SUMIF(A$4:A60,"="&amp;A60,K$4:K60)-SUMIF(A$4:A60,"="&amp;A60,J$4:J60)</f>
        <v>568.48999999999796</v>
      </c>
      <c r="N60" s="116">
        <f t="shared" ca="1" si="9"/>
        <v>-19229.039999999986</v>
      </c>
      <c r="P60" s="153"/>
    </row>
    <row r="61" spans="1:16" s="17" customFormat="1" x14ac:dyDescent="0.35">
      <c r="A61" s="118" t="s">
        <v>153</v>
      </c>
      <c r="B61" s="126">
        <v>44585</v>
      </c>
      <c r="C61" s="124"/>
      <c r="D61" s="123"/>
      <c r="E61" s="123"/>
      <c r="F61" s="121" t="s">
        <v>155</v>
      </c>
      <c r="G61" s="120" t="s">
        <v>465</v>
      </c>
      <c r="H61" s="123">
        <v>300</v>
      </c>
      <c r="I61" s="123"/>
      <c r="J61" s="35">
        <f t="shared" si="7"/>
        <v>300</v>
      </c>
      <c r="K61" s="35">
        <f t="shared" si="8"/>
        <v>0</v>
      </c>
      <c r="L61" s="117">
        <f>SUMIF(A$4:A61,"="&amp;A61,I$4:I61)-SUMIF(A$4:A61,"="&amp;A61,H$4:H61)</f>
        <v>268.48999999999796</v>
      </c>
      <c r="M61" s="117">
        <f>SUMIF(A$4:A61,"="&amp;A61,K$4:K61)-SUMIF(A$4:A61,"="&amp;A61,J$4:J61)</f>
        <v>268.48999999999796</v>
      </c>
      <c r="N61" s="116">
        <f t="shared" ca="1" si="9"/>
        <v>-19529.039999999986</v>
      </c>
      <c r="P61" s="153"/>
    </row>
    <row r="62" spans="1:16" s="17" customFormat="1" x14ac:dyDescent="0.35">
      <c r="A62" s="118" t="s">
        <v>447</v>
      </c>
      <c r="B62" s="126">
        <v>44585</v>
      </c>
      <c r="C62" s="124"/>
      <c r="D62" s="123"/>
      <c r="E62" s="123"/>
      <c r="F62" s="121" t="s">
        <v>155</v>
      </c>
      <c r="G62" s="120" t="s">
        <v>465</v>
      </c>
      <c r="H62" s="123"/>
      <c r="I62" s="123">
        <v>300</v>
      </c>
      <c r="J62" s="35">
        <f t="shared" si="7"/>
        <v>0</v>
      </c>
      <c r="K62" s="35">
        <f t="shared" si="8"/>
        <v>300</v>
      </c>
      <c r="L62" s="117">
        <f>SUMIF(A$4:A62,"="&amp;A62,I$4:I62)-SUMIF(A$4:A62,"="&amp;A62,H$4:H62)</f>
        <v>-5170.7300000000032</v>
      </c>
      <c r="M62" s="117">
        <f>SUMIF(A$4:A62,"="&amp;A62,K$4:K62)-SUMIF(A$4:A62,"="&amp;A62,J$4:J62)</f>
        <v>-5170.7300000000032</v>
      </c>
      <c r="N62" s="116">
        <f t="shared" ca="1" si="9"/>
        <v>-19229.039999999986</v>
      </c>
      <c r="P62" s="153"/>
    </row>
    <row r="63" spans="1:16" s="17" customFormat="1" x14ac:dyDescent="0.35">
      <c r="A63" s="118" t="s">
        <v>153</v>
      </c>
      <c r="B63" s="126">
        <v>44585</v>
      </c>
      <c r="C63" s="124"/>
      <c r="D63" s="123"/>
      <c r="E63" s="123"/>
      <c r="F63" s="121" t="s">
        <v>155</v>
      </c>
      <c r="G63" s="120" t="s">
        <v>465</v>
      </c>
      <c r="H63" s="123">
        <v>100</v>
      </c>
      <c r="I63" s="123"/>
      <c r="J63" s="35">
        <f t="shared" si="7"/>
        <v>100</v>
      </c>
      <c r="K63" s="35">
        <f t="shared" si="8"/>
        <v>0</v>
      </c>
      <c r="L63" s="117">
        <f>SUMIF(A$4:A63,"="&amp;A63,I$4:I63)-SUMIF(A$4:A63,"="&amp;A63,H$4:H63)</f>
        <v>168.48999999999796</v>
      </c>
      <c r="M63" s="117">
        <f>SUMIF(A$4:A63,"="&amp;A63,K$4:K63)-SUMIF(A$4:A63,"="&amp;A63,J$4:J63)</f>
        <v>168.48999999999796</v>
      </c>
      <c r="N63" s="116">
        <f t="shared" ca="1" si="9"/>
        <v>-19329.039999999986</v>
      </c>
      <c r="P63" s="153"/>
    </row>
    <row r="64" spans="1:16" s="17" customFormat="1" x14ac:dyDescent="0.35">
      <c r="A64" s="118" t="s">
        <v>446</v>
      </c>
      <c r="B64" s="126">
        <v>44585</v>
      </c>
      <c r="C64" s="124"/>
      <c r="D64" s="123"/>
      <c r="E64" s="123"/>
      <c r="F64" s="121" t="s">
        <v>155</v>
      </c>
      <c r="G64" s="120" t="s">
        <v>465</v>
      </c>
      <c r="H64" s="123"/>
      <c r="I64" s="123">
        <v>100</v>
      </c>
      <c r="J64" s="35">
        <f t="shared" si="7"/>
        <v>0</v>
      </c>
      <c r="K64" s="35">
        <f t="shared" si="8"/>
        <v>100</v>
      </c>
      <c r="L64" s="117">
        <f>SUMIF(A$4:A64,"="&amp;A64,I$4:I64)-SUMIF(A$4:A64,"="&amp;A64,H$4:H64)</f>
        <v>-14226.8</v>
      </c>
      <c r="M64" s="117">
        <f>SUMIF(A$4:A64,"="&amp;A64,K$4:K64)-SUMIF(A$4:A64,"="&amp;A64,J$4:J64)</f>
        <v>-14226.8</v>
      </c>
      <c r="N64" s="116">
        <f t="shared" ca="1" si="9"/>
        <v>-19229.039999999986</v>
      </c>
      <c r="P64" s="153"/>
    </row>
    <row r="65" spans="1:16" s="17" customFormat="1" x14ac:dyDescent="0.35">
      <c r="A65" s="118" t="s">
        <v>153</v>
      </c>
      <c r="B65" s="126">
        <v>44585</v>
      </c>
      <c r="C65" s="124"/>
      <c r="D65" s="123" t="s">
        <v>484</v>
      </c>
      <c r="E65" s="123"/>
      <c r="F65" s="121" t="s">
        <v>99</v>
      </c>
      <c r="G65" s="120" t="s">
        <v>465</v>
      </c>
      <c r="H65" s="123">
        <v>210.9</v>
      </c>
      <c r="I65" s="123"/>
      <c r="J65" s="35">
        <f t="shared" si="7"/>
        <v>210.9</v>
      </c>
      <c r="K65" s="35">
        <f t="shared" si="8"/>
        <v>0</v>
      </c>
      <c r="L65" s="117">
        <f>SUMIF(A$4:A65,"="&amp;A65,I$4:I65)-SUMIF(A$4:A65,"="&amp;A65,H$4:H65)</f>
        <v>-42.410000000001673</v>
      </c>
      <c r="M65" s="117">
        <f>SUMIF(A$4:A65,"="&amp;A65,K$4:K65)-SUMIF(A$4:A65,"="&amp;A65,J$4:J65)</f>
        <v>-42.410000000001673</v>
      </c>
      <c r="N65" s="116">
        <f t="shared" ca="1" si="9"/>
        <v>-19439.939999999988</v>
      </c>
      <c r="P65" s="153"/>
    </row>
    <row r="66" spans="1:16" s="17" customFormat="1" x14ac:dyDescent="0.35">
      <c r="A66" s="118" t="s">
        <v>153</v>
      </c>
      <c r="B66" s="126">
        <v>44585</v>
      </c>
      <c r="C66" s="124"/>
      <c r="D66" s="123" t="s">
        <v>479</v>
      </c>
      <c r="E66" s="123"/>
      <c r="F66" s="121" t="s">
        <v>100</v>
      </c>
      <c r="G66" s="120" t="s">
        <v>465</v>
      </c>
      <c r="H66" s="123">
        <v>14.07</v>
      </c>
      <c r="I66" s="123"/>
      <c r="J66" s="35">
        <f t="shared" si="7"/>
        <v>14.07</v>
      </c>
      <c r="K66" s="35">
        <f t="shared" si="8"/>
        <v>0</v>
      </c>
      <c r="L66" s="117">
        <f>SUMIF(A$4:A66,"="&amp;A66,I$4:I66)-SUMIF(A$4:A66,"="&amp;A66,H$4:H66)</f>
        <v>-56.480000000001382</v>
      </c>
      <c r="M66" s="117">
        <f>SUMIF(A$4:A66,"="&amp;A66,K$4:K66)-SUMIF(A$4:A66,"="&amp;A66,J$4:J66)</f>
        <v>-56.480000000001382</v>
      </c>
      <c r="N66" s="116">
        <f t="shared" ca="1" si="9"/>
        <v>-19454.009999999987</v>
      </c>
      <c r="P66" s="153"/>
    </row>
    <row r="67" spans="1:16" s="17" customFormat="1" x14ac:dyDescent="0.35">
      <c r="A67" s="118" t="s">
        <v>153</v>
      </c>
      <c r="B67" s="126">
        <v>44585</v>
      </c>
      <c r="C67" s="124"/>
      <c r="D67" s="123" t="s">
        <v>454</v>
      </c>
      <c r="E67" s="123"/>
      <c r="F67" s="121" t="s">
        <v>67</v>
      </c>
      <c r="G67" s="120" t="s">
        <v>465</v>
      </c>
      <c r="H67" s="123">
        <v>36.909999999999997</v>
      </c>
      <c r="I67" s="123"/>
      <c r="J67" s="35">
        <f t="shared" si="7"/>
        <v>36.909999999999997</v>
      </c>
      <c r="K67" s="35">
        <f t="shared" si="8"/>
        <v>0</v>
      </c>
      <c r="L67" s="117">
        <f>SUMIF(A$4:A67,"="&amp;A67,I$4:I67)-SUMIF(A$4:A67,"="&amp;A67,H$4:H67)</f>
        <v>-93.390000000001237</v>
      </c>
      <c r="M67" s="117">
        <f>SUMIF(A$4:A67,"="&amp;A67,K$4:K67)-SUMIF(A$4:A67,"="&amp;A67,J$4:J67)</f>
        <v>-93.390000000001237</v>
      </c>
      <c r="N67" s="116">
        <f t="shared" ca="1" si="9"/>
        <v>-19490.919999999987</v>
      </c>
      <c r="P67" s="153"/>
    </row>
    <row r="68" spans="1:16" s="17" customFormat="1" x14ac:dyDescent="0.35">
      <c r="A68" s="118" t="s">
        <v>153</v>
      </c>
      <c r="B68" s="126">
        <v>44585</v>
      </c>
      <c r="C68" s="124"/>
      <c r="D68" s="123" t="s">
        <v>485</v>
      </c>
      <c r="E68" s="123"/>
      <c r="F68" s="121" t="s">
        <v>100</v>
      </c>
      <c r="G68" s="120" t="s">
        <v>465</v>
      </c>
      <c r="H68" s="123">
        <v>13.31</v>
      </c>
      <c r="I68" s="123"/>
      <c r="J68" s="35">
        <f t="shared" si="7"/>
        <v>13.31</v>
      </c>
      <c r="K68" s="35">
        <f t="shared" si="8"/>
        <v>0</v>
      </c>
      <c r="L68" s="117">
        <f>SUMIF(A$4:A68,"="&amp;A68,I$4:I68)-SUMIF(A$4:A68,"="&amp;A68,H$4:H68)</f>
        <v>-106.70000000000164</v>
      </c>
      <c r="M68" s="117">
        <f>SUMIF(A$4:A68,"="&amp;A68,K$4:K68)-SUMIF(A$4:A68,"="&amp;A68,J$4:J68)</f>
        <v>-106.70000000000164</v>
      </c>
      <c r="N68" s="116">
        <f t="shared" ca="1" si="9"/>
        <v>-19504.229999999989</v>
      </c>
      <c r="P68" s="153"/>
    </row>
    <row r="69" spans="1:16" s="17" customFormat="1" x14ac:dyDescent="0.35">
      <c r="A69" s="118" t="s">
        <v>153</v>
      </c>
      <c r="B69" s="126">
        <v>44588</v>
      </c>
      <c r="C69" s="124"/>
      <c r="D69" s="123" t="s">
        <v>455</v>
      </c>
      <c r="E69" s="123"/>
      <c r="F69" s="121" t="s">
        <v>121</v>
      </c>
      <c r="G69" s="120" t="s">
        <v>465</v>
      </c>
      <c r="H69" s="123"/>
      <c r="I69" s="123">
        <v>2000</v>
      </c>
      <c r="J69" s="35">
        <f t="shared" si="7"/>
        <v>0</v>
      </c>
      <c r="K69" s="35">
        <f t="shared" si="8"/>
        <v>2000</v>
      </c>
      <c r="L69" s="117">
        <f>SUMIF(A$4:A69,"="&amp;A69,I$4:I69)-SUMIF(A$4:A69,"="&amp;A69,H$4:H69)</f>
        <v>1893.2999999999984</v>
      </c>
      <c r="M69" s="117">
        <f>SUMIF(A$4:A69,"="&amp;A69,K$4:K69)-SUMIF(A$4:A69,"="&amp;A69,J$4:J69)</f>
        <v>1893.2999999999984</v>
      </c>
      <c r="N69" s="116">
        <f t="shared" ca="1" si="9"/>
        <v>-17504.229999999989</v>
      </c>
      <c r="P69" s="153"/>
    </row>
    <row r="70" spans="1:16" s="17" customFormat="1" x14ac:dyDescent="0.35">
      <c r="A70" s="118" t="s">
        <v>153</v>
      </c>
      <c r="B70" s="126">
        <v>44588</v>
      </c>
      <c r="C70" s="124"/>
      <c r="D70" s="123" t="s">
        <v>455</v>
      </c>
      <c r="E70" s="123"/>
      <c r="F70" s="121" t="s">
        <v>121</v>
      </c>
      <c r="G70" s="120" t="s">
        <v>465</v>
      </c>
      <c r="H70" s="123"/>
      <c r="I70" s="123">
        <v>1000</v>
      </c>
      <c r="J70" s="35">
        <f t="shared" si="7"/>
        <v>0</v>
      </c>
      <c r="K70" s="35">
        <f t="shared" si="8"/>
        <v>1000</v>
      </c>
      <c r="L70" s="117">
        <f>SUMIF(A$4:A70,"="&amp;A70,I$4:I70)-SUMIF(A$4:A70,"="&amp;A70,H$4:H70)</f>
        <v>2893.2999999999984</v>
      </c>
      <c r="M70" s="117">
        <f>SUMIF(A$4:A70,"="&amp;A70,K$4:K70)-SUMIF(A$4:A70,"="&amp;A70,J$4:J70)</f>
        <v>2893.2999999999984</v>
      </c>
      <c r="N70" s="116">
        <f t="shared" ca="1" si="9"/>
        <v>-16504.229999999989</v>
      </c>
      <c r="P70" s="153"/>
    </row>
    <row r="71" spans="1:16" s="17" customFormat="1" x14ac:dyDescent="0.35">
      <c r="A71" s="118" t="s">
        <v>153</v>
      </c>
      <c r="B71" s="126">
        <v>44589</v>
      </c>
      <c r="C71" s="124"/>
      <c r="D71" s="123" t="s">
        <v>462</v>
      </c>
      <c r="E71" s="123"/>
      <c r="F71" s="121" t="s">
        <v>442</v>
      </c>
      <c r="G71" s="120" t="s">
        <v>465</v>
      </c>
      <c r="H71" s="123">
        <v>293.85000000000002</v>
      </c>
      <c r="I71" s="123"/>
      <c r="J71" s="35">
        <f t="shared" si="7"/>
        <v>293.85000000000002</v>
      </c>
      <c r="K71" s="35">
        <f t="shared" si="8"/>
        <v>0</v>
      </c>
      <c r="L71" s="117">
        <f>SUMIF(A$4:A71,"="&amp;A71,I$4:I71)-SUMIF(A$4:A71,"="&amp;A71,H$4:H71)</f>
        <v>2599.449999999998</v>
      </c>
      <c r="M71" s="117">
        <f>SUMIF(A$4:A71,"="&amp;A71,K$4:K71)-SUMIF(A$4:A71,"="&amp;A71,J$4:J71)</f>
        <v>2599.449999999998</v>
      </c>
      <c r="N71" s="116">
        <f t="shared" ca="1" si="9"/>
        <v>-16798.079999999987</v>
      </c>
      <c r="P71" s="153"/>
    </row>
    <row r="72" spans="1:16" s="17" customFormat="1" x14ac:dyDescent="0.35">
      <c r="A72" s="118" t="s">
        <v>153</v>
      </c>
      <c r="B72" s="126">
        <v>44590</v>
      </c>
      <c r="C72" s="124"/>
      <c r="D72" s="123"/>
      <c r="E72" s="123"/>
      <c r="F72" s="121" t="s">
        <v>155</v>
      </c>
      <c r="G72" s="120" t="s">
        <v>465</v>
      </c>
      <c r="H72" s="123">
        <v>1500</v>
      </c>
      <c r="I72" s="123"/>
      <c r="J72" s="35">
        <f t="shared" si="7"/>
        <v>1500</v>
      </c>
      <c r="K72" s="35">
        <f t="shared" si="8"/>
        <v>0</v>
      </c>
      <c r="L72" s="117">
        <f>SUMIF(A$4:A72,"="&amp;A72,I$4:I72)-SUMIF(A$4:A72,"="&amp;A72,H$4:H72)</f>
        <v>1099.4499999999971</v>
      </c>
      <c r="M72" s="117">
        <f>SUMIF(A$4:A72,"="&amp;A72,K$4:K72)-SUMIF(A$4:A72,"="&amp;A72,J$4:J72)</f>
        <v>1099.4499999999971</v>
      </c>
      <c r="N72" s="116">
        <f t="shared" ca="1" si="9"/>
        <v>-18298.079999999987</v>
      </c>
      <c r="P72" s="153"/>
    </row>
    <row r="73" spans="1:16" s="17" customFormat="1" x14ac:dyDescent="0.35">
      <c r="A73" s="118" t="s">
        <v>447</v>
      </c>
      <c r="B73" s="126">
        <v>44590</v>
      </c>
      <c r="C73" s="124"/>
      <c r="D73" s="123"/>
      <c r="E73" s="123"/>
      <c r="F73" s="121" t="s">
        <v>155</v>
      </c>
      <c r="G73" s="120" t="s">
        <v>465</v>
      </c>
      <c r="H73" s="123"/>
      <c r="I73" s="123">
        <v>2000</v>
      </c>
      <c r="J73" s="35">
        <f t="shared" ref="J73:J136" si="10">IF(OR(G73="c",G73="R"),H73,0)</f>
        <v>0</v>
      </c>
      <c r="K73" s="35">
        <f t="shared" ref="K73:K136" si="11">IF(OR(G73="c",G73="R"),I73,0)</f>
        <v>2000</v>
      </c>
      <c r="L73" s="117">
        <f>SUMIF(A$4:A73,"="&amp;A73,I$4:I73)-SUMIF(A$4:A73,"="&amp;A73,H$4:H73)</f>
        <v>-3170.7300000000032</v>
      </c>
      <c r="M73" s="117">
        <f>SUMIF(A$4:A73,"="&amp;A73,K$4:K73)-SUMIF(A$4:A73,"="&amp;A73,J$4:J73)</f>
        <v>-3170.7300000000032</v>
      </c>
      <c r="N73" s="116">
        <f t="shared" ref="N73:N136" ca="1" si="12">IF(ISERROR(OFFSET(N73,-1,0,1,1)+I73-H73),I73-H73,OFFSET(N73,-1,0,1,1)+I73-H73)</f>
        <v>-16298.079999999987</v>
      </c>
      <c r="P73" s="153"/>
    </row>
    <row r="74" spans="1:16" s="17" customFormat="1" x14ac:dyDescent="0.35">
      <c r="A74" s="118" t="s">
        <v>153</v>
      </c>
      <c r="B74" s="126">
        <v>44590</v>
      </c>
      <c r="C74" s="124"/>
      <c r="D74" s="123" t="s">
        <v>458</v>
      </c>
      <c r="E74" s="123"/>
      <c r="F74" s="121" t="s">
        <v>75</v>
      </c>
      <c r="G74" s="120" t="s">
        <v>465</v>
      </c>
      <c r="H74" s="123">
        <v>80.52</v>
      </c>
      <c r="I74" s="123"/>
      <c r="J74" s="35">
        <f t="shared" si="10"/>
        <v>80.52</v>
      </c>
      <c r="K74" s="35">
        <f t="shared" si="11"/>
        <v>0</v>
      </c>
      <c r="L74" s="117">
        <f>SUMIF(A$4:A74,"="&amp;A74,I$4:I74)-SUMIF(A$4:A74,"="&amp;A74,H$4:H74)</f>
        <v>1018.9299999999967</v>
      </c>
      <c r="M74" s="117">
        <f>SUMIF(A$4:A74,"="&amp;A74,K$4:K74)-SUMIF(A$4:A74,"="&amp;A74,J$4:J74)</f>
        <v>1018.9299999999967</v>
      </c>
      <c r="N74" s="116">
        <f t="shared" ca="1" si="12"/>
        <v>-16378.599999999988</v>
      </c>
      <c r="P74" s="153"/>
    </row>
    <row r="75" spans="1:16" s="17" customFormat="1" x14ac:dyDescent="0.35">
      <c r="A75" s="118" t="s">
        <v>153</v>
      </c>
      <c r="B75" s="126">
        <v>44590</v>
      </c>
      <c r="C75" s="124"/>
      <c r="D75" s="123" t="s">
        <v>458</v>
      </c>
      <c r="E75" s="123"/>
      <c r="F75" s="121" t="s">
        <v>444</v>
      </c>
      <c r="G75" s="120" t="s">
        <v>465</v>
      </c>
      <c r="H75" s="123">
        <v>79</v>
      </c>
      <c r="I75" s="123"/>
      <c r="J75" s="35">
        <f t="shared" si="10"/>
        <v>79</v>
      </c>
      <c r="K75" s="35">
        <f t="shared" si="11"/>
        <v>0</v>
      </c>
      <c r="L75" s="117">
        <f>SUMIF(A$4:A75,"="&amp;A75,I$4:I75)-SUMIF(A$4:A75,"="&amp;A75,H$4:H75)</f>
        <v>939.92999999999665</v>
      </c>
      <c r="M75" s="117">
        <f>SUMIF(A$4:A75,"="&amp;A75,K$4:K75)-SUMIF(A$4:A75,"="&amp;A75,J$4:J75)</f>
        <v>939.92999999999665</v>
      </c>
      <c r="N75" s="116">
        <f t="shared" ca="1" si="12"/>
        <v>-16457.599999999988</v>
      </c>
      <c r="P75" s="153"/>
    </row>
    <row r="76" spans="1:16" s="17" customFormat="1" x14ac:dyDescent="0.35">
      <c r="A76" s="118" t="s">
        <v>153</v>
      </c>
      <c r="B76" s="126">
        <v>44592</v>
      </c>
      <c r="C76" s="124"/>
      <c r="D76" s="123" t="s">
        <v>486</v>
      </c>
      <c r="E76" s="123"/>
      <c r="F76" s="121" t="s">
        <v>100</v>
      </c>
      <c r="G76" s="120" t="s">
        <v>465</v>
      </c>
      <c r="H76" s="123">
        <v>9.91</v>
      </c>
      <c r="I76" s="123"/>
      <c r="J76" s="35">
        <f t="shared" si="10"/>
        <v>9.91</v>
      </c>
      <c r="K76" s="35">
        <f t="shared" si="11"/>
        <v>0</v>
      </c>
      <c r="L76" s="117">
        <f>SUMIF(A$4:A76,"="&amp;A76,I$4:I76)-SUMIF(A$4:A76,"="&amp;A76,H$4:H76)</f>
        <v>930.0199999999968</v>
      </c>
      <c r="M76" s="117">
        <f>SUMIF(A$4:A76,"="&amp;A76,K$4:K76)-SUMIF(A$4:A76,"="&amp;A76,J$4:J76)</f>
        <v>930.0199999999968</v>
      </c>
      <c r="N76" s="116">
        <f t="shared" ca="1" si="12"/>
        <v>-16467.509999999987</v>
      </c>
      <c r="P76" s="153"/>
    </row>
    <row r="77" spans="1:16" s="17" customFormat="1" x14ac:dyDescent="0.35">
      <c r="A77" s="118" t="s">
        <v>153</v>
      </c>
      <c r="B77" s="126">
        <v>44592</v>
      </c>
      <c r="C77" s="124"/>
      <c r="D77" s="123" t="s">
        <v>487</v>
      </c>
      <c r="E77" s="123"/>
      <c r="F77" s="121" t="s">
        <v>412</v>
      </c>
      <c r="G77" s="120" t="s">
        <v>465</v>
      </c>
      <c r="H77" s="123"/>
      <c r="I77" s="123">
        <v>2451.7399999999998</v>
      </c>
      <c r="J77" s="35">
        <f t="shared" si="10"/>
        <v>0</v>
      </c>
      <c r="K77" s="35">
        <f t="shared" si="11"/>
        <v>2451.7399999999998</v>
      </c>
      <c r="L77" s="117">
        <f>SUMIF(A$4:A77,"="&amp;A77,I$4:I77)-SUMIF(A$4:A77,"="&amp;A77,H$4:H77)</f>
        <v>3381.7599999999966</v>
      </c>
      <c r="M77" s="117">
        <f>SUMIF(A$4:A77,"="&amp;A77,K$4:K77)-SUMIF(A$4:A77,"="&amp;A77,J$4:J77)</f>
        <v>3381.7599999999966</v>
      </c>
      <c r="N77" s="116">
        <f t="shared" ca="1" si="12"/>
        <v>-14015.769999999988</v>
      </c>
      <c r="P77" s="153"/>
    </row>
    <row r="78" spans="1:16" s="17" customFormat="1" x14ac:dyDescent="0.35">
      <c r="A78" s="118" t="s">
        <v>153</v>
      </c>
      <c r="B78" s="126">
        <v>44592</v>
      </c>
      <c r="C78" s="124"/>
      <c r="D78" s="123" t="s">
        <v>488</v>
      </c>
      <c r="E78" s="123"/>
      <c r="F78" s="121" t="s">
        <v>89</v>
      </c>
      <c r="G78" s="120" t="s">
        <v>465</v>
      </c>
      <c r="H78" s="123">
        <v>16.95</v>
      </c>
      <c r="I78" s="123"/>
      <c r="J78" s="35">
        <f t="shared" si="10"/>
        <v>16.95</v>
      </c>
      <c r="K78" s="35">
        <f t="shared" si="11"/>
        <v>0</v>
      </c>
      <c r="L78" s="117">
        <f>SUMIF(A$4:A78,"="&amp;A78,I$4:I78)-SUMIF(A$4:A78,"="&amp;A78,H$4:H78)</f>
        <v>3364.8099999999959</v>
      </c>
      <c r="M78" s="117">
        <f>SUMIF(A$4:A78,"="&amp;A78,K$4:K78)-SUMIF(A$4:A78,"="&amp;A78,J$4:J78)</f>
        <v>3364.8099999999959</v>
      </c>
      <c r="N78" s="116">
        <f t="shared" ca="1" si="12"/>
        <v>-14032.719999999988</v>
      </c>
      <c r="P78" s="153"/>
    </row>
    <row r="79" spans="1:16" s="17" customFormat="1" x14ac:dyDescent="0.35">
      <c r="A79" s="118" t="s">
        <v>153</v>
      </c>
      <c r="B79" s="126">
        <v>44593</v>
      </c>
      <c r="C79" s="124"/>
      <c r="D79" s="123" t="s">
        <v>488</v>
      </c>
      <c r="E79" s="123"/>
      <c r="F79" s="121" t="s">
        <v>413</v>
      </c>
      <c r="G79" s="120" t="s">
        <v>465</v>
      </c>
      <c r="H79" s="123">
        <v>236.94</v>
      </c>
      <c r="I79" s="123"/>
      <c r="J79" s="35">
        <f t="shared" si="10"/>
        <v>236.94</v>
      </c>
      <c r="K79" s="35">
        <f t="shared" si="11"/>
        <v>0</v>
      </c>
      <c r="L79" s="117">
        <f>SUMIF(A$4:A79,"="&amp;A79,I$4:I79)-SUMIF(A$4:A79,"="&amp;A79,H$4:H79)</f>
        <v>3127.8699999999953</v>
      </c>
      <c r="M79" s="117">
        <f>SUMIF(A$4:A79,"="&amp;A79,K$4:K79)-SUMIF(A$4:A79,"="&amp;A79,J$4:J79)</f>
        <v>3127.8699999999953</v>
      </c>
      <c r="N79" s="116">
        <f t="shared" ca="1" si="12"/>
        <v>-14269.659999999989</v>
      </c>
      <c r="P79" s="153"/>
    </row>
    <row r="80" spans="1:16" s="17" customFormat="1" x14ac:dyDescent="0.35">
      <c r="A80" s="118" t="s">
        <v>153</v>
      </c>
      <c r="B80" s="126">
        <v>44593</v>
      </c>
      <c r="C80" s="124"/>
      <c r="D80" s="123" t="s">
        <v>488</v>
      </c>
      <c r="E80" s="123"/>
      <c r="F80" s="121" t="s">
        <v>413</v>
      </c>
      <c r="G80" s="120" t="s">
        <v>465</v>
      </c>
      <c r="H80" s="123">
        <v>780.69</v>
      </c>
      <c r="I80" s="123"/>
      <c r="J80" s="35">
        <f t="shared" si="10"/>
        <v>780.69</v>
      </c>
      <c r="K80" s="35">
        <f t="shared" si="11"/>
        <v>0</v>
      </c>
      <c r="L80" s="117">
        <f>SUMIF(A$4:A80,"="&amp;A80,I$4:I80)-SUMIF(A$4:A80,"="&amp;A80,H$4:H80)</f>
        <v>2347.1799999999948</v>
      </c>
      <c r="M80" s="117">
        <f>SUMIF(A$4:A80,"="&amp;A80,K$4:K80)-SUMIF(A$4:A80,"="&amp;A80,J$4:J80)</f>
        <v>2347.1799999999948</v>
      </c>
      <c r="N80" s="116">
        <f t="shared" ca="1" si="12"/>
        <v>-15050.349999999989</v>
      </c>
      <c r="P80" s="153"/>
    </row>
    <row r="81" spans="1:16" s="17" customFormat="1" x14ac:dyDescent="0.35">
      <c r="A81" s="118" t="s">
        <v>153</v>
      </c>
      <c r="B81" s="126">
        <v>44593</v>
      </c>
      <c r="C81" s="124"/>
      <c r="D81" s="123" t="s">
        <v>469</v>
      </c>
      <c r="E81" s="123"/>
      <c r="F81" s="121" t="s">
        <v>100</v>
      </c>
      <c r="G81" s="120" t="s">
        <v>465</v>
      </c>
      <c r="H81" s="123">
        <v>41.4</v>
      </c>
      <c r="I81" s="123"/>
      <c r="J81" s="35">
        <f t="shared" si="10"/>
        <v>41.4</v>
      </c>
      <c r="K81" s="35">
        <f t="shared" si="11"/>
        <v>0</v>
      </c>
      <c r="L81" s="117">
        <f>SUMIF(A$4:A81,"="&amp;A81,I$4:I81)-SUMIF(A$4:A81,"="&amp;A81,H$4:H81)</f>
        <v>2305.7799999999952</v>
      </c>
      <c r="M81" s="117">
        <f>SUMIF(A$4:A81,"="&amp;A81,K$4:K81)-SUMIF(A$4:A81,"="&amp;A81,J$4:J81)</f>
        <v>2305.7799999999952</v>
      </c>
      <c r="N81" s="116">
        <f t="shared" ca="1" si="12"/>
        <v>-15091.749999999989</v>
      </c>
      <c r="P81" s="153"/>
    </row>
    <row r="82" spans="1:16" s="17" customFormat="1" x14ac:dyDescent="0.35">
      <c r="A82" s="118" t="s">
        <v>153</v>
      </c>
      <c r="B82" s="126">
        <v>44594</v>
      </c>
      <c r="C82" s="124"/>
      <c r="D82" s="123" t="s">
        <v>489</v>
      </c>
      <c r="E82" s="123"/>
      <c r="F82" s="121" t="s">
        <v>100</v>
      </c>
      <c r="G82" s="120" t="s">
        <v>465</v>
      </c>
      <c r="H82" s="123">
        <v>5.75</v>
      </c>
      <c r="I82" s="123"/>
      <c r="J82" s="35">
        <f t="shared" si="10"/>
        <v>5.75</v>
      </c>
      <c r="K82" s="35">
        <f t="shared" si="11"/>
        <v>0</v>
      </c>
      <c r="L82" s="117">
        <f>SUMIF(A$4:A82,"="&amp;A82,I$4:I82)-SUMIF(A$4:A82,"="&amp;A82,H$4:H82)</f>
        <v>2300.0299999999952</v>
      </c>
      <c r="M82" s="117">
        <f>SUMIF(A$4:A82,"="&amp;A82,K$4:K82)-SUMIF(A$4:A82,"="&amp;A82,J$4:J82)</f>
        <v>2300.0299999999952</v>
      </c>
      <c r="N82" s="116">
        <f t="shared" ca="1" si="12"/>
        <v>-15097.499999999989</v>
      </c>
      <c r="P82" s="153"/>
    </row>
    <row r="83" spans="1:16" s="17" customFormat="1" x14ac:dyDescent="0.35">
      <c r="A83" s="118" t="s">
        <v>153</v>
      </c>
      <c r="B83" s="126">
        <v>44594</v>
      </c>
      <c r="C83" s="124"/>
      <c r="D83" s="123" t="s">
        <v>490</v>
      </c>
      <c r="E83" s="123"/>
      <c r="F83" s="121" t="s">
        <v>443</v>
      </c>
      <c r="G83" s="120" t="s">
        <v>465</v>
      </c>
      <c r="H83" s="123">
        <v>37.119999999999997</v>
      </c>
      <c r="I83" s="123"/>
      <c r="J83" s="35">
        <f t="shared" si="10"/>
        <v>37.119999999999997</v>
      </c>
      <c r="K83" s="35">
        <f t="shared" si="11"/>
        <v>0</v>
      </c>
      <c r="L83" s="117">
        <f>SUMIF(A$4:A83,"="&amp;A83,I$4:I83)-SUMIF(A$4:A83,"="&amp;A83,H$4:H83)</f>
        <v>2262.9099999999944</v>
      </c>
      <c r="M83" s="117">
        <f>SUMIF(A$4:A83,"="&amp;A83,K$4:K83)-SUMIF(A$4:A83,"="&amp;A83,J$4:J83)</f>
        <v>2262.9099999999944</v>
      </c>
      <c r="N83" s="116">
        <f t="shared" ca="1" si="12"/>
        <v>-15134.61999999999</v>
      </c>
      <c r="P83" s="153"/>
    </row>
    <row r="84" spans="1:16" s="17" customFormat="1" x14ac:dyDescent="0.35">
      <c r="A84" s="118" t="s">
        <v>153</v>
      </c>
      <c r="B84" s="126">
        <v>44594</v>
      </c>
      <c r="C84" s="124"/>
      <c r="D84" s="123" t="s">
        <v>461</v>
      </c>
      <c r="E84" s="123"/>
      <c r="F84" s="121" t="s">
        <v>67</v>
      </c>
      <c r="G84" s="120" t="s">
        <v>465</v>
      </c>
      <c r="H84" s="123">
        <v>184.05</v>
      </c>
      <c r="I84" s="123"/>
      <c r="J84" s="35">
        <f t="shared" si="10"/>
        <v>184.05</v>
      </c>
      <c r="K84" s="35">
        <f t="shared" si="11"/>
        <v>0</v>
      </c>
      <c r="L84" s="117">
        <f>SUMIF(A$4:A84,"="&amp;A84,I$4:I84)-SUMIF(A$4:A84,"="&amp;A84,H$4:H84)</f>
        <v>2078.8599999999951</v>
      </c>
      <c r="M84" s="117">
        <f>SUMIF(A$4:A84,"="&amp;A84,K$4:K84)-SUMIF(A$4:A84,"="&amp;A84,J$4:J84)</f>
        <v>2078.8599999999951</v>
      </c>
      <c r="N84" s="116">
        <f t="shared" ca="1" si="12"/>
        <v>-15318.669999999989</v>
      </c>
      <c r="P84" s="153"/>
    </row>
    <row r="85" spans="1:16" s="17" customFormat="1" x14ac:dyDescent="0.35">
      <c r="A85" s="118" t="s">
        <v>153</v>
      </c>
      <c r="B85" s="126">
        <v>44594</v>
      </c>
      <c r="C85" s="124"/>
      <c r="D85" s="123" t="s">
        <v>491</v>
      </c>
      <c r="E85" s="123"/>
      <c r="F85" s="121" t="s">
        <v>71</v>
      </c>
      <c r="G85" s="120" t="s">
        <v>465</v>
      </c>
      <c r="H85" s="123">
        <v>137.69</v>
      </c>
      <c r="I85" s="123"/>
      <c r="J85" s="35">
        <f t="shared" si="10"/>
        <v>137.69</v>
      </c>
      <c r="K85" s="35">
        <f t="shared" si="11"/>
        <v>0</v>
      </c>
      <c r="L85" s="117">
        <f>SUMIF(A$4:A85,"="&amp;A85,I$4:I85)-SUMIF(A$4:A85,"="&amp;A85,H$4:H85)</f>
        <v>1941.1699999999946</v>
      </c>
      <c r="M85" s="117">
        <f>SUMIF(A$4:A85,"="&amp;A85,K$4:K85)-SUMIF(A$4:A85,"="&amp;A85,J$4:J85)</f>
        <v>1941.1699999999946</v>
      </c>
      <c r="N85" s="116">
        <f t="shared" ca="1" si="12"/>
        <v>-15456.35999999999</v>
      </c>
      <c r="P85" s="153"/>
    </row>
    <row r="86" spans="1:16" s="17" customFormat="1" x14ac:dyDescent="0.35">
      <c r="A86" s="118" t="s">
        <v>153</v>
      </c>
      <c r="B86" s="126">
        <v>44596</v>
      </c>
      <c r="C86" s="124"/>
      <c r="D86" s="123" t="s">
        <v>492</v>
      </c>
      <c r="E86" s="123"/>
      <c r="F86" s="121" t="s">
        <v>100</v>
      </c>
      <c r="G86" s="120" t="s">
        <v>465</v>
      </c>
      <c r="H86" s="123">
        <v>14.07</v>
      </c>
      <c r="I86" s="123"/>
      <c r="J86" s="35">
        <f t="shared" si="10"/>
        <v>14.07</v>
      </c>
      <c r="K86" s="35">
        <f t="shared" si="11"/>
        <v>0</v>
      </c>
      <c r="L86" s="117">
        <f>SUMIF(A$4:A86,"="&amp;A86,I$4:I86)-SUMIF(A$4:A86,"="&amp;A86,H$4:H86)</f>
        <v>1927.0999999999949</v>
      </c>
      <c r="M86" s="117">
        <f>SUMIF(A$4:A86,"="&amp;A86,K$4:K86)-SUMIF(A$4:A86,"="&amp;A86,J$4:J86)</f>
        <v>1927.0999999999949</v>
      </c>
      <c r="N86" s="116">
        <f t="shared" ca="1" si="12"/>
        <v>-15470.429999999989</v>
      </c>
      <c r="P86" s="153"/>
    </row>
    <row r="87" spans="1:16" s="17" customFormat="1" x14ac:dyDescent="0.35">
      <c r="A87" s="118" t="s">
        <v>153</v>
      </c>
      <c r="B87" s="126">
        <v>44597</v>
      </c>
      <c r="C87" s="124"/>
      <c r="D87" s="123" t="s">
        <v>493</v>
      </c>
      <c r="E87" s="123"/>
      <c r="F87" s="121" t="s">
        <v>67</v>
      </c>
      <c r="G87" s="120" t="s">
        <v>465</v>
      </c>
      <c r="H87" s="123">
        <v>108.4</v>
      </c>
      <c r="I87" s="123"/>
      <c r="J87" s="35">
        <f t="shared" si="10"/>
        <v>108.4</v>
      </c>
      <c r="K87" s="35">
        <f t="shared" si="11"/>
        <v>0</v>
      </c>
      <c r="L87" s="117">
        <f>SUMIF(A$4:A87,"="&amp;A87,I$4:I87)-SUMIF(A$4:A87,"="&amp;A87,H$4:H87)</f>
        <v>1818.6999999999953</v>
      </c>
      <c r="M87" s="117">
        <f>SUMIF(A$4:A87,"="&amp;A87,K$4:K87)-SUMIF(A$4:A87,"="&amp;A87,J$4:J87)</f>
        <v>1818.6999999999953</v>
      </c>
      <c r="N87" s="116">
        <f t="shared" ca="1" si="12"/>
        <v>-15578.829999999989</v>
      </c>
      <c r="P87" s="153"/>
    </row>
    <row r="88" spans="1:16" s="17" customFormat="1" x14ac:dyDescent="0.35">
      <c r="A88" s="118" t="s">
        <v>153</v>
      </c>
      <c r="B88" s="126">
        <v>44597</v>
      </c>
      <c r="C88" s="124"/>
      <c r="D88" s="123" t="s">
        <v>482</v>
      </c>
      <c r="E88" s="123"/>
      <c r="F88" s="121" t="s">
        <v>100</v>
      </c>
      <c r="G88" s="120" t="s">
        <v>465</v>
      </c>
      <c r="H88" s="123">
        <v>20.68</v>
      </c>
      <c r="I88" s="123"/>
      <c r="J88" s="35">
        <f t="shared" si="10"/>
        <v>20.68</v>
      </c>
      <c r="K88" s="35">
        <f t="shared" si="11"/>
        <v>0</v>
      </c>
      <c r="L88" s="117">
        <f>SUMIF(A$4:A88,"="&amp;A88,I$4:I88)-SUMIF(A$4:A88,"="&amp;A88,H$4:H88)</f>
        <v>1798.019999999995</v>
      </c>
      <c r="M88" s="117">
        <f>SUMIF(A$4:A88,"="&amp;A88,K$4:K88)-SUMIF(A$4:A88,"="&amp;A88,J$4:J88)</f>
        <v>1798.019999999995</v>
      </c>
      <c r="N88" s="116">
        <f t="shared" ca="1" si="12"/>
        <v>-15599.509999999989</v>
      </c>
      <c r="P88" s="153"/>
    </row>
    <row r="89" spans="1:16" s="17" customFormat="1" x14ac:dyDescent="0.35">
      <c r="A89" s="118" t="s">
        <v>153</v>
      </c>
      <c r="B89" s="126">
        <v>44599</v>
      </c>
      <c r="C89" s="124"/>
      <c r="D89" s="123" t="s">
        <v>450</v>
      </c>
      <c r="E89" s="123"/>
      <c r="F89" s="121" t="s">
        <v>74</v>
      </c>
      <c r="G89" s="120" t="s">
        <v>465</v>
      </c>
      <c r="H89" s="123">
        <v>328.27</v>
      </c>
      <c r="I89" s="123"/>
      <c r="J89" s="35">
        <f t="shared" si="10"/>
        <v>328.27</v>
      </c>
      <c r="K89" s="35">
        <f t="shared" si="11"/>
        <v>0</v>
      </c>
      <c r="L89" s="117">
        <f>SUMIF(A$4:A89,"="&amp;A89,I$4:I89)-SUMIF(A$4:A89,"="&amp;A89,H$4:H89)</f>
        <v>1469.7499999999945</v>
      </c>
      <c r="M89" s="117">
        <f>SUMIF(A$4:A89,"="&amp;A89,K$4:K89)-SUMIF(A$4:A89,"="&amp;A89,J$4:J89)</f>
        <v>1469.7499999999945</v>
      </c>
      <c r="N89" s="116">
        <f t="shared" ca="1" si="12"/>
        <v>-15927.77999999999</v>
      </c>
      <c r="P89" s="153"/>
    </row>
    <row r="90" spans="1:16" s="17" customFormat="1" x14ac:dyDescent="0.35">
      <c r="A90" s="118" t="s">
        <v>417</v>
      </c>
      <c r="B90" s="126">
        <v>44599</v>
      </c>
      <c r="C90" s="124"/>
      <c r="D90" s="123" t="s">
        <v>478</v>
      </c>
      <c r="E90" s="123"/>
      <c r="F90" s="121" t="s">
        <v>71</v>
      </c>
      <c r="G90" s="120" t="s">
        <v>465</v>
      </c>
      <c r="H90" s="123">
        <v>36.61</v>
      </c>
      <c r="I90" s="123"/>
      <c r="J90" s="35">
        <f t="shared" si="10"/>
        <v>36.61</v>
      </c>
      <c r="K90" s="35">
        <f t="shared" si="11"/>
        <v>0</v>
      </c>
      <c r="L90" s="117">
        <f>SUMIF(A$4:A90,"="&amp;A90,I$4:I90)-SUMIF(A$4:A90,"="&amp;A90,H$4:H90)</f>
        <v>-36.61</v>
      </c>
      <c r="M90" s="117">
        <f>SUMIF(A$4:A90,"="&amp;A90,K$4:K90)-SUMIF(A$4:A90,"="&amp;A90,J$4:J90)</f>
        <v>-36.61</v>
      </c>
      <c r="N90" s="116">
        <f t="shared" ca="1" si="12"/>
        <v>-15964.38999999999</v>
      </c>
      <c r="P90" s="153"/>
    </row>
    <row r="91" spans="1:16" s="17" customFormat="1" x14ac:dyDescent="0.35">
      <c r="A91" s="118" t="s">
        <v>417</v>
      </c>
      <c r="B91" s="126">
        <v>44599</v>
      </c>
      <c r="C91" s="124"/>
      <c r="D91" s="123" t="s">
        <v>491</v>
      </c>
      <c r="E91" s="123"/>
      <c r="F91" s="121" t="s">
        <v>71</v>
      </c>
      <c r="G91" s="120" t="s">
        <v>465</v>
      </c>
      <c r="H91" s="123">
        <v>105.62</v>
      </c>
      <c r="I91" s="123"/>
      <c r="J91" s="35">
        <f t="shared" si="10"/>
        <v>105.62</v>
      </c>
      <c r="K91" s="35">
        <f t="shared" si="11"/>
        <v>0</v>
      </c>
      <c r="L91" s="117">
        <f>SUMIF(A$4:A91,"="&amp;A91,I$4:I91)-SUMIF(A$4:A91,"="&amp;A91,H$4:H91)</f>
        <v>-142.23000000000002</v>
      </c>
      <c r="M91" s="117">
        <f>SUMIF(A$4:A91,"="&amp;A91,K$4:K91)-SUMIF(A$4:A91,"="&amp;A91,J$4:J91)</f>
        <v>-142.23000000000002</v>
      </c>
      <c r="N91" s="116">
        <f t="shared" ca="1" si="12"/>
        <v>-16070.009999999991</v>
      </c>
      <c r="P91" s="153"/>
    </row>
    <row r="92" spans="1:16" s="17" customFormat="1" x14ac:dyDescent="0.35">
      <c r="A92" s="118" t="s">
        <v>417</v>
      </c>
      <c r="B92" s="126">
        <v>44599</v>
      </c>
      <c r="C92" s="124"/>
      <c r="D92" s="123" t="s">
        <v>494</v>
      </c>
      <c r="E92" s="123"/>
      <c r="F92" s="121" t="s">
        <v>100</v>
      </c>
      <c r="G92" s="120" t="s">
        <v>465</v>
      </c>
      <c r="H92" s="123">
        <v>25.5</v>
      </c>
      <c r="I92" s="123"/>
      <c r="J92" s="35">
        <f t="shared" si="10"/>
        <v>25.5</v>
      </c>
      <c r="K92" s="35">
        <f t="shared" si="11"/>
        <v>0</v>
      </c>
      <c r="L92" s="117">
        <f>SUMIF(A$4:A92,"="&amp;A92,I$4:I92)-SUMIF(A$4:A92,"="&amp;A92,H$4:H92)</f>
        <v>-167.73000000000002</v>
      </c>
      <c r="M92" s="117">
        <f>SUMIF(A$4:A92,"="&amp;A92,K$4:K92)-SUMIF(A$4:A92,"="&amp;A92,J$4:J92)</f>
        <v>-167.73000000000002</v>
      </c>
      <c r="N92" s="116">
        <f t="shared" ca="1" si="12"/>
        <v>-16095.509999999991</v>
      </c>
      <c r="P92" s="153"/>
    </row>
    <row r="93" spans="1:16" s="17" customFormat="1" x14ac:dyDescent="0.35">
      <c r="A93" s="118" t="s">
        <v>417</v>
      </c>
      <c r="B93" s="126">
        <v>44599</v>
      </c>
      <c r="C93" s="124"/>
      <c r="D93" s="123" t="s">
        <v>469</v>
      </c>
      <c r="E93" s="123"/>
      <c r="F93" s="121" t="s">
        <v>100</v>
      </c>
      <c r="G93" s="120" t="s">
        <v>465</v>
      </c>
      <c r="H93" s="123">
        <v>46.8</v>
      </c>
      <c r="I93" s="123"/>
      <c r="J93" s="35">
        <f t="shared" si="10"/>
        <v>46.8</v>
      </c>
      <c r="K93" s="35">
        <f t="shared" si="11"/>
        <v>0</v>
      </c>
      <c r="L93" s="117">
        <f>SUMIF(A$4:A93,"="&amp;A93,I$4:I93)-SUMIF(A$4:A93,"="&amp;A93,H$4:H93)</f>
        <v>-214.53000000000003</v>
      </c>
      <c r="M93" s="117">
        <f>SUMIF(A$4:A93,"="&amp;A93,K$4:K93)-SUMIF(A$4:A93,"="&amp;A93,J$4:J93)</f>
        <v>-214.53000000000003</v>
      </c>
      <c r="N93" s="116">
        <f t="shared" ca="1" si="12"/>
        <v>-16142.30999999999</v>
      </c>
      <c r="P93" s="153"/>
    </row>
    <row r="94" spans="1:16" s="17" customFormat="1" x14ac:dyDescent="0.35">
      <c r="A94" s="118" t="s">
        <v>447</v>
      </c>
      <c r="B94" s="126">
        <v>44587</v>
      </c>
      <c r="C94" s="124"/>
      <c r="D94" s="123" t="s">
        <v>461</v>
      </c>
      <c r="E94" s="123"/>
      <c r="F94" s="121" t="s">
        <v>67</v>
      </c>
      <c r="G94" s="120" t="s">
        <v>465</v>
      </c>
      <c r="H94" s="123">
        <v>127.87</v>
      </c>
      <c r="I94" s="123"/>
      <c r="J94" s="35">
        <f t="shared" si="10"/>
        <v>127.87</v>
      </c>
      <c r="K94" s="35">
        <f t="shared" si="11"/>
        <v>0</v>
      </c>
      <c r="L94" s="117">
        <f>SUMIF(A$4:A94,"="&amp;A94,I$4:I94)-SUMIF(A$4:A94,"="&amp;A94,H$4:H94)</f>
        <v>-3298.600000000004</v>
      </c>
      <c r="M94" s="117">
        <f>SUMIF(A$4:A94,"="&amp;A94,K$4:K94)-SUMIF(A$4:A94,"="&amp;A94,J$4:J94)</f>
        <v>-3298.600000000004</v>
      </c>
      <c r="N94" s="116">
        <f t="shared" ca="1" si="12"/>
        <v>-16270.179999999991</v>
      </c>
      <c r="P94" s="153"/>
    </row>
    <row r="95" spans="1:16" s="17" customFormat="1" x14ac:dyDescent="0.35">
      <c r="A95" s="118" t="s">
        <v>447</v>
      </c>
      <c r="B95" s="126">
        <v>44587</v>
      </c>
      <c r="C95" s="124"/>
      <c r="D95" s="123" t="s">
        <v>458</v>
      </c>
      <c r="E95" s="123"/>
      <c r="F95" s="121" t="s">
        <v>440</v>
      </c>
      <c r="G95" s="120" t="s">
        <v>465</v>
      </c>
      <c r="H95" s="123">
        <v>147.19999999999999</v>
      </c>
      <c r="I95" s="123"/>
      <c r="J95" s="35">
        <f t="shared" si="10"/>
        <v>147.19999999999999</v>
      </c>
      <c r="K95" s="35">
        <f t="shared" si="11"/>
        <v>0</v>
      </c>
      <c r="L95" s="117">
        <f>SUMIF(A$4:A95,"="&amp;A95,I$4:I95)-SUMIF(A$4:A95,"="&amp;A95,H$4:H95)</f>
        <v>-3445.8000000000047</v>
      </c>
      <c r="M95" s="117">
        <f>SUMIF(A$4:A95,"="&amp;A95,K$4:K95)-SUMIF(A$4:A95,"="&amp;A95,J$4:J95)</f>
        <v>-3445.8000000000047</v>
      </c>
      <c r="N95" s="116">
        <f t="shared" ca="1" si="12"/>
        <v>-16417.37999999999</v>
      </c>
      <c r="P95" s="153"/>
    </row>
    <row r="96" spans="1:16" s="17" customFormat="1" x14ac:dyDescent="0.35">
      <c r="A96" s="118" t="s">
        <v>447</v>
      </c>
      <c r="B96" s="126">
        <v>44587</v>
      </c>
      <c r="C96" s="124"/>
      <c r="D96" s="123" t="s">
        <v>495</v>
      </c>
      <c r="E96" s="123"/>
      <c r="F96" s="121" t="s">
        <v>66</v>
      </c>
      <c r="G96" s="120" t="s">
        <v>465</v>
      </c>
      <c r="H96" s="123">
        <v>77.7</v>
      </c>
      <c r="I96" s="123"/>
      <c r="J96" s="35">
        <f t="shared" si="10"/>
        <v>77.7</v>
      </c>
      <c r="K96" s="35">
        <f t="shared" si="11"/>
        <v>0</v>
      </c>
      <c r="L96" s="117">
        <f>SUMIF(A$4:A96,"="&amp;A96,I$4:I96)-SUMIF(A$4:A96,"="&amp;A96,H$4:H96)</f>
        <v>-3523.5000000000055</v>
      </c>
      <c r="M96" s="117">
        <f>SUMIF(A$4:A96,"="&amp;A96,K$4:K96)-SUMIF(A$4:A96,"="&amp;A96,J$4:J96)</f>
        <v>-3523.5000000000055</v>
      </c>
      <c r="N96" s="116">
        <f t="shared" ca="1" si="12"/>
        <v>-16495.079999999991</v>
      </c>
      <c r="P96" s="153"/>
    </row>
    <row r="97" spans="1:16" s="17" customFormat="1" x14ac:dyDescent="0.35">
      <c r="A97" s="118" t="s">
        <v>447</v>
      </c>
      <c r="B97" s="126">
        <v>44599</v>
      </c>
      <c r="C97" s="124"/>
      <c r="D97" s="123" t="s">
        <v>461</v>
      </c>
      <c r="E97" s="123"/>
      <c r="F97" s="121" t="s">
        <v>67</v>
      </c>
      <c r="G97" s="120" t="s">
        <v>465</v>
      </c>
      <c r="H97" s="123">
        <v>171.66</v>
      </c>
      <c r="I97" s="123"/>
      <c r="J97" s="35">
        <f t="shared" si="10"/>
        <v>171.66</v>
      </c>
      <c r="K97" s="35">
        <f t="shared" si="11"/>
        <v>0</v>
      </c>
      <c r="L97" s="117">
        <f>SUMIF(A$4:A97,"="&amp;A97,I$4:I97)-SUMIF(A$4:A97,"="&amp;A97,H$4:H97)</f>
        <v>-3695.1600000000053</v>
      </c>
      <c r="M97" s="117">
        <f>SUMIF(A$4:A97,"="&amp;A97,K$4:K97)-SUMIF(A$4:A97,"="&amp;A97,J$4:J97)</f>
        <v>-3695.1600000000053</v>
      </c>
      <c r="N97" s="116">
        <f t="shared" ca="1" si="12"/>
        <v>-16666.739999999991</v>
      </c>
      <c r="P97" s="153"/>
    </row>
    <row r="98" spans="1:16" s="17" customFormat="1" x14ac:dyDescent="0.35">
      <c r="A98" s="118" t="s">
        <v>447</v>
      </c>
      <c r="B98" s="126">
        <v>44599</v>
      </c>
      <c r="C98" s="124"/>
      <c r="D98" s="123" t="s">
        <v>496</v>
      </c>
      <c r="E98" s="123"/>
      <c r="F98" s="121" t="s">
        <v>72</v>
      </c>
      <c r="G98" s="120" t="s">
        <v>465</v>
      </c>
      <c r="H98" s="123">
        <v>276.39</v>
      </c>
      <c r="I98" s="123"/>
      <c r="J98" s="35">
        <f t="shared" si="10"/>
        <v>276.39</v>
      </c>
      <c r="K98" s="35">
        <f t="shared" si="11"/>
        <v>0</v>
      </c>
      <c r="L98" s="117">
        <f>SUMIF(A$4:A98,"="&amp;A98,I$4:I98)-SUMIF(A$4:A98,"="&amp;A98,H$4:H98)</f>
        <v>-3971.5500000000047</v>
      </c>
      <c r="M98" s="117">
        <f>SUMIF(A$4:A98,"="&amp;A98,K$4:K98)-SUMIF(A$4:A98,"="&amp;A98,J$4:J98)</f>
        <v>-3971.5500000000047</v>
      </c>
      <c r="N98" s="116">
        <f t="shared" ca="1" si="12"/>
        <v>-16943.12999999999</v>
      </c>
      <c r="P98" s="153"/>
    </row>
    <row r="99" spans="1:16" s="17" customFormat="1" x14ac:dyDescent="0.35">
      <c r="A99" s="118" t="s">
        <v>447</v>
      </c>
      <c r="B99" s="126">
        <v>44599</v>
      </c>
      <c r="C99" s="124"/>
      <c r="D99" s="123" t="s">
        <v>497</v>
      </c>
      <c r="E99" s="123"/>
      <c r="F99" s="121" t="s">
        <v>67</v>
      </c>
      <c r="G99" s="120" t="s">
        <v>465</v>
      </c>
      <c r="H99" s="123">
        <v>106.79</v>
      </c>
      <c r="I99" s="123"/>
      <c r="J99" s="35">
        <f t="shared" si="10"/>
        <v>106.79</v>
      </c>
      <c r="K99" s="35">
        <f t="shared" si="11"/>
        <v>0</v>
      </c>
      <c r="L99" s="117">
        <f>SUMIF(A$4:A99,"="&amp;A99,I$4:I99)-SUMIF(A$4:A99,"="&amp;A99,H$4:H99)</f>
        <v>-4078.3400000000056</v>
      </c>
      <c r="M99" s="117">
        <f>SUMIF(A$4:A99,"="&amp;A99,K$4:K99)-SUMIF(A$4:A99,"="&amp;A99,J$4:J99)</f>
        <v>-4078.3400000000056</v>
      </c>
      <c r="N99" s="116">
        <f t="shared" ca="1" si="12"/>
        <v>-17049.919999999991</v>
      </c>
      <c r="P99" s="153"/>
    </row>
    <row r="100" spans="1:16" s="17" customFormat="1" x14ac:dyDescent="0.35">
      <c r="A100" s="118"/>
      <c r="B100" s="126"/>
      <c r="C100" s="124"/>
      <c r="D100" s="123"/>
      <c r="E100" s="123"/>
      <c r="F100" s="121"/>
      <c r="G100" s="120"/>
      <c r="H100" s="123"/>
      <c r="I100" s="123"/>
      <c r="J100" s="35">
        <f t="shared" si="10"/>
        <v>0</v>
      </c>
      <c r="K100" s="35">
        <f t="shared" si="11"/>
        <v>0</v>
      </c>
      <c r="L100" s="117">
        <f>SUMIF(A$4:A100,"="&amp;A100,I$4:I100)-SUMIF(A$4:A100,"="&amp;A100,H$4:H100)</f>
        <v>0</v>
      </c>
      <c r="M100" s="117">
        <f>SUMIF(A$4:A100,"="&amp;A100,K$4:K100)-SUMIF(A$4:A100,"="&amp;A100,J$4:J100)</f>
        <v>0</v>
      </c>
      <c r="N100" s="116">
        <f t="shared" ca="1" si="12"/>
        <v>-17049.919999999991</v>
      </c>
      <c r="P100" s="153"/>
    </row>
    <row r="101" spans="1:16" s="17" customFormat="1" x14ac:dyDescent="0.35">
      <c r="A101" s="118"/>
      <c r="B101" s="126"/>
      <c r="C101" s="124"/>
      <c r="D101" s="123"/>
      <c r="E101" s="123"/>
      <c r="F101" s="121"/>
      <c r="G101" s="120"/>
      <c r="H101" s="123"/>
      <c r="I101" s="123"/>
      <c r="J101" s="35">
        <f t="shared" si="10"/>
        <v>0</v>
      </c>
      <c r="K101" s="35">
        <f t="shared" si="11"/>
        <v>0</v>
      </c>
      <c r="L101" s="117">
        <f>SUMIF(A$4:A101,"="&amp;A101,I$4:I101)-SUMIF(A$4:A101,"="&amp;A101,H$4:H101)</f>
        <v>0</v>
      </c>
      <c r="M101" s="117">
        <f>SUMIF(A$4:A101,"="&amp;A101,K$4:K101)-SUMIF(A$4:A101,"="&amp;A101,J$4:J101)</f>
        <v>0</v>
      </c>
      <c r="N101" s="116">
        <f t="shared" ca="1" si="12"/>
        <v>-17049.919999999991</v>
      </c>
      <c r="P101" s="153"/>
    </row>
    <row r="102" spans="1:16" s="17" customFormat="1" x14ac:dyDescent="0.35">
      <c r="A102" s="118"/>
      <c r="B102" s="126"/>
      <c r="C102" s="124"/>
      <c r="D102" s="123"/>
      <c r="E102" s="123"/>
      <c r="F102" s="121"/>
      <c r="G102" s="120"/>
      <c r="H102" s="123"/>
      <c r="I102" s="123"/>
      <c r="J102" s="35">
        <f t="shared" si="10"/>
        <v>0</v>
      </c>
      <c r="K102" s="35">
        <f t="shared" si="11"/>
        <v>0</v>
      </c>
      <c r="L102" s="117">
        <f>SUMIF(A$4:A102,"="&amp;A102,I$4:I102)-SUMIF(A$4:A102,"="&amp;A102,H$4:H102)</f>
        <v>0</v>
      </c>
      <c r="M102" s="117">
        <f>SUMIF(A$4:A102,"="&amp;A102,K$4:K102)-SUMIF(A$4:A102,"="&amp;A102,J$4:J102)</f>
        <v>0</v>
      </c>
      <c r="N102" s="116">
        <f t="shared" ca="1" si="12"/>
        <v>-17049.919999999991</v>
      </c>
      <c r="P102" s="153"/>
    </row>
    <row r="103" spans="1:16" s="17" customFormat="1" x14ac:dyDescent="0.35">
      <c r="A103" s="118"/>
      <c r="B103" s="126"/>
      <c r="C103" s="124"/>
      <c r="D103" s="123"/>
      <c r="E103" s="123"/>
      <c r="F103" s="121"/>
      <c r="G103" s="120"/>
      <c r="H103" s="123"/>
      <c r="I103" s="123"/>
      <c r="J103" s="35">
        <f t="shared" si="10"/>
        <v>0</v>
      </c>
      <c r="K103" s="35">
        <f t="shared" si="11"/>
        <v>0</v>
      </c>
      <c r="L103" s="117">
        <f>SUMIF(A$4:A103,"="&amp;A103,I$4:I103)-SUMIF(A$4:A103,"="&amp;A103,H$4:H103)</f>
        <v>0</v>
      </c>
      <c r="M103" s="117">
        <f>SUMIF(A$4:A103,"="&amp;A103,K$4:K103)-SUMIF(A$4:A103,"="&amp;A103,J$4:J103)</f>
        <v>0</v>
      </c>
      <c r="N103" s="116">
        <f t="shared" ca="1" si="12"/>
        <v>-17049.919999999991</v>
      </c>
      <c r="P103" s="153"/>
    </row>
    <row r="104" spans="1:16" s="17" customFormat="1" x14ac:dyDescent="0.35">
      <c r="A104" s="118"/>
      <c r="B104" s="126"/>
      <c r="C104" s="124"/>
      <c r="D104" s="123"/>
      <c r="E104" s="123"/>
      <c r="F104" s="121"/>
      <c r="G104" s="120"/>
      <c r="H104" s="123"/>
      <c r="I104" s="123"/>
      <c r="J104" s="35">
        <f t="shared" si="10"/>
        <v>0</v>
      </c>
      <c r="K104" s="35">
        <f t="shared" si="11"/>
        <v>0</v>
      </c>
      <c r="L104" s="117">
        <f>SUMIF(A$4:A104,"="&amp;A104,I$4:I104)-SUMIF(A$4:A104,"="&amp;A104,H$4:H104)</f>
        <v>0</v>
      </c>
      <c r="M104" s="117">
        <f>SUMIF(A$4:A104,"="&amp;A104,K$4:K104)-SUMIF(A$4:A104,"="&amp;A104,J$4:J104)</f>
        <v>0</v>
      </c>
      <c r="N104" s="116">
        <f t="shared" ca="1" si="12"/>
        <v>-17049.919999999991</v>
      </c>
      <c r="P104" s="153"/>
    </row>
    <row r="105" spans="1:16" s="17" customFormat="1" x14ac:dyDescent="0.35">
      <c r="A105" s="118"/>
      <c r="B105" s="126"/>
      <c r="C105" s="124"/>
      <c r="D105" s="123"/>
      <c r="E105" s="123"/>
      <c r="F105" s="121"/>
      <c r="G105" s="120"/>
      <c r="H105" s="123"/>
      <c r="I105" s="123"/>
      <c r="J105" s="35">
        <f t="shared" si="10"/>
        <v>0</v>
      </c>
      <c r="K105" s="35">
        <f t="shared" si="11"/>
        <v>0</v>
      </c>
      <c r="L105" s="117">
        <f>SUMIF(A$4:A105,"="&amp;A105,I$4:I105)-SUMIF(A$4:A105,"="&amp;A105,H$4:H105)</f>
        <v>0</v>
      </c>
      <c r="M105" s="117">
        <f>SUMIF(A$4:A105,"="&amp;A105,K$4:K105)-SUMIF(A$4:A105,"="&amp;A105,J$4:J105)</f>
        <v>0</v>
      </c>
      <c r="N105" s="116">
        <f t="shared" ca="1" si="12"/>
        <v>-17049.919999999991</v>
      </c>
      <c r="P105" s="153"/>
    </row>
    <row r="106" spans="1:16" s="17" customFormat="1" x14ac:dyDescent="0.35">
      <c r="A106" s="118"/>
      <c r="B106" s="126"/>
      <c r="C106" s="124"/>
      <c r="D106" s="123"/>
      <c r="E106" s="123"/>
      <c r="F106" s="121"/>
      <c r="G106" s="120"/>
      <c r="H106" s="123"/>
      <c r="I106" s="123"/>
      <c r="J106" s="35">
        <f t="shared" si="10"/>
        <v>0</v>
      </c>
      <c r="K106" s="35">
        <f t="shared" si="11"/>
        <v>0</v>
      </c>
      <c r="L106" s="117">
        <f>SUMIF(A$4:A106,"="&amp;A106,I$4:I106)-SUMIF(A$4:A106,"="&amp;A106,H$4:H106)</f>
        <v>0</v>
      </c>
      <c r="M106" s="117">
        <f>SUMIF(A$4:A106,"="&amp;A106,K$4:K106)-SUMIF(A$4:A106,"="&amp;A106,J$4:J106)</f>
        <v>0</v>
      </c>
      <c r="N106" s="116">
        <f t="shared" ca="1" si="12"/>
        <v>-17049.919999999991</v>
      </c>
      <c r="P106" s="153"/>
    </row>
    <row r="107" spans="1:16" s="17" customFormat="1" x14ac:dyDescent="0.35">
      <c r="A107" s="118"/>
      <c r="B107" s="126"/>
      <c r="C107" s="124"/>
      <c r="D107" s="123"/>
      <c r="E107" s="123"/>
      <c r="F107" s="121"/>
      <c r="G107" s="120"/>
      <c r="H107" s="123"/>
      <c r="I107" s="123"/>
      <c r="J107" s="35">
        <f t="shared" si="10"/>
        <v>0</v>
      </c>
      <c r="K107" s="35">
        <f t="shared" si="11"/>
        <v>0</v>
      </c>
      <c r="L107" s="117">
        <f>SUMIF(A$4:A107,"="&amp;A107,I$4:I107)-SUMIF(A$4:A107,"="&amp;A107,H$4:H107)</f>
        <v>0</v>
      </c>
      <c r="M107" s="117">
        <f>SUMIF(A$4:A107,"="&amp;A107,K$4:K107)-SUMIF(A$4:A107,"="&amp;A107,J$4:J107)</f>
        <v>0</v>
      </c>
      <c r="N107" s="116">
        <f t="shared" ca="1" si="12"/>
        <v>-17049.919999999991</v>
      </c>
      <c r="P107" s="153"/>
    </row>
    <row r="108" spans="1:16" s="17" customFormat="1" x14ac:dyDescent="0.35">
      <c r="A108" s="118"/>
      <c r="B108" s="126"/>
      <c r="C108" s="124"/>
      <c r="D108" s="123"/>
      <c r="E108" s="123"/>
      <c r="F108" s="121"/>
      <c r="G108" s="120"/>
      <c r="H108" s="123"/>
      <c r="I108" s="123"/>
      <c r="J108" s="35">
        <f t="shared" si="10"/>
        <v>0</v>
      </c>
      <c r="K108" s="35">
        <f t="shared" si="11"/>
        <v>0</v>
      </c>
      <c r="L108" s="117">
        <f>SUMIF(A$4:A108,"="&amp;A108,I$4:I108)-SUMIF(A$4:A108,"="&amp;A108,H$4:H108)</f>
        <v>0</v>
      </c>
      <c r="M108" s="117">
        <f>SUMIF(A$4:A108,"="&amp;A108,K$4:K108)-SUMIF(A$4:A108,"="&amp;A108,J$4:J108)</f>
        <v>0</v>
      </c>
      <c r="N108" s="116">
        <f t="shared" ca="1" si="12"/>
        <v>-17049.919999999991</v>
      </c>
      <c r="P108" s="153"/>
    </row>
    <row r="109" spans="1:16" s="17" customFormat="1" x14ac:dyDescent="0.35">
      <c r="A109" s="118"/>
      <c r="B109" s="126"/>
      <c r="C109" s="124"/>
      <c r="D109" s="123"/>
      <c r="E109" s="123"/>
      <c r="F109" s="121"/>
      <c r="G109" s="120"/>
      <c r="H109" s="123"/>
      <c r="I109" s="123"/>
      <c r="J109" s="35">
        <f t="shared" si="10"/>
        <v>0</v>
      </c>
      <c r="K109" s="35">
        <f t="shared" si="11"/>
        <v>0</v>
      </c>
      <c r="L109" s="117">
        <f>SUMIF(A$4:A109,"="&amp;A109,I$4:I109)-SUMIF(A$4:A109,"="&amp;A109,H$4:H109)</f>
        <v>0</v>
      </c>
      <c r="M109" s="117">
        <f>SUMIF(A$4:A109,"="&amp;A109,K$4:K109)-SUMIF(A$4:A109,"="&amp;A109,J$4:J109)</f>
        <v>0</v>
      </c>
      <c r="N109" s="116">
        <f t="shared" ca="1" si="12"/>
        <v>-17049.919999999991</v>
      </c>
      <c r="P109" s="153"/>
    </row>
    <row r="110" spans="1:16" s="17" customFormat="1" x14ac:dyDescent="0.35">
      <c r="A110" s="118"/>
      <c r="B110" s="126"/>
      <c r="C110" s="124"/>
      <c r="D110" s="123"/>
      <c r="E110" s="123"/>
      <c r="F110" s="121"/>
      <c r="G110" s="120"/>
      <c r="H110" s="123"/>
      <c r="I110" s="123"/>
      <c r="J110" s="35">
        <f t="shared" si="10"/>
        <v>0</v>
      </c>
      <c r="K110" s="35">
        <f t="shared" si="11"/>
        <v>0</v>
      </c>
      <c r="L110" s="117">
        <f>SUMIF(A$4:A110,"="&amp;A110,I$4:I110)-SUMIF(A$4:A110,"="&amp;A110,H$4:H110)</f>
        <v>0</v>
      </c>
      <c r="M110" s="117">
        <f>SUMIF(A$4:A110,"="&amp;A110,K$4:K110)-SUMIF(A$4:A110,"="&amp;A110,J$4:J110)</f>
        <v>0</v>
      </c>
      <c r="N110" s="116">
        <f t="shared" ca="1" si="12"/>
        <v>-17049.919999999991</v>
      </c>
      <c r="P110" s="153"/>
    </row>
    <row r="111" spans="1:16" s="17" customFormat="1" x14ac:dyDescent="0.35">
      <c r="A111" s="118"/>
      <c r="B111" s="126"/>
      <c r="C111" s="124"/>
      <c r="D111" s="123"/>
      <c r="E111" s="123"/>
      <c r="F111" s="121"/>
      <c r="G111" s="120"/>
      <c r="H111" s="123"/>
      <c r="I111" s="123"/>
      <c r="J111" s="35">
        <f t="shared" si="10"/>
        <v>0</v>
      </c>
      <c r="K111" s="35">
        <f t="shared" si="11"/>
        <v>0</v>
      </c>
      <c r="L111" s="117">
        <f>SUMIF(A$4:A111,"="&amp;A111,I$4:I111)-SUMIF(A$4:A111,"="&amp;A111,H$4:H111)</f>
        <v>0</v>
      </c>
      <c r="M111" s="117">
        <f>SUMIF(A$4:A111,"="&amp;A111,K$4:K111)-SUMIF(A$4:A111,"="&amp;A111,J$4:J111)</f>
        <v>0</v>
      </c>
      <c r="N111" s="116">
        <f t="shared" ca="1" si="12"/>
        <v>-17049.919999999991</v>
      </c>
      <c r="P111" s="153"/>
    </row>
    <row r="112" spans="1:16" s="17" customFormat="1" x14ac:dyDescent="0.35">
      <c r="A112" s="118"/>
      <c r="B112" s="126"/>
      <c r="C112" s="124"/>
      <c r="D112" s="123"/>
      <c r="E112" s="123"/>
      <c r="F112" s="121"/>
      <c r="G112" s="120"/>
      <c r="H112" s="123"/>
      <c r="I112" s="123"/>
      <c r="J112" s="35">
        <f t="shared" si="10"/>
        <v>0</v>
      </c>
      <c r="K112" s="35">
        <f t="shared" si="11"/>
        <v>0</v>
      </c>
      <c r="L112" s="117">
        <f>SUMIF(A$4:A112,"="&amp;A112,I$4:I112)-SUMIF(A$4:A112,"="&amp;A112,H$4:H112)</f>
        <v>0</v>
      </c>
      <c r="M112" s="117">
        <f>SUMIF(A$4:A112,"="&amp;A112,K$4:K112)-SUMIF(A$4:A112,"="&amp;A112,J$4:J112)</f>
        <v>0</v>
      </c>
      <c r="N112" s="116">
        <f t="shared" ca="1" si="12"/>
        <v>-17049.919999999991</v>
      </c>
      <c r="P112" s="153"/>
    </row>
    <row r="113" spans="1:16" s="17" customFormat="1" x14ac:dyDescent="0.35">
      <c r="A113" s="118"/>
      <c r="B113" s="126"/>
      <c r="C113" s="124"/>
      <c r="D113" s="123"/>
      <c r="E113" s="123"/>
      <c r="F113" s="121"/>
      <c r="G113" s="120"/>
      <c r="H113" s="123"/>
      <c r="I113" s="123"/>
      <c r="J113" s="35">
        <f t="shared" si="10"/>
        <v>0</v>
      </c>
      <c r="K113" s="35">
        <f t="shared" si="11"/>
        <v>0</v>
      </c>
      <c r="L113" s="117">
        <f>SUMIF(A$4:A113,"="&amp;A113,I$4:I113)-SUMIF(A$4:A113,"="&amp;A113,H$4:H113)</f>
        <v>0</v>
      </c>
      <c r="M113" s="117">
        <f>SUMIF(A$4:A113,"="&amp;A113,K$4:K113)-SUMIF(A$4:A113,"="&amp;A113,J$4:J113)</f>
        <v>0</v>
      </c>
      <c r="N113" s="116">
        <f t="shared" ca="1" si="12"/>
        <v>-17049.919999999991</v>
      </c>
      <c r="P113" s="153"/>
    </row>
    <row r="114" spans="1:16" s="17" customFormat="1" x14ac:dyDescent="0.35">
      <c r="A114" s="118"/>
      <c r="B114" s="126"/>
      <c r="C114" s="124"/>
      <c r="D114" s="123"/>
      <c r="E114" s="123"/>
      <c r="F114" s="121"/>
      <c r="G114" s="120"/>
      <c r="H114" s="123"/>
      <c r="I114" s="123"/>
      <c r="J114" s="35">
        <f t="shared" si="10"/>
        <v>0</v>
      </c>
      <c r="K114" s="35">
        <f t="shared" si="11"/>
        <v>0</v>
      </c>
      <c r="L114" s="117">
        <f>SUMIF(A$4:A114,"="&amp;A114,I$4:I114)-SUMIF(A$4:A114,"="&amp;A114,H$4:H114)</f>
        <v>0</v>
      </c>
      <c r="M114" s="117">
        <f>SUMIF(A$4:A114,"="&amp;A114,K$4:K114)-SUMIF(A$4:A114,"="&amp;A114,J$4:J114)</f>
        <v>0</v>
      </c>
      <c r="N114" s="116">
        <f t="shared" ca="1" si="12"/>
        <v>-17049.919999999991</v>
      </c>
      <c r="P114" s="153"/>
    </row>
    <row r="115" spans="1:16" s="17" customFormat="1" x14ac:dyDescent="0.35">
      <c r="A115" s="118"/>
      <c r="B115" s="126"/>
      <c r="C115" s="124"/>
      <c r="D115" s="123"/>
      <c r="E115" s="123"/>
      <c r="F115" s="121"/>
      <c r="G115" s="120"/>
      <c r="H115" s="123"/>
      <c r="I115" s="123"/>
      <c r="J115" s="35">
        <f t="shared" si="10"/>
        <v>0</v>
      </c>
      <c r="K115" s="35">
        <f t="shared" si="11"/>
        <v>0</v>
      </c>
      <c r="L115" s="117">
        <f>SUMIF(A$4:A115,"="&amp;A115,I$4:I115)-SUMIF(A$4:A115,"="&amp;A115,H$4:H115)</f>
        <v>0</v>
      </c>
      <c r="M115" s="117">
        <f>SUMIF(A$4:A115,"="&amp;A115,K$4:K115)-SUMIF(A$4:A115,"="&amp;A115,J$4:J115)</f>
        <v>0</v>
      </c>
      <c r="N115" s="116">
        <f t="shared" ca="1" si="12"/>
        <v>-17049.919999999991</v>
      </c>
      <c r="P115" s="153"/>
    </row>
    <row r="116" spans="1:16" s="17" customFormat="1" x14ac:dyDescent="0.35">
      <c r="A116" s="118"/>
      <c r="B116" s="126"/>
      <c r="C116" s="124"/>
      <c r="D116" s="123"/>
      <c r="E116" s="123"/>
      <c r="F116" s="121"/>
      <c r="G116" s="120"/>
      <c r="H116" s="123"/>
      <c r="I116" s="123"/>
      <c r="J116" s="35">
        <f t="shared" si="10"/>
        <v>0</v>
      </c>
      <c r="K116" s="35">
        <f t="shared" si="11"/>
        <v>0</v>
      </c>
      <c r="L116" s="117">
        <f>SUMIF(A$4:A116,"="&amp;A116,I$4:I116)-SUMIF(A$4:A116,"="&amp;A116,H$4:H116)</f>
        <v>0</v>
      </c>
      <c r="M116" s="117">
        <f>SUMIF(A$4:A116,"="&amp;A116,K$4:K116)-SUMIF(A$4:A116,"="&amp;A116,J$4:J116)</f>
        <v>0</v>
      </c>
      <c r="N116" s="116">
        <f t="shared" ca="1" si="12"/>
        <v>-17049.919999999991</v>
      </c>
      <c r="P116" s="153"/>
    </row>
    <row r="117" spans="1:16" s="17" customFormat="1" x14ac:dyDescent="0.35">
      <c r="A117" s="118"/>
      <c r="B117" s="126"/>
      <c r="C117" s="124"/>
      <c r="D117" s="123"/>
      <c r="E117" s="123"/>
      <c r="F117" s="121"/>
      <c r="G117" s="120"/>
      <c r="H117" s="123"/>
      <c r="I117" s="123"/>
      <c r="J117" s="35">
        <f t="shared" si="10"/>
        <v>0</v>
      </c>
      <c r="K117" s="35">
        <f t="shared" si="11"/>
        <v>0</v>
      </c>
      <c r="L117" s="117">
        <f>SUMIF(A$4:A117,"="&amp;A117,I$4:I117)-SUMIF(A$4:A117,"="&amp;A117,H$4:H117)</f>
        <v>0</v>
      </c>
      <c r="M117" s="117">
        <f>SUMIF(A$4:A117,"="&amp;A117,K$4:K117)-SUMIF(A$4:A117,"="&amp;A117,J$4:J117)</f>
        <v>0</v>
      </c>
      <c r="N117" s="116">
        <f t="shared" ca="1" si="12"/>
        <v>-17049.919999999991</v>
      </c>
      <c r="P117" s="153"/>
    </row>
    <row r="118" spans="1:16" s="17" customFormat="1" x14ac:dyDescent="0.35">
      <c r="A118" s="118"/>
      <c r="B118" s="126"/>
      <c r="C118" s="124"/>
      <c r="D118" s="123"/>
      <c r="E118" s="123"/>
      <c r="F118" s="121"/>
      <c r="G118" s="120"/>
      <c r="H118" s="123"/>
      <c r="I118" s="123"/>
      <c r="J118" s="35">
        <f t="shared" si="10"/>
        <v>0</v>
      </c>
      <c r="K118" s="35">
        <f t="shared" si="11"/>
        <v>0</v>
      </c>
      <c r="L118" s="117">
        <f>SUMIF(A$4:A118,"="&amp;A118,I$4:I118)-SUMIF(A$4:A118,"="&amp;A118,H$4:H118)</f>
        <v>0</v>
      </c>
      <c r="M118" s="117">
        <f>SUMIF(A$4:A118,"="&amp;A118,K$4:K118)-SUMIF(A$4:A118,"="&amp;A118,J$4:J118)</f>
        <v>0</v>
      </c>
      <c r="N118" s="116">
        <f t="shared" ca="1" si="12"/>
        <v>-17049.919999999991</v>
      </c>
      <c r="P118" s="153"/>
    </row>
    <row r="119" spans="1:16" s="17" customFormat="1" x14ac:dyDescent="0.35">
      <c r="A119" s="118"/>
      <c r="B119" s="126"/>
      <c r="C119" s="124"/>
      <c r="D119" s="123"/>
      <c r="E119" s="123"/>
      <c r="F119" s="121"/>
      <c r="G119" s="120"/>
      <c r="H119" s="123"/>
      <c r="I119" s="123"/>
      <c r="J119" s="35">
        <f t="shared" si="10"/>
        <v>0</v>
      </c>
      <c r="K119" s="35">
        <f t="shared" si="11"/>
        <v>0</v>
      </c>
      <c r="L119" s="117">
        <f>SUMIF(A$4:A119,"="&amp;A119,I$4:I119)-SUMIF(A$4:A119,"="&amp;A119,H$4:H119)</f>
        <v>0</v>
      </c>
      <c r="M119" s="117">
        <f>SUMIF(A$4:A119,"="&amp;A119,K$4:K119)-SUMIF(A$4:A119,"="&amp;A119,J$4:J119)</f>
        <v>0</v>
      </c>
      <c r="N119" s="116">
        <f t="shared" ca="1" si="12"/>
        <v>-17049.919999999991</v>
      </c>
      <c r="P119" s="153"/>
    </row>
    <row r="120" spans="1:16" s="17" customFormat="1" x14ac:dyDescent="0.35">
      <c r="A120" s="118"/>
      <c r="B120" s="126"/>
      <c r="C120" s="124"/>
      <c r="D120" s="123"/>
      <c r="E120" s="123"/>
      <c r="F120" s="121"/>
      <c r="G120" s="120"/>
      <c r="H120" s="123"/>
      <c r="I120" s="123"/>
      <c r="J120" s="35">
        <f t="shared" si="10"/>
        <v>0</v>
      </c>
      <c r="K120" s="35">
        <f t="shared" si="11"/>
        <v>0</v>
      </c>
      <c r="L120" s="117">
        <f>SUMIF(A$4:A120,"="&amp;A120,I$4:I120)-SUMIF(A$4:A120,"="&amp;A120,H$4:H120)</f>
        <v>0</v>
      </c>
      <c r="M120" s="117">
        <f>SUMIF(A$4:A120,"="&amp;A120,K$4:K120)-SUMIF(A$4:A120,"="&amp;A120,J$4:J120)</f>
        <v>0</v>
      </c>
      <c r="N120" s="116">
        <f t="shared" ca="1" si="12"/>
        <v>-17049.919999999991</v>
      </c>
      <c r="P120" s="153"/>
    </row>
    <row r="121" spans="1:16" s="17" customFormat="1" x14ac:dyDescent="0.35">
      <c r="A121" s="118"/>
      <c r="B121" s="126"/>
      <c r="C121" s="124"/>
      <c r="D121" s="123"/>
      <c r="E121" s="123"/>
      <c r="F121" s="121"/>
      <c r="G121" s="120"/>
      <c r="H121" s="123"/>
      <c r="I121" s="123"/>
      <c r="J121" s="35">
        <f t="shared" si="10"/>
        <v>0</v>
      </c>
      <c r="K121" s="35">
        <f t="shared" si="11"/>
        <v>0</v>
      </c>
      <c r="L121" s="117">
        <f>SUMIF(A$4:A121,"="&amp;A121,I$4:I121)-SUMIF(A$4:A121,"="&amp;A121,H$4:H121)</f>
        <v>0</v>
      </c>
      <c r="M121" s="117">
        <f>SUMIF(A$4:A121,"="&amp;A121,K$4:K121)-SUMIF(A$4:A121,"="&amp;A121,J$4:J121)</f>
        <v>0</v>
      </c>
      <c r="N121" s="116">
        <f t="shared" ca="1" si="12"/>
        <v>-17049.919999999991</v>
      </c>
      <c r="P121" s="153"/>
    </row>
    <row r="122" spans="1:16" s="17" customFormat="1" x14ac:dyDescent="0.35">
      <c r="A122" s="118"/>
      <c r="B122" s="126"/>
      <c r="C122" s="124"/>
      <c r="D122" s="123"/>
      <c r="E122" s="123"/>
      <c r="F122" s="121"/>
      <c r="G122" s="120"/>
      <c r="H122" s="123"/>
      <c r="I122" s="123"/>
      <c r="J122" s="35">
        <f t="shared" si="10"/>
        <v>0</v>
      </c>
      <c r="K122" s="35">
        <f t="shared" si="11"/>
        <v>0</v>
      </c>
      <c r="L122" s="117">
        <f>SUMIF(A$4:A122,"="&amp;A122,I$4:I122)-SUMIF(A$4:A122,"="&amp;A122,H$4:H122)</f>
        <v>0</v>
      </c>
      <c r="M122" s="117">
        <f>SUMIF(A$4:A122,"="&amp;A122,K$4:K122)-SUMIF(A$4:A122,"="&amp;A122,J$4:J122)</f>
        <v>0</v>
      </c>
      <c r="N122" s="116">
        <f t="shared" ca="1" si="12"/>
        <v>-17049.919999999991</v>
      </c>
      <c r="P122" s="153"/>
    </row>
    <row r="123" spans="1:16" s="17" customFormat="1" x14ac:dyDescent="0.35">
      <c r="A123" s="118"/>
      <c r="B123" s="126"/>
      <c r="C123" s="124"/>
      <c r="D123" s="123"/>
      <c r="E123" s="123"/>
      <c r="F123" s="121"/>
      <c r="G123" s="120"/>
      <c r="H123" s="123"/>
      <c r="I123" s="123"/>
      <c r="J123" s="35">
        <f t="shared" si="10"/>
        <v>0</v>
      </c>
      <c r="K123" s="35">
        <f t="shared" si="11"/>
        <v>0</v>
      </c>
      <c r="L123" s="117">
        <f>SUMIF(A$4:A123,"="&amp;A123,I$4:I123)-SUMIF(A$4:A123,"="&amp;A123,H$4:H123)</f>
        <v>0</v>
      </c>
      <c r="M123" s="117">
        <f>SUMIF(A$4:A123,"="&amp;A123,K$4:K123)-SUMIF(A$4:A123,"="&amp;A123,J$4:J123)</f>
        <v>0</v>
      </c>
      <c r="N123" s="116">
        <f t="shared" ca="1" si="12"/>
        <v>-17049.919999999991</v>
      </c>
      <c r="P123" s="153"/>
    </row>
    <row r="124" spans="1:16" s="17" customFormat="1" x14ac:dyDescent="0.35">
      <c r="A124" s="118"/>
      <c r="B124" s="126"/>
      <c r="C124" s="124"/>
      <c r="D124" s="123"/>
      <c r="E124" s="123"/>
      <c r="F124" s="121"/>
      <c r="G124" s="120"/>
      <c r="H124" s="123"/>
      <c r="I124" s="123"/>
      <c r="J124" s="35">
        <f t="shared" si="10"/>
        <v>0</v>
      </c>
      <c r="K124" s="35">
        <f t="shared" si="11"/>
        <v>0</v>
      </c>
      <c r="L124" s="117">
        <f>SUMIF(A$4:A124,"="&amp;A124,I$4:I124)-SUMIF(A$4:A124,"="&amp;A124,H$4:H124)</f>
        <v>0</v>
      </c>
      <c r="M124" s="117">
        <f>SUMIF(A$4:A124,"="&amp;A124,K$4:K124)-SUMIF(A$4:A124,"="&amp;A124,J$4:J124)</f>
        <v>0</v>
      </c>
      <c r="N124" s="116">
        <f t="shared" ca="1" si="12"/>
        <v>-17049.919999999991</v>
      </c>
      <c r="P124" s="153"/>
    </row>
    <row r="125" spans="1:16" s="17" customFormat="1" x14ac:dyDescent="0.35">
      <c r="A125" s="118"/>
      <c r="B125" s="126"/>
      <c r="C125" s="124"/>
      <c r="D125" s="123"/>
      <c r="E125" s="123"/>
      <c r="F125" s="121"/>
      <c r="G125" s="120"/>
      <c r="H125" s="123"/>
      <c r="I125" s="123"/>
      <c r="J125" s="35">
        <f t="shared" si="10"/>
        <v>0</v>
      </c>
      <c r="K125" s="35">
        <f t="shared" si="11"/>
        <v>0</v>
      </c>
      <c r="L125" s="117">
        <f>SUMIF(A$4:A125,"="&amp;A125,I$4:I125)-SUMIF(A$4:A125,"="&amp;A125,H$4:H125)</f>
        <v>0</v>
      </c>
      <c r="M125" s="117">
        <f>SUMIF(A$4:A125,"="&amp;A125,K$4:K125)-SUMIF(A$4:A125,"="&amp;A125,J$4:J125)</f>
        <v>0</v>
      </c>
      <c r="N125" s="116">
        <f t="shared" ca="1" si="12"/>
        <v>-17049.919999999991</v>
      </c>
      <c r="P125" s="153"/>
    </row>
    <row r="126" spans="1:16" s="17" customFormat="1" x14ac:dyDescent="0.35">
      <c r="A126" s="118"/>
      <c r="B126" s="126"/>
      <c r="C126" s="124"/>
      <c r="D126" s="123"/>
      <c r="E126" s="123"/>
      <c r="F126" s="121"/>
      <c r="G126" s="120"/>
      <c r="H126" s="123"/>
      <c r="I126" s="123"/>
      <c r="J126" s="35">
        <f t="shared" si="10"/>
        <v>0</v>
      </c>
      <c r="K126" s="35">
        <f t="shared" si="11"/>
        <v>0</v>
      </c>
      <c r="L126" s="117">
        <f>SUMIF(A$4:A126,"="&amp;A126,I$4:I126)-SUMIF(A$4:A126,"="&amp;A126,H$4:H126)</f>
        <v>0</v>
      </c>
      <c r="M126" s="117">
        <f>SUMIF(A$4:A126,"="&amp;A126,K$4:K126)-SUMIF(A$4:A126,"="&amp;A126,J$4:J126)</f>
        <v>0</v>
      </c>
      <c r="N126" s="116">
        <f t="shared" ca="1" si="12"/>
        <v>-17049.919999999991</v>
      </c>
      <c r="P126" s="153"/>
    </row>
    <row r="127" spans="1:16" s="17" customFormat="1" x14ac:dyDescent="0.35">
      <c r="A127" s="118"/>
      <c r="B127" s="126"/>
      <c r="C127" s="124"/>
      <c r="D127" s="123"/>
      <c r="E127" s="123"/>
      <c r="F127" s="121"/>
      <c r="G127" s="120"/>
      <c r="H127" s="123"/>
      <c r="I127" s="123"/>
      <c r="J127" s="35">
        <f t="shared" si="10"/>
        <v>0</v>
      </c>
      <c r="K127" s="35">
        <f t="shared" si="11"/>
        <v>0</v>
      </c>
      <c r="L127" s="117">
        <f>SUMIF(A$4:A127,"="&amp;A127,I$4:I127)-SUMIF(A$4:A127,"="&amp;A127,H$4:H127)</f>
        <v>0</v>
      </c>
      <c r="M127" s="117">
        <f>SUMIF(A$4:A127,"="&amp;A127,K$4:K127)-SUMIF(A$4:A127,"="&amp;A127,J$4:J127)</f>
        <v>0</v>
      </c>
      <c r="N127" s="116">
        <f t="shared" ca="1" si="12"/>
        <v>-17049.919999999991</v>
      </c>
      <c r="P127" s="153"/>
    </row>
    <row r="128" spans="1:16" s="17" customFormat="1" x14ac:dyDescent="0.35">
      <c r="A128" s="118"/>
      <c r="B128" s="126"/>
      <c r="C128" s="124"/>
      <c r="D128" s="123"/>
      <c r="E128" s="123"/>
      <c r="F128" s="121"/>
      <c r="G128" s="120"/>
      <c r="H128" s="123"/>
      <c r="I128" s="123"/>
      <c r="J128" s="35">
        <f t="shared" si="10"/>
        <v>0</v>
      </c>
      <c r="K128" s="35">
        <f t="shared" si="11"/>
        <v>0</v>
      </c>
      <c r="L128" s="117">
        <f>SUMIF(A$4:A128,"="&amp;A128,I$4:I128)-SUMIF(A$4:A128,"="&amp;A128,H$4:H128)</f>
        <v>0</v>
      </c>
      <c r="M128" s="117">
        <f>SUMIF(A$4:A128,"="&amp;A128,K$4:K128)-SUMIF(A$4:A128,"="&amp;A128,J$4:J128)</f>
        <v>0</v>
      </c>
      <c r="N128" s="116">
        <f t="shared" ca="1" si="12"/>
        <v>-17049.919999999991</v>
      </c>
      <c r="P128" s="153"/>
    </row>
    <row r="129" spans="1:16" s="17" customFormat="1" x14ac:dyDescent="0.35">
      <c r="A129" s="118"/>
      <c r="B129" s="126"/>
      <c r="C129" s="124"/>
      <c r="D129" s="123"/>
      <c r="E129" s="123"/>
      <c r="F129" s="121"/>
      <c r="G129" s="120"/>
      <c r="H129" s="123"/>
      <c r="I129" s="123"/>
      <c r="J129" s="35">
        <f t="shared" si="10"/>
        <v>0</v>
      </c>
      <c r="K129" s="35">
        <f t="shared" si="11"/>
        <v>0</v>
      </c>
      <c r="L129" s="117">
        <f>SUMIF(A$4:A129,"="&amp;A129,I$4:I129)-SUMIF(A$4:A129,"="&amp;A129,H$4:H129)</f>
        <v>0</v>
      </c>
      <c r="M129" s="117">
        <f>SUMIF(A$4:A129,"="&amp;A129,K$4:K129)-SUMIF(A$4:A129,"="&amp;A129,J$4:J129)</f>
        <v>0</v>
      </c>
      <c r="N129" s="116">
        <f t="shared" ca="1" si="12"/>
        <v>-17049.919999999991</v>
      </c>
      <c r="P129" s="153"/>
    </row>
    <row r="130" spans="1:16" s="17" customFormat="1" x14ac:dyDescent="0.35">
      <c r="A130" s="118"/>
      <c r="B130" s="126"/>
      <c r="C130" s="124"/>
      <c r="D130" s="123"/>
      <c r="E130" s="123"/>
      <c r="F130" s="121"/>
      <c r="G130" s="120"/>
      <c r="H130" s="123"/>
      <c r="I130" s="123"/>
      <c r="J130" s="35">
        <f t="shared" si="10"/>
        <v>0</v>
      </c>
      <c r="K130" s="35">
        <f t="shared" si="11"/>
        <v>0</v>
      </c>
      <c r="L130" s="117">
        <f>SUMIF(A$4:A130,"="&amp;A130,I$4:I130)-SUMIF(A$4:A130,"="&amp;A130,H$4:H130)</f>
        <v>0</v>
      </c>
      <c r="M130" s="117">
        <f>SUMIF(A$4:A130,"="&amp;A130,K$4:K130)-SUMIF(A$4:A130,"="&amp;A130,J$4:J130)</f>
        <v>0</v>
      </c>
      <c r="N130" s="116">
        <f t="shared" ca="1" si="12"/>
        <v>-17049.919999999991</v>
      </c>
      <c r="P130" s="153"/>
    </row>
    <row r="131" spans="1:16" s="17" customFormat="1" x14ac:dyDescent="0.35">
      <c r="A131" s="118"/>
      <c r="B131" s="126"/>
      <c r="C131" s="124"/>
      <c r="D131" s="123"/>
      <c r="E131" s="123"/>
      <c r="F131" s="121"/>
      <c r="G131" s="120"/>
      <c r="H131" s="123"/>
      <c r="I131" s="123"/>
      <c r="J131" s="35">
        <f t="shared" si="10"/>
        <v>0</v>
      </c>
      <c r="K131" s="35">
        <f t="shared" si="11"/>
        <v>0</v>
      </c>
      <c r="L131" s="117">
        <f>SUMIF(A$4:A131,"="&amp;A131,I$4:I131)-SUMIF(A$4:A131,"="&amp;A131,H$4:H131)</f>
        <v>0</v>
      </c>
      <c r="M131" s="117">
        <f>SUMIF(A$4:A131,"="&amp;A131,K$4:K131)-SUMIF(A$4:A131,"="&amp;A131,J$4:J131)</f>
        <v>0</v>
      </c>
      <c r="N131" s="116">
        <f t="shared" ca="1" si="12"/>
        <v>-17049.919999999991</v>
      </c>
      <c r="P131" s="153"/>
    </row>
    <row r="132" spans="1:16" s="17" customFormat="1" x14ac:dyDescent="0.35">
      <c r="A132" s="118"/>
      <c r="B132" s="126"/>
      <c r="C132" s="124"/>
      <c r="D132" s="123"/>
      <c r="E132" s="123"/>
      <c r="F132" s="121"/>
      <c r="G132" s="120"/>
      <c r="H132" s="123"/>
      <c r="I132" s="123"/>
      <c r="J132" s="35">
        <f t="shared" si="10"/>
        <v>0</v>
      </c>
      <c r="K132" s="35">
        <f t="shared" si="11"/>
        <v>0</v>
      </c>
      <c r="L132" s="117">
        <f>SUMIF(A$4:A132,"="&amp;A132,I$4:I132)-SUMIF(A$4:A132,"="&amp;A132,H$4:H132)</f>
        <v>0</v>
      </c>
      <c r="M132" s="117">
        <f>SUMIF(A$4:A132,"="&amp;A132,K$4:K132)-SUMIF(A$4:A132,"="&amp;A132,J$4:J132)</f>
        <v>0</v>
      </c>
      <c r="N132" s="116">
        <f t="shared" ca="1" si="12"/>
        <v>-17049.919999999991</v>
      </c>
      <c r="P132" s="153"/>
    </row>
    <row r="133" spans="1:16" s="17" customFormat="1" x14ac:dyDescent="0.35">
      <c r="A133" s="118"/>
      <c r="B133" s="126"/>
      <c r="C133" s="124"/>
      <c r="D133" s="123"/>
      <c r="E133" s="123"/>
      <c r="F133" s="121"/>
      <c r="G133" s="120"/>
      <c r="H133" s="123"/>
      <c r="I133" s="123"/>
      <c r="J133" s="35">
        <f t="shared" si="10"/>
        <v>0</v>
      </c>
      <c r="K133" s="35">
        <f t="shared" si="11"/>
        <v>0</v>
      </c>
      <c r="L133" s="117">
        <f>SUMIF(A$4:A133,"="&amp;A133,I$4:I133)-SUMIF(A$4:A133,"="&amp;A133,H$4:H133)</f>
        <v>0</v>
      </c>
      <c r="M133" s="117">
        <f>SUMIF(A$4:A133,"="&amp;A133,K$4:K133)-SUMIF(A$4:A133,"="&amp;A133,J$4:J133)</f>
        <v>0</v>
      </c>
      <c r="N133" s="116">
        <f t="shared" ca="1" si="12"/>
        <v>-17049.919999999991</v>
      </c>
      <c r="P133" s="153"/>
    </row>
    <row r="134" spans="1:16" s="17" customFormat="1" x14ac:dyDescent="0.35">
      <c r="A134" s="118"/>
      <c r="B134" s="126"/>
      <c r="C134" s="124"/>
      <c r="D134" s="123"/>
      <c r="E134" s="123"/>
      <c r="F134" s="121"/>
      <c r="G134" s="120"/>
      <c r="H134" s="123"/>
      <c r="I134" s="123"/>
      <c r="J134" s="35">
        <f t="shared" si="10"/>
        <v>0</v>
      </c>
      <c r="K134" s="35">
        <f t="shared" si="11"/>
        <v>0</v>
      </c>
      <c r="L134" s="117">
        <f>SUMIF(A$4:A134,"="&amp;A134,I$4:I134)-SUMIF(A$4:A134,"="&amp;A134,H$4:H134)</f>
        <v>0</v>
      </c>
      <c r="M134" s="117">
        <f>SUMIF(A$4:A134,"="&amp;A134,K$4:K134)-SUMIF(A$4:A134,"="&amp;A134,J$4:J134)</f>
        <v>0</v>
      </c>
      <c r="N134" s="116">
        <f t="shared" ca="1" si="12"/>
        <v>-17049.919999999991</v>
      </c>
      <c r="P134" s="153"/>
    </row>
    <row r="135" spans="1:16" s="17" customFormat="1" x14ac:dyDescent="0.35">
      <c r="A135" s="118"/>
      <c r="B135" s="126"/>
      <c r="C135" s="124"/>
      <c r="D135" s="123"/>
      <c r="E135" s="123"/>
      <c r="F135" s="121"/>
      <c r="G135" s="120"/>
      <c r="H135" s="123"/>
      <c r="I135" s="123"/>
      <c r="J135" s="35">
        <f t="shared" si="10"/>
        <v>0</v>
      </c>
      <c r="K135" s="35">
        <f t="shared" si="11"/>
        <v>0</v>
      </c>
      <c r="L135" s="117">
        <f>SUMIF(A$4:A135,"="&amp;A135,I$4:I135)-SUMIF(A$4:A135,"="&amp;A135,H$4:H135)</f>
        <v>0</v>
      </c>
      <c r="M135" s="117">
        <f>SUMIF(A$4:A135,"="&amp;A135,K$4:K135)-SUMIF(A$4:A135,"="&amp;A135,J$4:J135)</f>
        <v>0</v>
      </c>
      <c r="N135" s="116">
        <f t="shared" ca="1" si="12"/>
        <v>-17049.919999999991</v>
      </c>
      <c r="P135" s="153"/>
    </row>
    <row r="136" spans="1:16" s="17" customFormat="1" x14ac:dyDescent="0.35">
      <c r="A136" s="118"/>
      <c r="B136" s="126"/>
      <c r="C136" s="124"/>
      <c r="D136" s="123"/>
      <c r="E136" s="123"/>
      <c r="F136" s="121"/>
      <c r="G136" s="120"/>
      <c r="H136" s="123"/>
      <c r="I136" s="123"/>
      <c r="J136" s="35">
        <f t="shared" si="10"/>
        <v>0</v>
      </c>
      <c r="K136" s="35">
        <f t="shared" si="11"/>
        <v>0</v>
      </c>
      <c r="L136" s="117">
        <f>SUMIF(A$4:A136,"="&amp;A136,I$4:I136)-SUMIF(A$4:A136,"="&amp;A136,H$4:H136)</f>
        <v>0</v>
      </c>
      <c r="M136" s="117">
        <f>SUMIF(A$4:A136,"="&amp;A136,K$4:K136)-SUMIF(A$4:A136,"="&amp;A136,J$4:J136)</f>
        <v>0</v>
      </c>
      <c r="N136" s="116">
        <f t="shared" ca="1" si="12"/>
        <v>-17049.919999999991</v>
      </c>
      <c r="P136" s="153"/>
    </row>
    <row r="137" spans="1:16" s="17" customFormat="1" x14ac:dyDescent="0.35">
      <c r="A137" s="118"/>
      <c r="B137" s="126"/>
      <c r="C137" s="124"/>
      <c r="D137" s="123"/>
      <c r="E137" s="123"/>
      <c r="F137" s="121"/>
      <c r="G137" s="120"/>
      <c r="H137" s="123"/>
      <c r="I137" s="123"/>
      <c r="J137" s="35">
        <f t="shared" ref="J137:J166" si="13">IF(OR(G137="c",G137="R"),H137,0)</f>
        <v>0</v>
      </c>
      <c r="K137" s="35">
        <f t="shared" ref="K137:K166" si="14">IF(OR(G137="c",G137="R"),I137,0)</f>
        <v>0</v>
      </c>
      <c r="L137" s="117">
        <f>SUMIF(A$4:A137,"="&amp;A137,I$4:I137)-SUMIF(A$4:A137,"="&amp;A137,H$4:H137)</f>
        <v>0</v>
      </c>
      <c r="M137" s="117">
        <f>SUMIF(A$4:A137,"="&amp;A137,K$4:K137)-SUMIF(A$4:A137,"="&amp;A137,J$4:J137)</f>
        <v>0</v>
      </c>
      <c r="N137" s="116">
        <f t="shared" ref="N137:N166" ca="1" si="15">IF(ISERROR(OFFSET(N137,-1,0,1,1)+I137-H137),I137-H137,OFFSET(N137,-1,0,1,1)+I137-H137)</f>
        <v>-17049.919999999991</v>
      </c>
      <c r="P137" s="153"/>
    </row>
    <row r="138" spans="1:16" s="17" customFormat="1" x14ac:dyDescent="0.35">
      <c r="A138" s="118"/>
      <c r="B138" s="126"/>
      <c r="C138" s="124"/>
      <c r="D138" s="123"/>
      <c r="E138" s="123"/>
      <c r="F138" s="121"/>
      <c r="G138" s="120"/>
      <c r="H138" s="123"/>
      <c r="I138" s="123"/>
      <c r="J138" s="35">
        <f t="shared" si="13"/>
        <v>0</v>
      </c>
      <c r="K138" s="35">
        <f t="shared" si="14"/>
        <v>0</v>
      </c>
      <c r="L138" s="117">
        <f>SUMIF(A$4:A138,"="&amp;A138,I$4:I138)-SUMIF(A$4:A138,"="&amp;A138,H$4:H138)</f>
        <v>0</v>
      </c>
      <c r="M138" s="117">
        <f>SUMIF(A$4:A138,"="&amp;A138,K$4:K138)-SUMIF(A$4:A138,"="&amp;A138,J$4:J138)</f>
        <v>0</v>
      </c>
      <c r="N138" s="116">
        <f t="shared" ca="1" si="15"/>
        <v>-17049.919999999991</v>
      </c>
      <c r="P138" s="153"/>
    </row>
    <row r="139" spans="1:16" s="17" customFormat="1" x14ac:dyDescent="0.35">
      <c r="A139" s="118"/>
      <c r="B139" s="126"/>
      <c r="C139" s="124"/>
      <c r="D139" s="123"/>
      <c r="E139" s="123"/>
      <c r="F139" s="121"/>
      <c r="G139" s="120"/>
      <c r="H139" s="123"/>
      <c r="I139" s="123"/>
      <c r="J139" s="35">
        <f t="shared" si="13"/>
        <v>0</v>
      </c>
      <c r="K139" s="35">
        <f t="shared" si="14"/>
        <v>0</v>
      </c>
      <c r="L139" s="117">
        <f>SUMIF(A$4:A139,"="&amp;A139,I$4:I139)-SUMIF(A$4:A139,"="&amp;A139,H$4:H139)</f>
        <v>0</v>
      </c>
      <c r="M139" s="117">
        <f>SUMIF(A$4:A139,"="&amp;A139,K$4:K139)-SUMIF(A$4:A139,"="&amp;A139,J$4:J139)</f>
        <v>0</v>
      </c>
      <c r="N139" s="116">
        <f t="shared" ca="1" si="15"/>
        <v>-17049.919999999991</v>
      </c>
      <c r="P139" s="153"/>
    </row>
    <row r="140" spans="1:16" s="17" customFormat="1" x14ac:dyDescent="0.35">
      <c r="A140" s="118"/>
      <c r="B140" s="126"/>
      <c r="C140" s="124"/>
      <c r="D140" s="123"/>
      <c r="E140" s="123"/>
      <c r="F140" s="121"/>
      <c r="G140" s="120"/>
      <c r="H140" s="123"/>
      <c r="I140" s="123"/>
      <c r="J140" s="35">
        <f t="shared" si="13"/>
        <v>0</v>
      </c>
      <c r="K140" s="35">
        <f t="shared" si="14"/>
        <v>0</v>
      </c>
      <c r="L140" s="117">
        <f>SUMIF(A$4:A140,"="&amp;A140,I$4:I140)-SUMIF(A$4:A140,"="&amp;A140,H$4:H140)</f>
        <v>0</v>
      </c>
      <c r="M140" s="117">
        <f>SUMIF(A$4:A140,"="&amp;A140,K$4:K140)-SUMIF(A$4:A140,"="&amp;A140,J$4:J140)</f>
        <v>0</v>
      </c>
      <c r="N140" s="116">
        <f t="shared" ca="1" si="15"/>
        <v>-17049.919999999991</v>
      </c>
      <c r="P140" s="153"/>
    </row>
    <row r="141" spans="1:16" s="17" customFormat="1" x14ac:dyDescent="0.35">
      <c r="A141" s="118"/>
      <c r="B141" s="126"/>
      <c r="C141" s="124"/>
      <c r="D141" s="123"/>
      <c r="E141" s="123"/>
      <c r="F141" s="121"/>
      <c r="G141" s="120"/>
      <c r="H141" s="123"/>
      <c r="I141" s="123"/>
      <c r="J141" s="35">
        <f t="shared" si="13"/>
        <v>0</v>
      </c>
      <c r="K141" s="35">
        <f t="shared" si="14"/>
        <v>0</v>
      </c>
      <c r="L141" s="117">
        <f>SUMIF(A$4:A141,"="&amp;A141,I$4:I141)-SUMIF(A$4:A141,"="&amp;A141,H$4:H141)</f>
        <v>0</v>
      </c>
      <c r="M141" s="117">
        <f>SUMIF(A$4:A141,"="&amp;A141,K$4:K141)-SUMIF(A$4:A141,"="&amp;A141,J$4:J141)</f>
        <v>0</v>
      </c>
      <c r="N141" s="116">
        <f t="shared" ca="1" si="15"/>
        <v>-17049.919999999991</v>
      </c>
      <c r="P141" s="153"/>
    </row>
    <row r="142" spans="1:16" s="17" customFormat="1" x14ac:dyDescent="0.35">
      <c r="A142" s="118"/>
      <c r="B142" s="126"/>
      <c r="C142" s="124"/>
      <c r="D142" s="123"/>
      <c r="E142" s="123"/>
      <c r="F142" s="121"/>
      <c r="G142" s="120"/>
      <c r="H142" s="123"/>
      <c r="I142" s="123"/>
      <c r="J142" s="35">
        <f t="shared" si="13"/>
        <v>0</v>
      </c>
      <c r="K142" s="35">
        <f t="shared" si="14"/>
        <v>0</v>
      </c>
      <c r="L142" s="117">
        <f>SUMIF(A$4:A142,"="&amp;A142,I$4:I142)-SUMIF(A$4:A142,"="&amp;A142,H$4:H142)</f>
        <v>0</v>
      </c>
      <c r="M142" s="117">
        <f>SUMIF(A$4:A142,"="&amp;A142,K$4:K142)-SUMIF(A$4:A142,"="&amp;A142,J$4:J142)</f>
        <v>0</v>
      </c>
      <c r="N142" s="116">
        <f t="shared" ca="1" si="15"/>
        <v>-17049.919999999991</v>
      </c>
      <c r="P142" s="153"/>
    </row>
    <row r="143" spans="1:16" s="17" customFormat="1" x14ac:dyDescent="0.35">
      <c r="A143" s="118"/>
      <c r="B143" s="126"/>
      <c r="C143" s="124"/>
      <c r="D143" s="123"/>
      <c r="E143" s="123"/>
      <c r="F143" s="121"/>
      <c r="G143" s="120"/>
      <c r="H143" s="123"/>
      <c r="I143" s="123"/>
      <c r="J143" s="35">
        <f t="shared" si="13"/>
        <v>0</v>
      </c>
      <c r="K143" s="35">
        <f t="shared" si="14"/>
        <v>0</v>
      </c>
      <c r="L143" s="117">
        <f>SUMIF(A$4:A143,"="&amp;A143,I$4:I143)-SUMIF(A$4:A143,"="&amp;A143,H$4:H143)</f>
        <v>0</v>
      </c>
      <c r="M143" s="117">
        <f>SUMIF(A$4:A143,"="&amp;A143,K$4:K143)-SUMIF(A$4:A143,"="&amp;A143,J$4:J143)</f>
        <v>0</v>
      </c>
      <c r="N143" s="116">
        <f t="shared" ca="1" si="15"/>
        <v>-17049.919999999991</v>
      </c>
      <c r="P143" s="153"/>
    </row>
    <row r="144" spans="1:16" s="17" customFormat="1" x14ac:dyDescent="0.35">
      <c r="A144" s="118"/>
      <c r="B144" s="126"/>
      <c r="C144" s="124"/>
      <c r="D144" s="123"/>
      <c r="E144" s="123"/>
      <c r="F144" s="121"/>
      <c r="G144" s="120"/>
      <c r="H144" s="123"/>
      <c r="I144" s="123"/>
      <c r="J144" s="35">
        <f t="shared" si="13"/>
        <v>0</v>
      </c>
      <c r="K144" s="35">
        <f t="shared" si="14"/>
        <v>0</v>
      </c>
      <c r="L144" s="117">
        <f>SUMIF(A$4:A144,"="&amp;A144,I$4:I144)-SUMIF(A$4:A144,"="&amp;A144,H$4:H144)</f>
        <v>0</v>
      </c>
      <c r="M144" s="117">
        <f>SUMIF(A$4:A144,"="&amp;A144,K$4:K144)-SUMIF(A$4:A144,"="&amp;A144,J$4:J144)</f>
        <v>0</v>
      </c>
      <c r="N144" s="116">
        <f t="shared" ca="1" si="15"/>
        <v>-17049.919999999991</v>
      </c>
      <c r="P144" s="153"/>
    </row>
    <row r="145" spans="1:16" s="17" customFormat="1" x14ac:dyDescent="0.35">
      <c r="A145" s="118"/>
      <c r="B145" s="126"/>
      <c r="C145" s="124"/>
      <c r="D145" s="123"/>
      <c r="E145" s="123"/>
      <c r="F145" s="121"/>
      <c r="G145" s="120"/>
      <c r="H145" s="123"/>
      <c r="I145" s="123"/>
      <c r="J145" s="35">
        <f t="shared" si="13"/>
        <v>0</v>
      </c>
      <c r="K145" s="35">
        <f t="shared" si="14"/>
        <v>0</v>
      </c>
      <c r="L145" s="117">
        <f>SUMIF(A$4:A145,"="&amp;A145,I$4:I145)-SUMIF(A$4:A145,"="&amp;A145,H$4:H145)</f>
        <v>0</v>
      </c>
      <c r="M145" s="117">
        <f>SUMIF(A$4:A145,"="&amp;A145,K$4:K145)-SUMIF(A$4:A145,"="&amp;A145,J$4:J145)</f>
        <v>0</v>
      </c>
      <c r="N145" s="116">
        <f t="shared" ca="1" si="15"/>
        <v>-17049.919999999991</v>
      </c>
      <c r="P145" s="153"/>
    </row>
    <row r="146" spans="1:16" s="17" customFormat="1" x14ac:dyDescent="0.35">
      <c r="A146" s="118"/>
      <c r="B146" s="126"/>
      <c r="C146" s="124"/>
      <c r="D146" s="123"/>
      <c r="E146" s="123"/>
      <c r="F146" s="121"/>
      <c r="G146" s="120"/>
      <c r="H146" s="123"/>
      <c r="I146" s="123"/>
      <c r="J146" s="35">
        <f t="shared" si="13"/>
        <v>0</v>
      </c>
      <c r="K146" s="35">
        <f t="shared" si="14"/>
        <v>0</v>
      </c>
      <c r="L146" s="117">
        <f>SUMIF(A$4:A146,"="&amp;A146,I$4:I146)-SUMIF(A$4:A146,"="&amp;A146,H$4:H146)</f>
        <v>0</v>
      </c>
      <c r="M146" s="117">
        <f>SUMIF(A$4:A146,"="&amp;A146,K$4:K146)-SUMIF(A$4:A146,"="&amp;A146,J$4:J146)</f>
        <v>0</v>
      </c>
      <c r="N146" s="116">
        <f t="shared" ca="1" si="15"/>
        <v>-17049.919999999991</v>
      </c>
      <c r="P146" s="153"/>
    </row>
    <row r="147" spans="1:16" s="17" customFormat="1" x14ac:dyDescent="0.35">
      <c r="A147" s="118"/>
      <c r="B147" s="126"/>
      <c r="C147" s="124"/>
      <c r="D147" s="123"/>
      <c r="E147" s="123"/>
      <c r="F147" s="121"/>
      <c r="G147" s="120"/>
      <c r="H147" s="123"/>
      <c r="I147" s="123"/>
      <c r="J147" s="35">
        <f t="shared" si="13"/>
        <v>0</v>
      </c>
      <c r="K147" s="35">
        <f t="shared" si="14"/>
        <v>0</v>
      </c>
      <c r="L147" s="117">
        <f>SUMIF(A$4:A147,"="&amp;A147,I$4:I147)-SUMIF(A$4:A147,"="&amp;A147,H$4:H147)</f>
        <v>0</v>
      </c>
      <c r="M147" s="117">
        <f>SUMIF(A$4:A147,"="&amp;A147,K$4:K147)-SUMIF(A$4:A147,"="&amp;A147,J$4:J147)</f>
        <v>0</v>
      </c>
      <c r="N147" s="116">
        <f t="shared" ca="1" si="15"/>
        <v>-17049.919999999991</v>
      </c>
      <c r="P147" s="153"/>
    </row>
    <row r="148" spans="1:16" s="17" customFormat="1" x14ac:dyDescent="0.35">
      <c r="A148" s="118"/>
      <c r="B148" s="126"/>
      <c r="C148" s="124"/>
      <c r="D148" s="123"/>
      <c r="E148" s="123"/>
      <c r="F148" s="121"/>
      <c r="G148" s="120"/>
      <c r="H148" s="123"/>
      <c r="I148" s="123"/>
      <c r="J148" s="35">
        <f t="shared" si="13"/>
        <v>0</v>
      </c>
      <c r="K148" s="35">
        <f t="shared" si="14"/>
        <v>0</v>
      </c>
      <c r="L148" s="117">
        <f>SUMIF(A$4:A148,"="&amp;A148,I$4:I148)-SUMIF(A$4:A148,"="&amp;A148,H$4:H148)</f>
        <v>0</v>
      </c>
      <c r="M148" s="117">
        <f>SUMIF(A$4:A148,"="&amp;A148,K$4:K148)-SUMIF(A$4:A148,"="&amp;A148,J$4:J148)</f>
        <v>0</v>
      </c>
      <c r="N148" s="116">
        <f t="shared" ca="1" si="15"/>
        <v>-17049.919999999991</v>
      </c>
      <c r="P148" s="153"/>
    </row>
    <row r="149" spans="1:16" s="17" customFormat="1" x14ac:dyDescent="0.35">
      <c r="A149" s="118"/>
      <c r="B149" s="126"/>
      <c r="C149" s="124"/>
      <c r="D149" s="123"/>
      <c r="E149" s="123"/>
      <c r="F149" s="121"/>
      <c r="G149" s="120"/>
      <c r="H149" s="123"/>
      <c r="I149" s="123"/>
      <c r="J149" s="35">
        <f t="shared" si="13"/>
        <v>0</v>
      </c>
      <c r="K149" s="35">
        <f t="shared" si="14"/>
        <v>0</v>
      </c>
      <c r="L149" s="117">
        <f>SUMIF(A$4:A149,"="&amp;A149,I$4:I149)-SUMIF(A$4:A149,"="&amp;A149,H$4:H149)</f>
        <v>0</v>
      </c>
      <c r="M149" s="117">
        <f>SUMIF(A$4:A149,"="&amp;A149,K$4:K149)-SUMIF(A$4:A149,"="&amp;A149,J$4:J149)</f>
        <v>0</v>
      </c>
      <c r="N149" s="116">
        <f t="shared" ca="1" si="15"/>
        <v>-17049.919999999991</v>
      </c>
      <c r="P149" s="153"/>
    </row>
    <row r="150" spans="1:16" s="17" customFormat="1" x14ac:dyDescent="0.35">
      <c r="A150" s="118"/>
      <c r="B150" s="126"/>
      <c r="C150" s="124"/>
      <c r="D150" s="123"/>
      <c r="E150" s="123"/>
      <c r="F150" s="121"/>
      <c r="G150" s="120"/>
      <c r="H150" s="123"/>
      <c r="I150" s="123"/>
      <c r="J150" s="35">
        <f t="shared" si="13"/>
        <v>0</v>
      </c>
      <c r="K150" s="35">
        <f t="shared" si="14"/>
        <v>0</v>
      </c>
      <c r="L150" s="117">
        <f>SUMIF(A$4:A150,"="&amp;A150,I$4:I150)-SUMIF(A$4:A150,"="&amp;A150,H$4:H150)</f>
        <v>0</v>
      </c>
      <c r="M150" s="117">
        <f>SUMIF(A$4:A150,"="&amp;A150,K$4:K150)-SUMIF(A$4:A150,"="&amp;A150,J$4:J150)</f>
        <v>0</v>
      </c>
      <c r="N150" s="116">
        <f t="shared" ca="1" si="15"/>
        <v>-17049.919999999991</v>
      </c>
      <c r="P150" s="153"/>
    </row>
    <row r="151" spans="1:16" s="17" customFormat="1" x14ac:dyDescent="0.35">
      <c r="A151" s="118"/>
      <c r="B151" s="126"/>
      <c r="C151" s="124"/>
      <c r="D151" s="123"/>
      <c r="E151" s="123"/>
      <c r="F151" s="121"/>
      <c r="G151" s="120"/>
      <c r="H151" s="123"/>
      <c r="I151" s="123"/>
      <c r="J151" s="35">
        <f t="shared" si="13"/>
        <v>0</v>
      </c>
      <c r="K151" s="35">
        <f t="shared" si="14"/>
        <v>0</v>
      </c>
      <c r="L151" s="117">
        <f>SUMIF(A$4:A151,"="&amp;A151,I$4:I151)-SUMIF(A$4:A151,"="&amp;A151,H$4:H151)</f>
        <v>0</v>
      </c>
      <c r="M151" s="117">
        <f>SUMIF(A$4:A151,"="&amp;A151,K$4:K151)-SUMIF(A$4:A151,"="&amp;A151,J$4:J151)</f>
        <v>0</v>
      </c>
      <c r="N151" s="116">
        <f t="shared" ca="1" si="15"/>
        <v>-17049.919999999991</v>
      </c>
      <c r="P151" s="153"/>
    </row>
    <row r="152" spans="1:16" s="17" customFormat="1" x14ac:dyDescent="0.35">
      <c r="A152" s="118"/>
      <c r="B152" s="126"/>
      <c r="C152" s="124"/>
      <c r="D152" s="123"/>
      <c r="E152" s="123"/>
      <c r="F152" s="121"/>
      <c r="G152" s="120"/>
      <c r="H152" s="123"/>
      <c r="I152" s="123"/>
      <c r="J152" s="35">
        <f t="shared" si="13"/>
        <v>0</v>
      </c>
      <c r="K152" s="35">
        <f t="shared" si="14"/>
        <v>0</v>
      </c>
      <c r="L152" s="117">
        <f>SUMIF(A$4:A152,"="&amp;A152,I$4:I152)-SUMIF(A$4:A152,"="&amp;A152,H$4:H152)</f>
        <v>0</v>
      </c>
      <c r="M152" s="117">
        <f>SUMIF(A$4:A152,"="&amp;A152,K$4:K152)-SUMIF(A$4:A152,"="&amp;A152,J$4:J152)</f>
        <v>0</v>
      </c>
      <c r="N152" s="116">
        <f t="shared" ca="1" si="15"/>
        <v>-17049.919999999991</v>
      </c>
      <c r="P152" s="153"/>
    </row>
    <row r="153" spans="1:16" s="17" customFormat="1" x14ac:dyDescent="0.35">
      <c r="A153" s="118"/>
      <c r="B153" s="126"/>
      <c r="C153" s="124"/>
      <c r="D153" s="123"/>
      <c r="E153" s="123"/>
      <c r="F153" s="121"/>
      <c r="G153" s="120"/>
      <c r="H153" s="123"/>
      <c r="I153" s="123"/>
      <c r="J153" s="35">
        <f t="shared" si="13"/>
        <v>0</v>
      </c>
      <c r="K153" s="35">
        <f t="shared" si="14"/>
        <v>0</v>
      </c>
      <c r="L153" s="117">
        <f>SUMIF(A$4:A153,"="&amp;A153,I$4:I153)-SUMIF(A$4:A153,"="&amp;A153,H$4:H153)</f>
        <v>0</v>
      </c>
      <c r="M153" s="117">
        <f>SUMIF(A$4:A153,"="&amp;A153,K$4:K153)-SUMIF(A$4:A153,"="&amp;A153,J$4:J153)</f>
        <v>0</v>
      </c>
      <c r="N153" s="116">
        <f t="shared" ca="1" si="15"/>
        <v>-17049.919999999991</v>
      </c>
      <c r="P153" s="153"/>
    </row>
    <row r="154" spans="1:16" s="17" customFormat="1" x14ac:dyDescent="0.35">
      <c r="A154" s="118"/>
      <c r="B154" s="126"/>
      <c r="C154" s="124"/>
      <c r="D154" s="123"/>
      <c r="E154" s="123"/>
      <c r="F154" s="121"/>
      <c r="G154" s="120"/>
      <c r="H154" s="123"/>
      <c r="I154" s="123"/>
      <c r="J154" s="35">
        <f t="shared" si="13"/>
        <v>0</v>
      </c>
      <c r="K154" s="35">
        <f t="shared" si="14"/>
        <v>0</v>
      </c>
      <c r="L154" s="117">
        <f>SUMIF(A$4:A154,"="&amp;A154,I$4:I154)-SUMIF(A$4:A154,"="&amp;A154,H$4:H154)</f>
        <v>0</v>
      </c>
      <c r="M154" s="117">
        <f>SUMIF(A$4:A154,"="&amp;A154,K$4:K154)-SUMIF(A$4:A154,"="&amp;A154,J$4:J154)</f>
        <v>0</v>
      </c>
      <c r="N154" s="116">
        <f t="shared" ca="1" si="15"/>
        <v>-17049.919999999991</v>
      </c>
      <c r="P154" s="153"/>
    </row>
    <row r="155" spans="1:16" s="17" customFormat="1" x14ac:dyDescent="0.35">
      <c r="A155" s="118"/>
      <c r="B155" s="126"/>
      <c r="C155" s="124"/>
      <c r="D155" s="123"/>
      <c r="E155" s="123"/>
      <c r="F155" s="121"/>
      <c r="G155" s="120"/>
      <c r="H155" s="123"/>
      <c r="I155" s="123"/>
      <c r="J155" s="35">
        <f t="shared" si="13"/>
        <v>0</v>
      </c>
      <c r="K155" s="35">
        <f t="shared" si="14"/>
        <v>0</v>
      </c>
      <c r="L155" s="117">
        <f>SUMIF(A$4:A155,"="&amp;A155,I$4:I155)-SUMIF(A$4:A155,"="&amp;A155,H$4:H155)</f>
        <v>0</v>
      </c>
      <c r="M155" s="117">
        <f>SUMIF(A$4:A155,"="&amp;A155,K$4:K155)-SUMIF(A$4:A155,"="&amp;A155,J$4:J155)</f>
        <v>0</v>
      </c>
      <c r="N155" s="116">
        <f t="shared" ca="1" si="15"/>
        <v>-17049.919999999991</v>
      </c>
      <c r="P155" s="153"/>
    </row>
    <row r="156" spans="1:16" s="17" customFormat="1" x14ac:dyDescent="0.35">
      <c r="A156" s="118"/>
      <c r="B156" s="126"/>
      <c r="C156" s="124"/>
      <c r="D156" s="123"/>
      <c r="E156" s="123"/>
      <c r="F156" s="121"/>
      <c r="G156" s="120"/>
      <c r="H156" s="123"/>
      <c r="I156" s="123"/>
      <c r="J156" s="35">
        <f t="shared" si="13"/>
        <v>0</v>
      </c>
      <c r="K156" s="35">
        <f t="shared" si="14"/>
        <v>0</v>
      </c>
      <c r="L156" s="117">
        <f>SUMIF(A$4:A156,"="&amp;A156,I$4:I156)-SUMIF(A$4:A156,"="&amp;A156,H$4:H156)</f>
        <v>0</v>
      </c>
      <c r="M156" s="117">
        <f>SUMIF(A$4:A156,"="&amp;A156,K$4:K156)-SUMIF(A$4:A156,"="&amp;A156,J$4:J156)</f>
        <v>0</v>
      </c>
      <c r="N156" s="116">
        <f t="shared" ca="1" si="15"/>
        <v>-17049.919999999991</v>
      </c>
      <c r="P156" s="153"/>
    </row>
    <row r="157" spans="1:16" s="17" customFormat="1" x14ac:dyDescent="0.35">
      <c r="A157" s="118"/>
      <c r="B157" s="126"/>
      <c r="C157" s="124"/>
      <c r="D157" s="123"/>
      <c r="E157" s="123"/>
      <c r="F157" s="121"/>
      <c r="G157" s="120"/>
      <c r="H157" s="123"/>
      <c r="I157" s="123"/>
      <c r="J157" s="35">
        <f t="shared" si="13"/>
        <v>0</v>
      </c>
      <c r="K157" s="35">
        <f t="shared" si="14"/>
        <v>0</v>
      </c>
      <c r="L157" s="117">
        <f>SUMIF(A$4:A157,"="&amp;A157,I$4:I157)-SUMIF(A$4:A157,"="&amp;A157,H$4:H157)</f>
        <v>0</v>
      </c>
      <c r="M157" s="117">
        <f>SUMIF(A$4:A157,"="&amp;A157,K$4:K157)-SUMIF(A$4:A157,"="&amp;A157,J$4:J157)</f>
        <v>0</v>
      </c>
      <c r="N157" s="116">
        <f t="shared" ca="1" si="15"/>
        <v>-17049.919999999991</v>
      </c>
      <c r="P157" s="153"/>
    </row>
    <row r="158" spans="1:16" s="17" customFormat="1" x14ac:dyDescent="0.35">
      <c r="A158" s="118"/>
      <c r="B158" s="126"/>
      <c r="C158" s="124"/>
      <c r="D158" s="123"/>
      <c r="E158" s="123"/>
      <c r="F158" s="121"/>
      <c r="G158" s="120"/>
      <c r="H158" s="123"/>
      <c r="I158" s="123"/>
      <c r="J158" s="35">
        <f t="shared" si="13"/>
        <v>0</v>
      </c>
      <c r="K158" s="35">
        <f t="shared" si="14"/>
        <v>0</v>
      </c>
      <c r="L158" s="117">
        <f>SUMIF(A$4:A158,"="&amp;A158,I$4:I158)-SUMIF(A$4:A158,"="&amp;A158,H$4:H158)</f>
        <v>0</v>
      </c>
      <c r="M158" s="117">
        <f>SUMIF(A$4:A158,"="&amp;A158,K$4:K158)-SUMIF(A$4:A158,"="&amp;A158,J$4:J158)</f>
        <v>0</v>
      </c>
      <c r="N158" s="116">
        <f t="shared" ca="1" si="15"/>
        <v>-17049.919999999991</v>
      </c>
      <c r="P158" s="153"/>
    </row>
    <row r="159" spans="1:16" s="17" customFormat="1" x14ac:dyDescent="0.35">
      <c r="A159" s="118"/>
      <c r="B159" s="126"/>
      <c r="C159" s="124"/>
      <c r="D159" s="123"/>
      <c r="E159" s="123"/>
      <c r="F159" s="121"/>
      <c r="G159" s="120"/>
      <c r="H159" s="123"/>
      <c r="I159" s="123"/>
      <c r="J159" s="35">
        <f t="shared" si="13"/>
        <v>0</v>
      </c>
      <c r="K159" s="35">
        <f t="shared" si="14"/>
        <v>0</v>
      </c>
      <c r="L159" s="117">
        <f>SUMIF(A$4:A159,"="&amp;A159,I$4:I159)-SUMIF(A$4:A159,"="&amp;A159,H$4:H159)</f>
        <v>0</v>
      </c>
      <c r="M159" s="117">
        <f>SUMIF(A$4:A159,"="&amp;A159,K$4:K159)-SUMIF(A$4:A159,"="&amp;A159,J$4:J159)</f>
        <v>0</v>
      </c>
      <c r="N159" s="116">
        <f t="shared" ca="1" si="15"/>
        <v>-17049.919999999991</v>
      </c>
      <c r="P159" s="153"/>
    </row>
    <row r="160" spans="1:16" s="17" customFormat="1" x14ac:dyDescent="0.35">
      <c r="A160" s="118"/>
      <c r="B160" s="126"/>
      <c r="C160" s="124"/>
      <c r="D160" s="123"/>
      <c r="E160" s="123"/>
      <c r="F160" s="121"/>
      <c r="G160" s="120"/>
      <c r="H160" s="123"/>
      <c r="I160" s="123"/>
      <c r="J160" s="35">
        <f t="shared" si="13"/>
        <v>0</v>
      </c>
      <c r="K160" s="35">
        <f t="shared" si="14"/>
        <v>0</v>
      </c>
      <c r="L160" s="117">
        <f>SUMIF(A$4:A160,"="&amp;A160,I$4:I160)-SUMIF(A$4:A160,"="&amp;A160,H$4:H160)</f>
        <v>0</v>
      </c>
      <c r="M160" s="117">
        <f>SUMIF(A$4:A160,"="&amp;A160,K$4:K160)-SUMIF(A$4:A160,"="&amp;A160,J$4:J160)</f>
        <v>0</v>
      </c>
      <c r="N160" s="116">
        <f t="shared" ca="1" si="15"/>
        <v>-17049.919999999991</v>
      </c>
      <c r="P160" s="153"/>
    </row>
    <row r="161" spans="1:16" s="17" customFormat="1" x14ac:dyDescent="0.35">
      <c r="A161" s="118"/>
      <c r="B161" s="126"/>
      <c r="C161" s="124"/>
      <c r="D161" s="123"/>
      <c r="E161" s="123"/>
      <c r="F161" s="121"/>
      <c r="G161" s="120"/>
      <c r="H161" s="123"/>
      <c r="I161" s="123"/>
      <c r="J161" s="35">
        <f t="shared" si="13"/>
        <v>0</v>
      </c>
      <c r="K161" s="35">
        <f t="shared" si="14"/>
        <v>0</v>
      </c>
      <c r="L161" s="117">
        <f>SUMIF(A$4:A161,"="&amp;A161,I$4:I161)-SUMIF(A$4:A161,"="&amp;A161,H$4:H161)</f>
        <v>0</v>
      </c>
      <c r="M161" s="117">
        <f>SUMIF(A$4:A161,"="&amp;A161,K$4:K161)-SUMIF(A$4:A161,"="&amp;A161,J$4:J161)</f>
        <v>0</v>
      </c>
      <c r="N161" s="116">
        <f t="shared" ca="1" si="15"/>
        <v>-17049.919999999991</v>
      </c>
      <c r="P161" s="153"/>
    </row>
    <row r="162" spans="1:16" s="17" customFormat="1" x14ac:dyDescent="0.35">
      <c r="A162" s="118"/>
      <c r="B162" s="126"/>
      <c r="C162" s="124"/>
      <c r="D162" s="123"/>
      <c r="E162" s="123"/>
      <c r="F162" s="121"/>
      <c r="G162" s="120"/>
      <c r="H162" s="123"/>
      <c r="I162" s="123"/>
      <c r="J162" s="35">
        <f t="shared" si="13"/>
        <v>0</v>
      </c>
      <c r="K162" s="35">
        <f t="shared" si="14"/>
        <v>0</v>
      </c>
      <c r="L162" s="117">
        <f>SUMIF(A$4:A162,"="&amp;A162,I$4:I162)-SUMIF(A$4:A162,"="&amp;A162,H$4:H162)</f>
        <v>0</v>
      </c>
      <c r="M162" s="117">
        <f>SUMIF(A$4:A162,"="&amp;A162,K$4:K162)-SUMIF(A$4:A162,"="&amp;A162,J$4:J162)</f>
        <v>0</v>
      </c>
      <c r="N162" s="116">
        <f t="shared" ca="1" si="15"/>
        <v>-17049.919999999991</v>
      </c>
      <c r="P162" s="153"/>
    </row>
    <row r="163" spans="1:16" s="17" customFormat="1" x14ac:dyDescent="0.35">
      <c r="A163" s="118"/>
      <c r="B163" s="126"/>
      <c r="C163" s="124"/>
      <c r="D163" s="123"/>
      <c r="E163" s="123"/>
      <c r="F163" s="121"/>
      <c r="G163" s="120"/>
      <c r="H163" s="123"/>
      <c r="I163" s="123"/>
      <c r="J163" s="35">
        <f t="shared" si="13"/>
        <v>0</v>
      </c>
      <c r="K163" s="35">
        <f t="shared" si="14"/>
        <v>0</v>
      </c>
      <c r="L163" s="117">
        <f>SUMIF(A$4:A163,"="&amp;A163,I$4:I163)-SUMIF(A$4:A163,"="&amp;A163,H$4:H163)</f>
        <v>0</v>
      </c>
      <c r="M163" s="117">
        <f>SUMIF(A$4:A163,"="&amp;A163,K$4:K163)-SUMIF(A$4:A163,"="&amp;A163,J$4:J163)</f>
        <v>0</v>
      </c>
      <c r="N163" s="116">
        <f t="shared" ca="1" si="15"/>
        <v>-17049.919999999991</v>
      </c>
      <c r="P163" s="153"/>
    </row>
    <row r="164" spans="1:16" s="17" customFormat="1" x14ac:dyDescent="0.35">
      <c r="A164" s="118"/>
      <c r="B164" s="126"/>
      <c r="C164" s="124"/>
      <c r="D164" s="123"/>
      <c r="E164" s="123"/>
      <c r="F164" s="121"/>
      <c r="G164" s="120"/>
      <c r="H164" s="123"/>
      <c r="I164" s="123"/>
      <c r="J164" s="35">
        <f t="shared" si="13"/>
        <v>0</v>
      </c>
      <c r="K164" s="35">
        <f t="shared" si="14"/>
        <v>0</v>
      </c>
      <c r="L164" s="117">
        <f>SUMIF(A$4:A164,"="&amp;A164,I$4:I164)-SUMIF(A$4:A164,"="&amp;A164,H$4:H164)</f>
        <v>0</v>
      </c>
      <c r="M164" s="117">
        <f>SUMIF(A$4:A164,"="&amp;A164,K$4:K164)-SUMIF(A$4:A164,"="&amp;A164,J$4:J164)</f>
        <v>0</v>
      </c>
      <c r="N164" s="116">
        <f t="shared" ca="1" si="15"/>
        <v>-17049.919999999991</v>
      </c>
      <c r="P164" s="153"/>
    </row>
    <row r="165" spans="1:16" s="17" customFormat="1" x14ac:dyDescent="0.35">
      <c r="A165" s="118"/>
      <c r="B165" s="126"/>
      <c r="C165" s="124"/>
      <c r="D165" s="123"/>
      <c r="E165" s="123"/>
      <c r="F165" s="121"/>
      <c r="G165" s="120"/>
      <c r="H165" s="123"/>
      <c r="I165" s="123"/>
      <c r="J165" s="35">
        <f t="shared" si="13"/>
        <v>0</v>
      </c>
      <c r="K165" s="35">
        <f t="shared" si="14"/>
        <v>0</v>
      </c>
      <c r="L165" s="117">
        <f>SUMIF(A$4:A165,"="&amp;A165,I$4:I165)-SUMIF(A$4:A165,"="&amp;A165,H$4:H165)</f>
        <v>0</v>
      </c>
      <c r="M165" s="117">
        <f>SUMIF(A$4:A165,"="&amp;A165,K$4:K165)-SUMIF(A$4:A165,"="&amp;A165,J$4:J165)</f>
        <v>0</v>
      </c>
      <c r="N165" s="116">
        <f t="shared" ca="1" si="15"/>
        <v>-17049.919999999991</v>
      </c>
      <c r="P165" s="153"/>
    </row>
    <row r="166" spans="1:16" s="17" customFormat="1" x14ac:dyDescent="0.35">
      <c r="A166" s="118"/>
      <c r="B166" s="126"/>
      <c r="C166" s="124"/>
      <c r="D166" s="123"/>
      <c r="E166" s="123"/>
      <c r="F166" s="121"/>
      <c r="G166" s="120"/>
      <c r="H166" s="123"/>
      <c r="I166" s="123"/>
      <c r="J166" s="35">
        <f t="shared" si="13"/>
        <v>0</v>
      </c>
      <c r="K166" s="35">
        <f t="shared" si="14"/>
        <v>0</v>
      </c>
      <c r="L166" s="117">
        <f>SUMIF(A$4:A166,"="&amp;A166,I$4:I166)-SUMIF(A$4:A166,"="&amp;A166,H$4:H166)</f>
        <v>0</v>
      </c>
      <c r="M166" s="117">
        <f>SUMIF(A$4:A166,"="&amp;A166,K$4:K166)-SUMIF(A$4:A166,"="&amp;A166,J$4:J166)</f>
        <v>0</v>
      </c>
      <c r="N166" s="116">
        <f t="shared" ca="1" si="15"/>
        <v>-17049.919999999991</v>
      </c>
      <c r="P166" s="153"/>
    </row>
    <row r="167" spans="1:16" s="17" customFormat="1" x14ac:dyDescent="0.35">
      <c r="A167" s="118"/>
      <c r="B167" s="126"/>
      <c r="C167" s="124"/>
      <c r="D167" s="123"/>
      <c r="E167" s="123"/>
      <c r="F167" s="121"/>
      <c r="G167" s="120"/>
      <c r="H167" s="123"/>
      <c r="I167" s="123"/>
      <c r="J167" s="35">
        <f t="shared" ref="J167:J173" si="16">IF(OR(G167="c",G167="R"),H167,0)</f>
        <v>0</v>
      </c>
      <c r="K167" s="35">
        <f t="shared" ref="K167:K173" si="17">IF(OR(G167="c",G167="R"),I167,0)</f>
        <v>0</v>
      </c>
      <c r="L167" s="117">
        <f>SUMIF(A$4:A167,"="&amp;A167,I$4:I167)-SUMIF(A$4:A167,"="&amp;A167,H$4:H167)</f>
        <v>0</v>
      </c>
      <c r="M167" s="117">
        <f>SUMIF(A$4:A167,"="&amp;A167,K$4:K167)-SUMIF(A$4:A167,"="&amp;A167,J$4:J167)</f>
        <v>0</v>
      </c>
      <c r="N167" s="116">
        <f t="shared" ref="N167:N173" ca="1" si="18">IF(ISERROR(OFFSET(N167,-1,0,1,1)+I167-H167),I167-H167,OFFSET(N167,-1,0,1,1)+I167-H167)</f>
        <v>-17049.919999999991</v>
      </c>
      <c r="P167" s="153"/>
    </row>
    <row r="168" spans="1:16" s="17" customFormat="1" x14ac:dyDescent="0.35">
      <c r="A168" s="118"/>
      <c r="B168" s="126"/>
      <c r="C168" s="124"/>
      <c r="D168" s="123"/>
      <c r="E168" s="123"/>
      <c r="F168" s="121"/>
      <c r="G168" s="120"/>
      <c r="H168" s="123"/>
      <c r="I168" s="123"/>
      <c r="J168" s="35">
        <f t="shared" si="16"/>
        <v>0</v>
      </c>
      <c r="K168" s="35">
        <f t="shared" si="17"/>
        <v>0</v>
      </c>
      <c r="L168" s="117">
        <f>SUMIF(A$4:A168,"="&amp;A168,I$4:I168)-SUMIF(A$4:A168,"="&amp;A168,H$4:H168)</f>
        <v>0</v>
      </c>
      <c r="M168" s="117">
        <f>SUMIF(A$4:A168,"="&amp;A168,K$4:K168)-SUMIF(A$4:A168,"="&amp;A168,J$4:J168)</f>
        <v>0</v>
      </c>
      <c r="N168" s="116">
        <f t="shared" ca="1" si="18"/>
        <v>-17049.919999999991</v>
      </c>
      <c r="P168" s="153"/>
    </row>
    <row r="169" spans="1:16" s="17" customFormat="1" x14ac:dyDescent="0.35">
      <c r="A169" s="118"/>
      <c r="B169" s="126"/>
      <c r="C169" s="124"/>
      <c r="D169" s="123"/>
      <c r="E169" s="123"/>
      <c r="F169" s="121"/>
      <c r="G169" s="120"/>
      <c r="H169" s="123"/>
      <c r="I169" s="123"/>
      <c r="J169" s="35">
        <f t="shared" si="16"/>
        <v>0</v>
      </c>
      <c r="K169" s="35">
        <f t="shared" si="17"/>
        <v>0</v>
      </c>
      <c r="L169" s="117">
        <f>SUMIF(A$4:A169,"="&amp;A169,I$4:I169)-SUMIF(A$4:A169,"="&amp;A169,H$4:H169)</f>
        <v>0</v>
      </c>
      <c r="M169" s="117">
        <f>SUMIF(A$4:A169,"="&amp;A169,K$4:K169)-SUMIF(A$4:A169,"="&amp;A169,J$4:J169)</f>
        <v>0</v>
      </c>
      <c r="N169" s="116">
        <f t="shared" ca="1" si="18"/>
        <v>-17049.919999999991</v>
      </c>
      <c r="P169" s="153"/>
    </row>
    <row r="170" spans="1:16" s="17" customFormat="1" x14ac:dyDescent="0.35">
      <c r="A170" s="118"/>
      <c r="B170" s="126"/>
      <c r="C170" s="124"/>
      <c r="D170" s="123"/>
      <c r="E170" s="123"/>
      <c r="F170" s="121"/>
      <c r="G170" s="120"/>
      <c r="H170" s="123"/>
      <c r="I170" s="123"/>
      <c r="J170" s="35">
        <f t="shared" si="16"/>
        <v>0</v>
      </c>
      <c r="K170" s="35">
        <f t="shared" si="17"/>
        <v>0</v>
      </c>
      <c r="L170" s="117">
        <f>SUMIF(A$4:A170,"="&amp;A170,I$4:I170)-SUMIF(A$4:A170,"="&amp;A170,H$4:H170)</f>
        <v>0</v>
      </c>
      <c r="M170" s="117">
        <f>SUMIF(A$4:A170,"="&amp;A170,K$4:K170)-SUMIF(A$4:A170,"="&amp;A170,J$4:J170)</f>
        <v>0</v>
      </c>
      <c r="N170" s="116">
        <f t="shared" ca="1" si="18"/>
        <v>-17049.919999999991</v>
      </c>
      <c r="P170" s="153"/>
    </row>
    <row r="171" spans="1:16" s="17" customFormat="1" x14ac:dyDescent="0.35">
      <c r="A171" s="118"/>
      <c r="B171" s="126"/>
      <c r="C171" s="124"/>
      <c r="D171" s="123"/>
      <c r="E171" s="123"/>
      <c r="F171" s="121"/>
      <c r="G171" s="120"/>
      <c r="H171" s="123"/>
      <c r="I171" s="123"/>
      <c r="J171" s="35">
        <f t="shared" si="16"/>
        <v>0</v>
      </c>
      <c r="K171" s="35">
        <f t="shared" si="17"/>
        <v>0</v>
      </c>
      <c r="L171" s="117">
        <f>SUMIF(A$4:A171,"="&amp;A171,I$4:I171)-SUMIF(A$4:A171,"="&amp;A171,H$4:H171)</f>
        <v>0</v>
      </c>
      <c r="M171" s="117">
        <f>SUMIF(A$4:A171,"="&amp;A171,K$4:K171)-SUMIF(A$4:A171,"="&amp;A171,J$4:J171)</f>
        <v>0</v>
      </c>
      <c r="N171" s="116">
        <f t="shared" ca="1" si="18"/>
        <v>-17049.919999999991</v>
      </c>
      <c r="P171" s="153"/>
    </row>
    <row r="172" spans="1:16" s="17" customFormat="1" x14ac:dyDescent="0.35">
      <c r="A172" s="118"/>
      <c r="B172" s="126"/>
      <c r="C172" s="124"/>
      <c r="D172" s="123"/>
      <c r="E172" s="123"/>
      <c r="F172" s="121"/>
      <c r="G172" s="120"/>
      <c r="H172" s="123"/>
      <c r="I172" s="123"/>
      <c r="J172" s="35">
        <f t="shared" si="16"/>
        <v>0</v>
      </c>
      <c r="K172" s="35">
        <f t="shared" si="17"/>
        <v>0</v>
      </c>
      <c r="L172" s="117">
        <f>SUMIF(A$4:A172,"="&amp;A172,I$4:I172)-SUMIF(A$4:A172,"="&amp;A172,H$4:H172)</f>
        <v>0</v>
      </c>
      <c r="M172" s="117">
        <f>SUMIF(A$4:A172,"="&amp;A172,K$4:K172)-SUMIF(A$4:A172,"="&amp;A172,J$4:J172)</f>
        <v>0</v>
      </c>
      <c r="N172" s="116">
        <f t="shared" ca="1" si="18"/>
        <v>-17049.919999999991</v>
      </c>
      <c r="P172" s="153"/>
    </row>
    <row r="173" spans="1:16" s="17" customFormat="1" x14ac:dyDescent="0.35">
      <c r="A173" s="118"/>
      <c r="B173" s="126"/>
      <c r="C173" s="124"/>
      <c r="D173" s="123"/>
      <c r="E173" s="123"/>
      <c r="F173" s="121"/>
      <c r="G173" s="120"/>
      <c r="H173" s="123"/>
      <c r="I173" s="123"/>
      <c r="J173" s="35">
        <f t="shared" si="16"/>
        <v>0</v>
      </c>
      <c r="K173" s="35">
        <f t="shared" si="17"/>
        <v>0</v>
      </c>
      <c r="L173" s="117">
        <f>SUMIF(A$4:A173,"="&amp;A173,I$4:I173)-SUMIF(A$4:A173,"="&amp;A173,H$4:H173)</f>
        <v>0</v>
      </c>
      <c r="M173" s="117">
        <f>SUMIF(A$4:A173,"="&amp;A173,K$4:K173)-SUMIF(A$4:A173,"="&amp;A173,J$4:J173)</f>
        <v>0</v>
      </c>
      <c r="N173" s="116">
        <f t="shared" ca="1" si="18"/>
        <v>-17049.919999999991</v>
      </c>
      <c r="P173" s="153"/>
    </row>
    <row r="174" spans="1:16" s="17" customFormat="1" x14ac:dyDescent="0.35">
      <c r="A174" s="118"/>
      <c r="B174" s="126"/>
      <c r="C174" s="124"/>
      <c r="D174" s="123"/>
      <c r="E174" s="123"/>
      <c r="F174" s="121"/>
      <c r="G174" s="120"/>
      <c r="H174" s="123"/>
      <c r="I174" s="123"/>
      <c r="J174" s="35">
        <f t="shared" ref="J174:J182" si="19">IF(OR(G174="c",G174="R"),H174,0)</f>
        <v>0</v>
      </c>
      <c r="K174" s="35">
        <f t="shared" ref="K174:K182" si="20">IF(OR(G174="c",G174="R"),I174,0)</f>
        <v>0</v>
      </c>
      <c r="L174" s="117">
        <f>SUMIF(A$4:A174,"="&amp;A174,I$4:I174)-SUMIF(A$4:A174,"="&amp;A174,H$4:H174)</f>
        <v>0</v>
      </c>
      <c r="M174" s="117">
        <f>SUMIF(A$4:A174,"="&amp;A174,K$4:K174)-SUMIF(A$4:A174,"="&amp;A174,J$4:J174)</f>
        <v>0</v>
      </c>
      <c r="N174" s="116">
        <f t="shared" ref="N174:N182" ca="1" si="21">IF(ISERROR(OFFSET(N174,-1,0,1,1)+I174-H174),I174-H174,OFFSET(N174,-1,0,1,1)+I174-H174)</f>
        <v>-17049.919999999991</v>
      </c>
      <c r="P174" s="153"/>
    </row>
    <row r="175" spans="1:16" s="17" customFormat="1" x14ac:dyDescent="0.35">
      <c r="A175" s="118"/>
      <c r="B175" s="126"/>
      <c r="C175" s="124"/>
      <c r="D175" s="123"/>
      <c r="E175" s="123"/>
      <c r="F175" s="121"/>
      <c r="G175" s="120"/>
      <c r="H175" s="123"/>
      <c r="I175" s="123"/>
      <c r="J175" s="35">
        <f t="shared" si="19"/>
        <v>0</v>
      </c>
      <c r="K175" s="35">
        <f t="shared" si="20"/>
        <v>0</v>
      </c>
      <c r="L175" s="117">
        <f>SUMIF(A$4:A175,"="&amp;A175,I$4:I175)-SUMIF(A$4:A175,"="&amp;A175,H$4:H175)</f>
        <v>0</v>
      </c>
      <c r="M175" s="117">
        <f>SUMIF(A$4:A175,"="&amp;A175,K$4:K175)-SUMIF(A$4:A175,"="&amp;A175,J$4:J175)</f>
        <v>0</v>
      </c>
      <c r="N175" s="116">
        <f t="shared" ca="1" si="21"/>
        <v>-17049.919999999991</v>
      </c>
      <c r="P175" s="153"/>
    </row>
    <row r="176" spans="1:16" s="17" customFormat="1" x14ac:dyDescent="0.35">
      <c r="A176" s="118"/>
      <c r="B176" s="126"/>
      <c r="C176" s="124"/>
      <c r="D176" s="123"/>
      <c r="E176" s="123"/>
      <c r="F176" s="121"/>
      <c r="G176" s="120"/>
      <c r="H176" s="123"/>
      <c r="I176" s="123"/>
      <c r="J176" s="35">
        <f t="shared" si="19"/>
        <v>0</v>
      </c>
      <c r="K176" s="35">
        <f t="shared" si="20"/>
        <v>0</v>
      </c>
      <c r="L176" s="117">
        <f>SUMIF(A$4:A176,"="&amp;A176,I$4:I176)-SUMIF(A$4:A176,"="&amp;A176,H$4:H176)</f>
        <v>0</v>
      </c>
      <c r="M176" s="117">
        <f>SUMIF(A$4:A176,"="&amp;A176,K$4:K176)-SUMIF(A$4:A176,"="&amp;A176,J$4:J176)</f>
        <v>0</v>
      </c>
      <c r="N176" s="116">
        <f t="shared" ca="1" si="21"/>
        <v>-17049.919999999991</v>
      </c>
      <c r="P176" s="153"/>
    </row>
    <row r="177" spans="1:16" s="17" customFormat="1" x14ac:dyDescent="0.35">
      <c r="A177" s="118"/>
      <c r="B177" s="126"/>
      <c r="C177" s="124"/>
      <c r="D177" s="123"/>
      <c r="E177" s="123"/>
      <c r="F177" s="121"/>
      <c r="G177" s="120"/>
      <c r="H177" s="123"/>
      <c r="I177" s="123"/>
      <c r="J177" s="35">
        <f t="shared" si="19"/>
        <v>0</v>
      </c>
      <c r="K177" s="35">
        <f t="shared" si="20"/>
        <v>0</v>
      </c>
      <c r="L177" s="117">
        <f>SUMIF(A$4:A177,"="&amp;A177,I$4:I177)-SUMIF(A$4:A177,"="&amp;A177,H$4:H177)</f>
        <v>0</v>
      </c>
      <c r="M177" s="117">
        <f>SUMIF(A$4:A177,"="&amp;A177,K$4:K177)-SUMIF(A$4:A177,"="&amp;A177,J$4:J177)</f>
        <v>0</v>
      </c>
      <c r="N177" s="116">
        <f t="shared" ca="1" si="21"/>
        <v>-17049.919999999991</v>
      </c>
      <c r="P177" s="153"/>
    </row>
    <row r="178" spans="1:16" s="17" customFormat="1" x14ac:dyDescent="0.35">
      <c r="A178" s="118"/>
      <c r="B178" s="126"/>
      <c r="C178" s="124"/>
      <c r="D178" s="123"/>
      <c r="E178" s="123"/>
      <c r="F178" s="121"/>
      <c r="G178" s="120"/>
      <c r="H178" s="123"/>
      <c r="I178" s="123"/>
      <c r="J178" s="35">
        <f t="shared" si="19"/>
        <v>0</v>
      </c>
      <c r="K178" s="35">
        <f t="shared" si="20"/>
        <v>0</v>
      </c>
      <c r="L178" s="117">
        <f>SUMIF(A$4:A178,"="&amp;A178,I$4:I178)-SUMIF(A$4:A178,"="&amp;A178,H$4:H178)</f>
        <v>0</v>
      </c>
      <c r="M178" s="117">
        <f>SUMIF(A$4:A178,"="&amp;A178,K$4:K178)-SUMIF(A$4:A178,"="&amp;A178,J$4:J178)</f>
        <v>0</v>
      </c>
      <c r="N178" s="116">
        <f t="shared" ca="1" si="21"/>
        <v>-17049.919999999991</v>
      </c>
      <c r="P178" s="153"/>
    </row>
    <row r="179" spans="1:16" s="17" customFormat="1" x14ac:dyDescent="0.35">
      <c r="A179" s="118"/>
      <c r="B179" s="126"/>
      <c r="C179" s="124"/>
      <c r="D179" s="123"/>
      <c r="E179" s="123"/>
      <c r="F179" s="121"/>
      <c r="G179" s="120"/>
      <c r="H179" s="123"/>
      <c r="I179" s="123"/>
      <c r="J179" s="35">
        <f t="shared" si="19"/>
        <v>0</v>
      </c>
      <c r="K179" s="35">
        <f t="shared" si="20"/>
        <v>0</v>
      </c>
      <c r="L179" s="117">
        <f>SUMIF(A$4:A179,"="&amp;A179,I$4:I179)-SUMIF(A$4:A179,"="&amp;A179,H$4:H179)</f>
        <v>0</v>
      </c>
      <c r="M179" s="117">
        <f>SUMIF(A$4:A179,"="&amp;A179,K$4:K179)-SUMIF(A$4:A179,"="&amp;A179,J$4:J179)</f>
        <v>0</v>
      </c>
      <c r="N179" s="116">
        <f t="shared" ca="1" si="21"/>
        <v>-17049.919999999991</v>
      </c>
      <c r="P179" s="153"/>
    </row>
    <row r="180" spans="1:16" s="17" customFormat="1" x14ac:dyDescent="0.35">
      <c r="A180" s="118"/>
      <c r="B180" s="126"/>
      <c r="C180" s="124"/>
      <c r="D180" s="123"/>
      <c r="E180" s="123"/>
      <c r="F180" s="121"/>
      <c r="G180" s="120"/>
      <c r="H180" s="123"/>
      <c r="I180" s="123"/>
      <c r="J180" s="35">
        <f t="shared" si="19"/>
        <v>0</v>
      </c>
      <c r="K180" s="35">
        <f t="shared" si="20"/>
        <v>0</v>
      </c>
      <c r="L180" s="117">
        <f>SUMIF(A$4:A180,"="&amp;A180,I$4:I180)-SUMIF(A$4:A180,"="&amp;A180,H$4:H180)</f>
        <v>0</v>
      </c>
      <c r="M180" s="117">
        <f>SUMIF(A$4:A180,"="&amp;A180,K$4:K180)-SUMIF(A$4:A180,"="&amp;A180,J$4:J180)</f>
        <v>0</v>
      </c>
      <c r="N180" s="116">
        <f t="shared" ca="1" si="21"/>
        <v>-17049.919999999991</v>
      </c>
      <c r="P180" s="153"/>
    </row>
    <row r="181" spans="1:16" s="17" customFormat="1" x14ac:dyDescent="0.35">
      <c r="A181" s="118"/>
      <c r="B181" s="126"/>
      <c r="C181" s="124"/>
      <c r="D181" s="123"/>
      <c r="E181" s="123"/>
      <c r="F181" s="121"/>
      <c r="G181" s="120"/>
      <c r="H181" s="123"/>
      <c r="I181" s="123"/>
      <c r="J181" s="35">
        <f t="shared" si="19"/>
        <v>0</v>
      </c>
      <c r="K181" s="35">
        <f t="shared" si="20"/>
        <v>0</v>
      </c>
      <c r="L181" s="117">
        <f>SUMIF(A$4:A181,"="&amp;A181,I$4:I181)-SUMIF(A$4:A181,"="&amp;A181,H$4:H181)</f>
        <v>0</v>
      </c>
      <c r="M181" s="117">
        <f>SUMIF(A$4:A181,"="&amp;A181,K$4:K181)-SUMIF(A$4:A181,"="&amp;A181,J$4:J181)</f>
        <v>0</v>
      </c>
      <c r="N181" s="116">
        <f t="shared" ca="1" si="21"/>
        <v>-17049.919999999991</v>
      </c>
      <c r="P181" s="153"/>
    </row>
    <row r="182" spans="1:16" s="17" customFormat="1" x14ac:dyDescent="0.35">
      <c r="A182" s="118"/>
      <c r="B182" s="126"/>
      <c r="C182" s="124"/>
      <c r="D182" s="123"/>
      <c r="E182" s="123"/>
      <c r="F182" s="121"/>
      <c r="G182" s="120"/>
      <c r="H182" s="123"/>
      <c r="I182" s="123"/>
      <c r="J182" s="35">
        <f t="shared" si="19"/>
        <v>0</v>
      </c>
      <c r="K182" s="35">
        <f t="shared" si="20"/>
        <v>0</v>
      </c>
      <c r="L182" s="117">
        <f>SUMIF(A$4:A182,"="&amp;A182,I$4:I182)-SUMIF(A$4:A182,"="&amp;A182,H$4:H182)</f>
        <v>0</v>
      </c>
      <c r="M182" s="117">
        <f>SUMIF(A$4:A182,"="&amp;A182,K$4:K182)-SUMIF(A$4:A182,"="&amp;A182,J$4:J182)</f>
        <v>0</v>
      </c>
      <c r="N182" s="116">
        <f t="shared" ca="1" si="21"/>
        <v>-17049.919999999991</v>
      </c>
      <c r="P182" s="153"/>
    </row>
    <row r="183" spans="1:16" s="17" customFormat="1" x14ac:dyDescent="0.35">
      <c r="A183" s="118"/>
      <c r="B183" s="126"/>
      <c r="C183" s="124"/>
      <c r="D183" s="123"/>
      <c r="E183" s="123"/>
      <c r="F183" s="121"/>
      <c r="G183" s="120"/>
      <c r="H183" s="123"/>
      <c r="I183" s="123"/>
      <c r="J183" s="35">
        <f t="shared" ref="J183:J191" si="22">IF(OR(G183="c",G183="R"),H183,0)</f>
        <v>0</v>
      </c>
      <c r="K183" s="35">
        <f t="shared" ref="K183:K191" si="23">IF(OR(G183="c",G183="R"),I183,0)</f>
        <v>0</v>
      </c>
      <c r="L183" s="117">
        <f>SUMIF(A$4:A183,"="&amp;A183,I$4:I183)-SUMIF(A$4:A183,"="&amp;A183,H$4:H183)</f>
        <v>0</v>
      </c>
      <c r="M183" s="117">
        <f>SUMIF(A$4:A183,"="&amp;A183,K$4:K183)-SUMIF(A$4:A183,"="&amp;A183,J$4:J183)</f>
        <v>0</v>
      </c>
      <c r="N183" s="116">
        <f t="shared" ref="N183:N191" ca="1" si="24">IF(ISERROR(OFFSET(N183,-1,0,1,1)+I183-H183),I183-H183,OFFSET(N183,-1,0,1,1)+I183-H183)</f>
        <v>-17049.919999999991</v>
      </c>
      <c r="P183" s="153"/>
    </row>
    <row r="184" spans="1:16" s="17" customFormat="1" x14ac:dyDescent="0.35">
      <c r="A184" s="118"/>
      <c r="B184" s="126"/>
      <c r="C184" s="124"/>
      <c r="D184" s="123"/>
      <c r="E184" s="123"/>
      <c r="F184" s="121"/>
      <c r="G184" s="120"/>
      <c r="H184" s="123"/>
      <c r="I184" s="123"/>
      <c r="J184" s="35">
        <f t="shared" si="22"/>
        <v>0</v>
      </c>
      <c r="K184" s="35">
        <f t="shared" si="23"/>
        <v>0</v>
      </c>
      <c r="L184" s="117">
        <f>SUMIF(A$4:A184,"="&amp;A184,I$4:I184)-SUMIF(A$4:A184,"="&amp;A184,H$4:H184)</f>
        <v>0</v>
      </c>
      <c r="M184" s="117">
        <f>SUMIF(A$4:A184,"="&amp;A184,K$4:K184)-SUMIF(A$4:A184,"="&amp;A184,J$4:J184)</f>
        <v>0</v>
      </c>
      <c r="N184" s="116">
        <f t="shared" ca="1" si="24"/>
        <v>-17049.919999999991</v>
      </c>
      <c r="P184" s="153"/>
    </row>
    <row r="185" spans="1:16" s="17" customFormat="1" x14ac:dyDescent="0.35">
      <c r="A185" s="118"/>
      <c r="B185" s="126"/>
      <c r="C185" s="124"/>
      <c r="D185" s="123"/>
      <c r="E185" s="123"/>
      <c r="F185" s="121"/>
      <c r="G185" s="120"/>
      <c r="H185" s="123"/>
      <c r="I185" s="123"/>
      <c r="J185" s="35">
        <f t="shared" si="22"/>
        <v>0</v>
      </c>
      <c r="K185" s="35">
        <f t="shared" si="23"/>
        <v>0</v>
      </c>
      <c r="L185" s="117">
        <f>SUMIF(A$4:A185,"="&amp;A185,I$4:I185)-SUMIF(A$4:A185,"="&amp;A185,H$4:H185)</f>
        <v>0</v>
      </c>
      <c r="M185" s="117">
        <f>SUMIF(A$4:A185,"="&amp;A185,K$4:K185)-SUMIF(A$4:A185,"="&amp;A185,J$4:J185)</f>
        <v>0</v>
      </c>
      <c r="N185" s="116">
        <f t="shared" ca="1" si="24"/>
        <v>-17049.919999999991</v>
      </c>
      <c r="P185" s="153"/>
    </row>
    <row r="186" spans="1:16" s="17" customFormat="1" x14ac:dyDescent="0.35">
      <c r="A186" s="118"/>
      <c r="B186" s="126"/>
      <c r="C186" s="124"/>
      <c r="D186" s="123"/>
      <c r="E186" s="123"/>
      <c r="F186" s="121"/>
      <c r="G186" s="120"/>
      <c r="H186" s="123"/>
      <c r="I186" s="123"/>
      <c r="J186" s="35">
        <f t="shared" si="22"/>
        <v>0</v>
      </c>
      <c r="K186" s="35">
        <f t="shared" si="23"/>
        <v>0</v>
      </c>
      <c r="L186" s="117">
        <f>SUMIF(A$4:A186,"="&amp;A186,I$4:I186)-SUMIF(A$4:A186,"="&amp;A186,H$4:H186)</f>
        <v>0</v>
      </c>
      <c r="M186" s="117">
        <f>SUMIF(A$4:A186,"="&amp;A186,K$4:K186)-SUMIF(A$4:A186,"="&amp;A186,J$4:J186)</f>
        <v>0</v>
      </c>
      <c r="N186" s="116">
        <f t="shared" ca="1" si="24"/>
        <v>-17049.919999999991</v>
      </c>
      <c r="P186" s="153"/>
    </row>
    <row r="187" spans="1:16" s="17" customFormat="1" x14ac:dyDescent="0.35">
      <c r="A187" s="118"/>
      <c r="B187" s="126"/>
      <c r="C187" s="124"/>
      <c r="D187" s="123"/>
      <c r="E187" s="123"/>
      <c r="F187" s="121"/>
      <c r="G187" s="120"/>
      <c r="H187" s="123"/>
      <c r="I187" s="123"/>
      <c r="J187" s="35">
        <f t="shared" si="22"/>
        <v>0</v>
      </c>
      <c r="K187" s="35">
        <f t="shared" si="23"/>
        <v>0</v>
      </c>
      <c r="L187" s="117">
        <f>SUMIF(A$4:A187,"="&amp;A187,I$4:I187)-SUMIF(A$4:A187,"="&amp;A187,H$4:H187)</f>
        <v>0</v>
      </c>
      <c r="M187" s="117">
        <f>SUMIF(A$4:A187,"="&amp;A187,K$4:K187)-SUMIF(A$4:A187,"="&amp;A187,J$4:J187)</f>
        <v>0</v>
      </c>
      <c r="N187" s="116">
        <f t="shared" ca="1" si="24"/>
        <v>-17049.919999999991</v>
      </c>
      <c r="P187" s="153"/>
    </row>
    <row r="188" spans="1:16" s="17" customFormat="1" x14ac:dyDescent="0.35">
      <c r="A188" s="118"/>
      <c r="B188" s="126"/>
      <c r="C188" s="124"/>
      <c r="D188" s="123"/>
      <c r="E188" s="123"/>
      <c r="F188" s="121"/>
      <c r="G188" s="120"/>
      <c r="H188" s="123"/>
      <c r="I188" s="123"/>
      <c r="J188" s="35">
        <f t="shared" si="22"/>
        <v>0</v>
      </c>
      <c r="K188" s="35">
        <f t="shared" si="23"/>
        <v>0</v>
      </c>
      <c r="L188" s="117">
        <f>SUMIF(A$4:A188,"="&amp;A188,I$4:I188)-SUMIF(A$4:A188,"="&amp;A188,H$4:H188)</f>
        <v>0</v>
      </c>
      <c r="M188" s="117">
        <f>SUMIF(A$4:A188,"="&amp;A188,K$4:K188)-SUMIF(A$4:A188,"="&amp;A188,J$4:J188)</f>
        <v>0</v>
      </c>
      <c r="N188" s="116">
        <f t="shared" ca="1" si="24"/>
        <v>-17049.919999999991</v>
      </c>
      <c r="P188" s="153"/>
    </row>
    <row r="189" spans="1:16" s="17" customFormat="1" x14ac:dyDescent="0.35">
      <c r="A189" s="118"/>
      <c r="B189" s="126"/>
      <c r="C189" s="124"/>
      <c r="D189" s="123"/>
      <c r="E189" s="123"/>
      <c r="F189" s="121"/>
      <c r="G189" s="120"/>
      <c r="H189" s="123"/>
      <c r="I189" s="123"/>
      <c r="J189" s="35">
        <f t="shared" si="22"/>
        <v>0</v>
      </c>
      <c r="K189" s="35">
        <f t="shared" si="23"/>
        <v>0</v>
      </c>
      <c r="L189" s="117">
        <f>SUMIF(A$4:A189,"="&amp;A189,I$4:I189)-SUMIF(A$4:A189,"="&amp;A189,H$4:H189)</f>
        <v>0</v>
      </c>
      <c r="M189" s="117">
        <f>SUMIF(A$4:A189,"="&amp;A189,K$4:K189)-SUMIF(A$4:A189,"="&amp;A189,J$4:J189)</f>
        <v>0</v>
      </c>
      <c r="N189" s="116">
        <f t="shared" ca="1" si="24"/>
        <v>-17049.919999999991</v>
      </c>
      <c r="P189" s="153"/>
    </row>
    <row r="190" spans="1:16" s="17" customFormat="1" x14ac:dyDescent="0.35">
      <c r="A190" s="118"/>
      <c r="B190" s="126"/>
      <c r="C190" s="124"/>
      <c r="D190" s="123"/>
      <c r="E190" s="123"/>
      <c r="F190" s="121"/>
      <c r="G190" s="120"/>
      <c r="H190" s="123"/>
      <c r="I190" s="123"/>
      <c r="J190" s="35">
        <f t="shared" si="22"/>
        <v>0</v>
      </c>
      <c r="K190" s="35">
        <f t="shared" si="23"/>
        <v>0</v>
      </c>
      <c r="L190" s="117">
        <f>SUMIF(A$4:A190,"="&amp;A190,I$4:I190)-SUMIF(A$4:A190,"="&amp;A190,H$4:H190)</f>
        <v>0</v>
      </c>
      <c r="M190" s="117">
        <f>SUMIF(A$4:A190,"="&amp;A190,K$4:K190)-SUMIF(A$4:A190,"="&amp;A190,J$4:J190)</f>
        <v>0</v>
      </c>
      <c r="N190" s="116">
        <f t="shared" ca="1" si="24"/>
        <v>-17049.919999999991</v>
      </c>
      <c r="P190" s="153"/>
    </row>
    <row r="191" spans="1:16" s="17" customFormat="1" x14ac:dyDescent="0.35">
      <c r="A191" s="118"/>
      <c r="B191" s="126"/>
      <c r="C191" s="124"/>
      <c r="D191" s="123"/>
      <c r="E191" s="123"/>
      <c r="F191" s="121"/>
      <c r="G191" s="120"/>
      <c r="H191" s="123"/>
      <c r="I191" s="123"/>
      <c r="J191" s="35">
        <f t="shared" si="22"/>
        <v>0</v>
      </c>
      <c r="K191" s="35">
        <f t="shared" si="23"/>
        <v>0</v>
      </c>
      <c r="L191" s="117">
        <f>SUMIF(A$4:A191,"="&amp;A191,I$4:I191)-SUMIF(A$4:A191,"="&amp;A191,H$4:H191)</f>
        <v>0</v>
      </c>
      <c r="M191" s="117">
        <f>SUMIF(A$4:A191,"="&amp;A191,K$4:K191)-SUMIF(A$4:A191,"="&amp;A191,J$4:J191)</f>
        <v>0</v>
      </c>
      <c r="N191" s="116">
        <f t="shared" ca="1" si="24"/>
        <v>-17049.919999999991</v>
      </c>
      <c r="P191" s="153"/>
    </row>
    <row r="192" spans="1:16" s="17" customFormat="1" x14ac:dyDescent="0.35">
      <c r="A192" s="118"/>
      <c r="B192" s="126"/>
      <c r="C192" s="124"/>
      <c r="D192" s="123"/>
      <c r="E192" s="123"/>
      <c r="F192" s="121"/>
      <c r="G192" s="120"/>
      <c r="H192" s="123"/>
      <c r="I192" s="123"/>
      <c r="J192" s="35">
        <f t="shared" ref="J192:J200" si="25">IF(OR(G192="c",G192="R"),H192,0)</f>
        <v>0</v>
      </c>
      <c r="K192" s="35">
        <f t="shared" ref="K192:K200" si="26">IF(OR(G192="c",G192="R"),I192,0)</f>
        <v>0</v>
      </c>
      <c r="L192" s="117">
        <f>SUMIF(A$4:A192,"="&amp;A192,I$4:I192)-SUMIF(A$4:A192,"="&amp;A192,H$4:H192)</f>
        <v>0</v>
      </c>
      <c r="M192" s="117">
        <f>SUMIF(A$4:A192,"="&amp;A192,K$4:K192)-SUMIF(A$4:A192,"="&amp;A192,J$4:J192)</f>
        <v>0</v>
      </c>
      <c r="N192" s="116">
        <f t="shared" ref="N192:N200" ca="1" si="27">IF(ISERROR(OFFSET(N192,-1,0,1,1)+I192-H192),I192-H192,OFFSET(N192,-1,0,1,1)+I192-H192)</f>
        <v>-17049.919999999991</v>
      </c>
      <c r="P192" s="153"/>
    </row>
    <row r="193" spans="1:16" s="17" customFormat="1" x14ac:dyDescent="0.35">
      <c r="A193" s="118"/>
      <c r="B193" s="126"/>
      <c r="C193" s="124"/>
      <c r="D193" s="123"/>
      <c r="E193" s="123"/>
      <c r="F193" s="121"/>
      <c r="G193" s="120"/>
      <c r="H193" s="123"/>
      <c r="I193" s="123"/>
      <c r="J193" s="35">
        <f t="shared" si="25"/>
        <v>0</v>
      </c>
      <c r="K193" s="35">
        <f t="shared" si="26"/>
        <v>0</v>
      </c>
      <c r="L193" s="117">
        <f>SUMIF(A$4:A193,"="&amp;A193,I$4:I193)-SUMIF(A$4:A193,"="&amp;A193,H$4:H193)</f>
        <v>0</v>
      </c>
      <c r="M193" s="117">
        <f>SUMIF(A$4:A193,"="&amp;A193,K$4:K193)-SUMIF(A$4:A193,"="&amp;A193,J$4:J193)</f>
        <v>0</v>
      </c>
      <c r="N193" s="116">
        <f t="shared" ca="1" si="27"/>
        <v>-17049.919999999991</v>
      </c>
      <c r="P193" s="153"/>
    </row>
    <row r="194" spans="1:16" s="17" customFormat="1" x14ac:dyDescent="0.35">
      <c r="A194" s="118"/>
      <c r="B194" s="126"/>
      <c r="C194" s="124"/>
      <c r="D194" s="123"/>
      <c r="E194" s="123"/>
      <c r="F194" s="121"/>
      <c r="G194" s="120"/>
      <c r="H194" s="123"/>
      <c r="I194" s="123"/>
      <c r="J194" s="35">
        <f t="shared" si="25"/>
        <v>0</v>
      </c>
      <c r="K194" s="35">
        <f t="shared" si="26"/>
        <v>0</v>
      </c>
      <c r="L194" s="117">
        <f>SUMIF(A$4:A194,"="&amp;A194,I$4:I194)-SUMIF(A$4:A194,"="&amp;A194,H$4:H194)</f>
        <v>0</v>
      </c>
      <c r="M194" s="117">
        <f>SUMIF(A$4:A194,"="&amp;A194,K$4:K194)-SUMIF(A$4:A194,"="&amp;A194,J$4:J194)</f>
        <v>0</v>
      </c>
      <c r="N194" s="116">
        <f t="shared" ca="1" si="27"/>
        <v>-17049.919999999991</v>
      </c>
      <c r="P194" s="153"/>
    </row>
    <row r="195" spans="1:16" s="17" customFormat="1" x14ac:dyDescent="0.35">
      <c r="A195" s="118"/>
      <c r="B195" s="126"/>
      <c r="C195" s="124"/>
      <c r="D195" s="123"/>
      <c r="E195" s="123"/>
      <c r="F195" s="121"/>
      <c r="G195" s="120"/>
      <c r="H195" s="123"/>
      <c r="I195" s="123"/>
      <c r="J195" s="35">
        <f t="shared" si="25"/>
        <v>0</v>
      </c>
      <c r="K195" s="35">
        <f t="shared" si="26"/>
        <v>0</v>
      </c>
      <c r="L195" s="117">
        <f>SUMIF(A$4:A195,"="&amp;A195,I$4:I195)-SUMIF(A$4:A195,"="&amp;A195,H$4:H195)</f>
        <v>0</v>
      </c>
      <c r="M195" s="117">
        <f>SUMIF(A$4:A195,"="&amp;A195,K$4:K195)-SUMIF(A$4:A195,"="&amp;A195,J$4:J195)</f>
        <v>0</v>
      </c>
      <c r="N195" s="116">
        <f t="shared" ca="1" si="27"/>
        <v>-17049.919999999991</v>
      </c>
      <c r="P195" s="153"/>
    </row>
    <row r="196" spans="1:16" s="17" customFormat="1" x14ac:dyDescent="0.35">
      <c r="A196" s="118"/>
      <c r="B196" s="126"/>
      <c r="C196" s="124"/>
      <c r="D196" s="123"/>
      <c r="E196" s="123"/>
      <c r="F196" s="121"/>
      <c r="G196" s="120"/>
      <c r="H196" s="123"/>
      <c r="I196" s="123"/>
      <c r="J196" s="35">
        <f t="shared" si="25"/>
        <v>0</v>
      </c>
      <c r="K196" s="35">
        <f t="shared" si="26"/>
        <v>0</v>
      </c>
      <c r="L196" s="117">
        <f>SUMIF(A$4:A196,"="&amp;A196,I$4:I196)-SUMIF(A$4:A196,"="&amp;A196,H$4:H196)</f>
        <v>0</v>
      </c>
      <c r="M196" s="117">
        <f>SUMIF(A$4:A196,"="&amp;A196,K$4:K196)-SUMIF(A$4:A196,"="&amp;A196,J$4:J196)</f>
        <v>0</v>
      </c>
      <c r="N196" s="116">
        <f t="shared" ca="1" si="27"/>
        <v>-17049.919999999991</v>
      </c>
      <c r="P196" s="153"/>
    </row>
    <row r="197" spans="1:16" s="17" customFormat="1" x14ac:dyDescent="0.35">
      <c r="A197" s="118"/>
      <c r="B197" s="126"/>
      <c r="C197" s="124"/>
      <c r="D197" s="123"/>
      <c r="E197" s="123"/>
      <c r="F197" s="121"/>
      <c r="G197" s="120"/>
      <c r="H197" s="123"/>
      <c r="I197" s="123"/>
      <c r="J197" s="35">
        <f t="shared" si="25"/>
        <v>0</v>
      </c>
      <c r="K197" s="35">
        <f t="shared" si="26"/>
        <v>0</v>
      </c>
      <c r="L197" s="117">
        <f>SUMIF(A$4:A197,"="&amp;A197,I$4:I197)-SUMIF(A$4:A197,"="&amp;A197,H$4:H197)</f>
        <v>0</v>
      </c>
      <c r="M197" s="117">
        <f>SUMIF(A$4:A197,"="&amp;A197,K$4:K197)-SUMIF(A$4:A197,"="&amp;A197,J$4:J197)</f>
        <v>0</v>
      </c>
      <c r="N197" s="116">
        <f t="shared" ca="1" si="27"/>
        <v>-17049.919999999991</v>
      </c>
      <c r="P197" s="153"/>
    </row>
    <row r="198" spans="1:16" s="17" customFormat="1" x14ac:dyDescent="0.35">
      <c r="A198" s="118"/>
      <c r="B198" s="126"/>
      <c r="C198" s="124"/>
      <c r="D198" s="123"/>
      <c r="E198" s="123"/>
      <c r="F198" s="121"/>
      <c r="G198" s="120"/>
      <c r="H198" s="123"/>
      <c r="I198" s="123"/>
      <c r="J198" s="35">
        <f t="shared" si="25"/>
        <v>0</v>
      </c>
      <c r="K198" s="35">
        <f t="shared" si="26"/>
        <v>0</v>
      </c>
      <c r="L198" s="117">
        <f>SUMIF(A$4:A198,"="&amp;A198,I$4:I198)-SUMIF(A$4:A198,"="&amp;A198,H$4:H198)</f>
        <v>0</v>
      </c>
      <c r="M198" s="117">
        <f>SUMIF(A$4:A198,"="&amp;A198,K$4:K198)-SUMIF(A$4:A198,"="&amp;A198,J$4:J198)</f>
        <v>0</v>
      </c>
      <c r="N198" s="116">
        <f t="shared" ca="1" si="27"/>
        <v>-17049.919999999991</v>
      </c>
      <c r="P198" s="153"/>
    </row>
    <row r="199" spans="1:16" s="17" customFormat="1" x14ac:dyDescent="0.35">
      <c r="A199" s="118"/>
      <c r="B199" s="126"/>
      <c r="C199" s="124"/>
      <c r="D199" s="123"/>
      <c r="E199" s="123"/>
      <c r="F199" s="121"/>
      <c r="G199" s="120"/>
      <c r="H199" s="123"/>
      <c r="I199" s="123"/>
      <c r="J199" s="35">
        <f t="shared" si="25"/>
        <v>0</v>
      </c>
      <c r="K199" s="35">
        <f t="shared" si="26"/>
        <v>0</v>
      </c>
      <c r="L199" s="117">
        <f>SUMIF(A$4:A199,"="&amp;A199,I$4:I199)-SUMIF(A$4:A199,"="&amp;A199,H$4:H199)</f>
        <v>0</v>
      </c>
      <c r="M199" s="117">
        <f>SUMIF(A$4:A199,"="&amp;A199,K$4:K199)-SUMIF(A$4:A199,"="&amp;A199,J$4:J199)</f>
        <v>0</v>
      </c>
      <c r="N199" s="116">
        <f t="shared" ca="1" si="27"/>
        <v>-17049.919999999991</v>
      </c>
      <c r="P199" s="153"/>
    </row>
    <row r="200" spans="1:16" s="17" customFormat="1" x14ac:dyDescent="0.35">
      <c r="A200" s="118"/>
      <c r="B200" s="126"/>
      <c r="C200" s="124"/>
      <c r="D200" s="123"/>
      <c r="E200" s="123"/>
      <c r="F200" s="121"/>
      <c r="G200" s="120"/>
      <c r="H200" s="123"/>
      <c r="I200" s="123"/>
      <c r="J200" s="35">
        <f t="shared" si="25"/>
        <v>0</v>
      </c>
      <c r="K200" s="35">
        <f t="shared" si="26"/>
        <v>0</v>
      </c>
      <c r="L200" s="117">
        <f>SUMIF(A$4:A200,"="&amp;A200,I$4:I200)-SUMIF(A$4:A200,"="&amp;A200,H$4:H200)</f>
        <v>0</v>
      </c>
      <c r="M200" s="117">
        <f>SUMIF(A$4:A200,"="&amp;A200,K$4:K200)-SUMIF(A$4:A200,"="&amp;A200,J$4:J200)</f>
        <v>0</v>
      </c>
      <c r="N200" s="116">
        <f t="shared" ca="1" si="27"/>
        <v>-17049.919999999991</v>
      </c>
      <c r="P200" s="153"/>
    </row>
    <row r="201" spans="1:16" s="17" customFormat="1" x14ac:dyDescent="0.35">
      <c r="A201" s="118"/>
      <c r="B201" s="126"/>
      <c r="C201" s="124"/>
      <c r="D201" s="123"/>
      <c r="E201" s="123"/>
      <c r="F201" s="121"/>
      <c r="G201" s="120"/>
      <c r="H201" s="123"/>
      <c r="I201" s="123"/>
      <c r="J201" s="35">
        <f t="shared" ref="J201:J209" si="28">IF(OR(G201="c",G201="R"),H201,0)</f>
        <v>0</v>
      </c>
      <c r="K201" s="35">
        <f t="shared" ref="K201:K209" si="29">IF(OR(G201="c",G201="R"),I201,0)</f>
        <v>0</v>
      </c>
      <c r="L201" s="117">
        <f>SUMIF(A$4:A201,"="&amp;A201,I$4:I201)-SUMIF(A$4:A201,"="&amp;A201,H$4:H201)</f>
        <v>0</v>
      </c>
      <c r="M201" s="117">
        <f>SUMIF(A$4:A201,"="&amp;A201,K$4:K201)-SUMIF(A$4:A201,"="&amp;A201,J$4:J201)</f>
        <v>0</v>
      </c>
      <c r="N201" s="116">
        <f t="shared" ref="N201:N209" ca="1" si="30">IF(ISERROR(OFFSET(N201,-1,0,1,1)+I201-H201),I201-H201,OFFSET(N201,-1,0,1,1)+I201-H201)</f>
        <v>-17049.919999999991</v>
      </c>
      <c r="P201" s="153"/>
    </row>
    <row r="202" spans="1:16" s="17" customFormat="1" x14ac:dyDescent="0.35">
      <c r="A202" s="118"/>
      <c r="B202" s="126"/>
      <c r="C202" s="124"/>
      <c r="D202" s="123"/>
      <c r="E202" s="123"/>
      <c r="F202" s="121"/>
      <c r="G202" s="120"/>
      <c r="H202" s="123"/>
      <c r="I202" s="123"/>
      <c r="J202" s="35">
        <f t="shared" si="28"/>
        <v>0</v>
      </c>
      <c r="K202" s="35">
        <f t="shared" si="29"/>
        <v>0</v>
      </c>
      <c r="L202" s="117">
        <f>SUMIF(A$4:A202,"="&amp;A202,I$4:I202)-SUMIF(A$4:A202,"="&amp;A202,H$4:H202)</f>
        <v>0</v>
      </c>
      <c r="M202" s="117">
        <f>SUMIF(A$4:A202,"="&amp;A202,K$4:K202)-SUMIF(A$4:A202,"="&amp;A202,J$4:J202)</f>
        <v>0</v>
      </c>
      <c r="N202" s="116">
        <f t="shared" ca="1" si="30"/>
        <v>-17049.919999999991</v>
      </c>
      <c r="P202" s="153"/>
    </row>
    <row r="203" spans="1:16" s="17" customFormat="1" x14ac:dyDescent="0.35">
      <c r="A203" s="118"/>
      <c r="B203" s="126"/>
      <c r="C203" s="124"/>
      <c r="D203" s="123"/>
      <c r="E203" s="123"/>
      <c r="F203" s="121"/>
      <c r="G203" s="120"/>
      <c r="H203" s="123"/>
      <c r="I203" s="123"/>
      <c r="J203" s="35">
        <f t="shared" si="28"/>
        <v>0</v>
      </c>
      <c r="K203" s="35">
        <f t="shared" si="29"/>
        <v>0</v>
      </c>
      <c r="L203" s="117">
        <f>SUMIF(A$4:A203,"="&amp;A203,I$4:I203)-SUMIF(A$4:A203,"="&amp;A203,H$4:H203)</f>
        <v>0</v>
      </c>
      <c r="M203" s="117">
        <f>SUMIF(A$4:A203,"="&amp;A203,K$4:K203)-SUMIF(A$4:A203,"="&amp;A203,J$4:J203)</f>
        <v>0</v>
      </c>
      <c r="N203" s="116">
        <f t="shared" ca="1" si="30"/>
        <v>-17049.919999999991</v>
      </c>
      <c r="P203" s="153"/>
    </row>
    <row r="204" spans="1:16" s="17" customFormat="1" x14ac:dyDescent="0.35">
      <c r="A204" s="118"/>
      <c r="B204" s="126"/>
      <c r="C204" s="124"/>
      <c r="D204" s="123"/>
      <c r="E204" s="123"/>
      <c r="F204" s="121"/>
      <c r="G204" s="120"/>
      <c r="H204" s="123"/>
      <c r="I204" s="123"/>
      <c r="J204" s="35">
        <f t="shared" si="28"/>
        <v>0</v>
      </c>
      <c r="K204" s="35">
        <f t="shared" si="29"/>
        <v>0</v>
      </c>
      <c r="L204" s="117">
        <f>SUMIF(A$4:A204,"="&amp;A204,I$4:I204)-SUMIF(A$4:A204,"="&amp;A204,H$4:H204)</f>
        <v>0</v>
      </c>
      <c r="M204" s="117">
        <f>SUMIF(A$4:A204,"="&amp;A204,K$4:K204)-SUMIF(A$4:A204,"="&amp;A204,J$4:J204)</f>
        <v>0</v>
      </c>
      <c r="N204" s="116">
        <f t="shared" ca="1" si="30"/>
        <v>-17049.919999999991</v>
      </c>
      <c r="P204" s="153"/>
    </row>
    <row r="205" spans="1:16" s="17" customFormat="1" x14ac:dyDescent="0.35">
      <c r="A205" s="118"/>
      <c r="B205" s="126"/>
      <c r="C205" s="124"/>
      <c r="D205" s="123"/>
      <c r="E205" s="123"/>
      <c r="F205" s="121"/>
      <c r="G205" s="120"/>
      <c r="H205" s="123"/>
      <c r="I205" s="123"/>
      <c r="J205" s="35">
        <f t="shared" si="28"/>
        <v>0</v>
      </c>
      <c r="K205" s="35">
        <f t="shared" si="29"/>
        <v>0</v>
      </c>
      <c r="L205" s="117">
        <f>SUMIF(A$4:A205,"="&amp;A205,I$4:I205)-SUMIF(A$4:A205,"="&amp;A205,H$4:H205)</f>
        <v>0</v>
      </c>
      <c r="M205" s="117">
        <f>SUMIF(A$4:A205,"="&amp;A205,K$4:K205)-SUMIF(A$4:A205,"="&amp;A205,J$4:J205)</f>
        <v>0</v>
      </c>
      <c r="N205" s="116">
        <f t="shared" ca="1" si="30"/>
        <v>-17049.919999999991</v>
      </c>
      <c r="P205" s="153"/>
    </row>
    <row r="206" spans="1:16" s="17" customFormat="1" x14ac:dyDescent="0.35">
      <c r="A206" s="118"/>
      <c r="B206" s="126"/>
      <c r="C206" s="124"/>
      <c r="D206" s="123"/>
      <c r="E206" s="123"/>
      <c r="F206" s="121"/>
      <c r="G206" s="120"/>
      <c r="H206" s="123"/>
      <c r="I206" s="123"/>
      <c r="J206" s="35">
        <f t="shared" si="28"/>
        <v>0</v>
      </c>
      <c r="K206" s="35">
        <f t="shared" si="29"/>
        <v>0</v>
      </c>
      <c r="L206" s="117">
        <f>SUMIF(A$4:A206,"="&amp;A206,I$4:I206)-SUMIF(A$4:A206,"="&amp;A206,H$4:H206)</f>
        <v>0</v>
      </c>
      <c r="M206" s="117">
        <f>SUMIF(A$4:A206,"="&amp;A206,K$4:K206)-SUMIF(A$4:A206,"="&amp;A206,J$4:J206)</f>
        <v>0</v>
      </c>
      <c r="N206" s="116">
        <f t="shared" ca="1" si="30"/>
        <v>-17049.919999999991</v>
      </c>
      <c r="P206" s="153"/>
    </row>
    <row r="207" spans="1:16" s="17" customFormat="1" x14ac:dyDescent="0.35">
      <c r="A207" s="118"/>
      <c r="B207" s="126"/>
      <c r="C207" s="124"/>
      <c r="D207" s="123"/>
      <c r="E207" s="123"/>
      <c r="F207" s="121"/>
      <c r="G207" s="120"/>
      <c r="H207" s="123"/>
      <c r="I207" s="123"/>
      <c r="J207" s="35">
        <f t="shared" si="28"/>
        <v>0</v>
      </c>
      <c r="K207" s="35">
        <f t="shared" si="29"/>
        <v>0</v>
      </c>
      <c r="L207" s="117">
        <f>SUMIF(A$4:A207,"="&amp;A207,I$4:I207)-SUMIF(A$4:A207,"="&amp;A207,H$4:H207)</f>
        <v>0</v>
      </c>
      <c r="M207" s="117">
        <f>SUMIF(A$4:A207,"="&amp;A207,K$4:K207)-SUMIF(A$4:A207,"="&amp;A207,J$4:J207)</f>
        <v>0</v>
      </c>
      <c r="N207" s="116">
        <f t="shared" ca="1" si="30"/>
        <v>-17049.919999999991</v>
      </c>
      <c r="P207" s="153"/>
    </row>
    <row r="208" spans="1:16" s="17" customFormat="1" x14ac:dyDescent="0.35">
      <c r="A208" s="118"/>
      <c r="B208" s="126"/>
      <c r="C208" s="124"/>
      <c r="D208" s="123"/>
      <c r="E208" s="123"/>
      <c r="F208" s="121"/>
      <c r="G208" s="120"/>
      <c r="H208" s="123"/>
      <c r="I208" s="123"/>
      <c r="J208" s="35">
        <f t="shared" si="28"/>
        <v>0</v>
      </c>
      <c r="K208" s="35">
        <f t="shared" si="29"/>
        <v>0</v>
      </c>
      <c r="L208" s="117">
        <f>SUMIF(A$4:A208,"="&amp;A208,I$4:I208)-SUMIF(A$4:A208,"="&amp;A208,H$4:H208)</f>
        <v>0</v>
      </c>
      <c r="M208" s="117">
        <f>SUMIF(A$4:A208,"="&amp;A208,K$4:K208)-SUMIF(A$4:A208,"="&amp;A208,J$4:J208)</f>
        <v>0</v>
      </c>
      <c r="N208" s="116">
        <f t="shared" ca="1" si="30"/>
        <v>-17049.919999999991</v>
      </c>
      <c r="P208" s="153"/>
    </row>
    <row r="209" spans="1:16" s="17" customFormat="1" x14ac:dyDescent="0.35">
      <c r="A209" s="118"/>
      <c r="B209" s="126"/>
      <c r="C209" s="124"/>
      <c r="D209" s="123"/>
      <c r="E209" s="123"/>
      <c r="F209" s="121"/>
      <c r="G209" s="120"/>
      <c r="H209" s="123"/>
      <c r="I209" s="123"/>
      <c r="J209" s="35">
        <f t="shared" si="28"/>
        <v>0</v>
      </c>
      <c r="K209" s="35">
        <f t="shared" si="29"/>
        <v>0</v>
      </c>
      <c r="L209" s="117">
        <f>SUMIF(A$4:A209,"="&amp;A209,I$4:I209)-SUMIF(A$4:A209,"="&amp;A209,H$4:H209)</f>
        <v>0</v>
      </c>
      <c r="M209" s="117">
        <f>SUMIF(A$4:A209,"="&amp;A209,K$4:K209)-SUMIF(A$4:A209,"="&amp;A209,J$4:J209)</f>
        <v>0</v>
      </c>
      <c r="N209" s="116">
        <f t="shared" ca="1" si="30"/>
        <v>-17049.919999999991</v>
      </c>
      <c r="P209" s="153"/>
    </row>
    <row r="210" spans="1:16" s="17" customFormat="1" x14ac:dyDescent="0.35">
      <c r="A210" s="118"/>
      <c r="B210" s="126"/>
      <c r="C210" s="124"/>
      <c r="D210" s="123"/>
      <c r="E210" s="123"/>
      <c r="F210" s="121"/>
      <c r="G210" s="120"/>
      <c r="H210" s="123"/>
      <c r="I210" s="123"/>
      <c r="J210" s="35">
        <f t="shared" ref="J210:J218" si="31">IF(OR(G210="c",G210="R"),H210,0)</f>
        <v>0</v>
      </c>
      <c r="K210" s="35">
        <f t="shared" ref="K210:K218" si="32">IF(OR(G210="c",G210="R"),I210,0)</f>
        <v>0</v>
      </c>
      <c r="L210" s="117">
        <f>SUMIF(A$4:A210,"="&amp;A210,I$4:I210)-SUMIF(A$4:A210,"="&amp;A210,H$4:H210)</f>
        <v>0</v>
      </c>
      <c r="M210" s="117">
        <f>SUMIF(A$4:A210,"="&amp;A210,K$4:K210)-SUMIF(A$4:A210,"="&amp;A210,J$4:J210)</f>
        <v>0</v>
      </c>
      <c r="N210" s="116">
        <f t="shared" ref="N210:N218" ca="1" si="33">IF(ISERROR(OFFSET(N210,-1,0,1,1)+I210-H210),I210-H210,OFFSET(N210,-1,0,1,1)+I210-H210)</f>
        <v>-17049.919999999991</v>
      </c>
      <c r="P210" s="153"/>
    </row>
    <row r="211" spans="1:16" s="17" customFormat="1" x14ac:dyDescent="0.35">
      <c r="A211" s="118"/>
      <c r="B211" s="126"/>
      <c r="C211" s="124"/>
      <c r="D211" s="123"/>
      <c r="E211" s="123"/>
      <c r="F211" s="121"/>
      <c r="G211" s="120"/>
      <c r="H211" s="123"/>
      <c r="I211" s="123"/>
      <c r="J211" s="35">
        <f t="shared" si="31"/>
        <v>0</v>
      </c>
      <c r="K211" s="35">
        <f t="shared" si="32"/>
        <v>0</v>
      </c>
      <c r="L211" s="117">
        <f>SUMIF(A$4:A211,"="&amp;A211,I$4:I211)-SUMIF(A$4:A211,"="&amp;A211,H$4:H211)</f>
        <v>0</v>
      </c>
      <c r="M211" s="117">
        <f>SUMIF(A$4:A211,"="&amp;A211,K$4:K211)-SUMIF(A$4:A211,"="&amp;A211,J$4:J211)</f>
        <v>0</v>
      </c>
      <c r="N211" s="116">
        <f t="shared" ca="1" si="33"/>
        <v>-17049.919999999991</v>
      </c>
      <c r="P211" s="153"/>
    </row>
    <row r="212" spans="1:16" s="17" customFormat="1" x14ac:dyDescent="0.35">
      <c r="A212" s="118"/>
      <c r="B212" s="126"/>
      <c r="C212" s="124"/>
      <c r="D212" s="123"/>
      <c r="E212" s="123"/>
      <c r="F212" s="121"/>
      <c r="G212" s="120"/>
      <c r="H212" s="123"/>
      <c r="I212" s="123"/>
      <c r="J212" s="35">
        <f t="shared" si="31"/>
        <v>0</v>
      </c>
      <c r="K212" s="35">
        <f t="shared" si="32"/>
        <v>0</v>
      </c>
      <c r="L212" s="117">
        <f>SUMIF(A$4:A212,"="&amp;A212,I$4:I212)-SUMIF(A$4:A212,"="&amp;A212,H$4:H212)</f>
        <v>0</v>
      </c>
      <c r="M212" s="117">
        <f>SUMIF(A$4:A212,"="&amp;A212,K$4:K212)-SUMIF(A$4:A212,"="&amp;A212,J$4:J212)</f>
        <v>0</v>
      </c>
      <c r="N212" s="116">
        <f t="shared" ca="1" si="33"/>
        <v>-17049.919999999991</v>
      </c>
      <c r="P212" s="153"/>
    </row>
    <row r="213" spans="1:16" s="17" customFormat="1" x14ac:dyDescent="0.35">
      <c r="A213" s="118"/>
      <c r="B213" s="126"/>
      <c r="C213" s="124"/>
      <c r="D213" s="123"/>
      <c r="E213" s="123"/>
      <c r="F213" s="121"/>
      <c r="G213" s="120"/>
      <c r="H213" s="123"/>
      <c r="I213" s="123"/>
      <c r="J213" s="35">
        <f t="shared" si="31"/>
        <v>0</v>
      </c>
      <c r="K213" s="35">
        <f t="shared" si="32"/>
        <v>0</v>
      </c>
      <c r="L213" s="117">
        <f>SUMIF(A$4:A213,"="&amp;A213,I$4:I213)-SUMIF(A$4:A213,"="&amp;A213,H$4:H213)</f>
        <v>0</v>
      </c>
      <c r="M213" s="117">
        <f>SUMIF(A$4:A213,"="&amp;A213,K$4:K213)-SUMIF(A$4:A213,"="&amp;A213,J$4:J213)</f>
        <v>0</v>
      </c>
      <c r="N213" s="116">
        <f t="shared" ca="1" si="33"/>
        <v>-17049.919999999991</v>
      </c>
      <c r="P213" s="153"/>
    </row>
    <row r="214" spans="1:16" s="17" customFormat="1" x14ac:dyDescent="0.35">
      <c r="A214" s="118"/>
      <c r="B214" s="126"/>
      <c r="C214" s="124"/>
      <c r="D214" s="123"/>
      <c r="E214" s="123"/>
      <c r="F214" s="121"/>
      <c r="G214" s="120"/>
      <c r="H214" s="123"/>
      <c r="I214" s="123"/>
      <c r="J214" s="35">
        <f t="shared" si="31"/>
        <v>0</v>
      </c>
      <c r="K214" s="35">
        <f t="shared" si="32"/>
        <v>0</v>
      </c>
      <c r="L214" s="117">
        <f>SUMIF(A$4:A214,"="&amp;A214,I$4:I214)-SUMIF(A$4:A214,"="&amp;A214,H$4:H214)</f>
        <v>0</v>
      </c>
      <c r="M214" s="117">
        <f>SUMIF(A$4:A214,"="&amp;A214,K$4:K214)-SUMIF(A$4:A214,"="&amp;A214,J$4:J214)</f>
        <v>0</v>
      </c>
      <c r="N214" s="116">
        <f t="shared" ca="1" si="33"/>
        <v>-17049.919999999991</v>
      </c>
      <c r="P214" s="153"/>
    </row>
    <row r="215" spans="1:16" s="17" customFormat="1" x14ac:dyDescent="0.35">
      <c r="A215" s="118"/>
      <c r="B215" s="126"/>
      <c r="C215" s="124"/>
      <c r="D215" s="123"/>
      <c r="E215" s="123"/>
      <c r="F215" s="121"/>
      <c r="G215" s="120"/>
      <c r="H215" s="123"/>
      <c r="I215" s="123"/>
      <c r="J215" s="35">
        <f t="shared" si="31"/>
        <v>0</v>
      </c>
      <c r="K215" s="35">
        <f t="shared" si="32"/>
        <v>0</v>
      </c>
      <c r="L215" s="117">
        <f>SUMIF(A$4:A215,"="&amp;A215,I$4:I215)-SUMIF(A$4:A215,"="&amp;A215,H$4:H215)</f>
        <v>0</v>
      </c>
      <c r="M215" s="117">
        <f>SUMIF(A$4:A215,"="&amp;A215,K$4:K215)-SUMIF(A$4:A215,"="&amp;A215,J$4:J215)</f>
        <v>0</v>
      </c>
      <c r="N215" s="116">
        <f t="shared" ca="1" si="33"/>
        <v>-17049.919999999991</v>
      </c>
      <c r="P215" s="153"/>
    </row>
    <row r="216" spans="1:16" s="17" customFormat="1" x14ac:dyDescent="0.35">
      <c r="A216" s="118"/>
      <c r="B216" s="126"/>
      <c r="C216" s="124"/>
      <c r="D216" s="123"/>
      <c r="E216" s="123"/>
      <c r="F216" s="121"/>
      <c r="G216" s="120"/>
      <c r="H216" s="123"/>
      <c r="I216" s="123"/>
      <c r="J216" s="35">
        <f t="shared" si="31"/>
        <v>0</v>
      </c>
      <c r="K216" s="35">
        <f t="shared" si="32"/>
        <v>0</v>
      </c>
      <c r="L216" s="117">
        <f>SUMIF(A$4:A216,"="&amp;A216,I$4:I216)-SUMIF(A$4:A216,"="&amp;A216,H$4:H216)</f>
        <v>0</v>
      </c>
      <c r="M216" s="117">
        <f>SUMIF(A$4:A216,"="&amp;A216,K$4:K216)-SUMIF(A$4:A216,"="&amp;A216,J$4:J216)</f>
        <v>0</v>
      </c>
      <c r="N216" s="116">
        <f t="shared" ca="1" si="33"/>
        <v>-17049.919999999991</v>
      </c>
      <c r="P216" s="153"/>
    </row>
    <row r="217" spans="1:16" s="17" customFormat="1" x14ac:dyDescent="0.35">
      <c r="A217" s="118"/>
      <c r="B217" s="126"/>
      <c r="C217" s="124"/>
      <c r="D217" s="123"/>
      <c r="E217" s="123"/>
      <c r="F217" s="121"/>
      <c r="G217" s="120"/>
      <c r="H217" s="123"/>
      <c r="I217" s="123"/>
      <c r="J217" s="35">
        <f t="shared" si="31"/>
        <v>0</v>
      </c>
      <c r="K217" s="35">
        <f t="shared" si="32"/>
        <v>0</v>
      </c>
      <c r="L217" s="117">
        <f>SUMIF(A$4:A217,"="&amp;A217,I$4:I217)-SUMIF(A$4:A217,"="&amp;A217,H$4:H217)</f>
        <v>0</v>
      </c>
      <c r="M217" s="117">
        <f>SUMIF(A$4:A217,"="&amp;A217,K$4:K217)-SUMIF(A$4:A217,"="&amp;A217,J$4:J217)</f>
        <v>0</v>
      </c>
      <c r="N217" s="116">
        <f t="shared" ca="1" si="33"/>
        <v>-17049.919999999991</v>
      </c>
      <c r="P217" s="153"/>
    </row>
    <row r="218" spans="1:16" s="17" customFormat="1" x14ac:dyDescent="0.35">
      <c r="A218" s="118"/>
      <c r="B218" s="126"/>
      <c r="C218" s="124"/>
      <c r="D218" s="123"/>
      <c r="E218" s="123"/>
      <c r="F218" s="121"/>
      <c r="G218" s="120"/>
      <c r="H218" s="123"/>
      <c r="I218" s="123"/>
      <c r="J218" s="35">
        <f t="shared" si="31"/>
        <v>0</v>
      </c>
      <c r="K218" s="35">
        <f t="shared" si="32"/>
        <v>0</v>
      </c>
      <c r="L218" s="117">
        <f>SUMIF(A$4:A218,"="&amp;A218,I$4:I218)-SUMIF(A$4:A218,"="&amp;A218,H$4:H218)</f>
        <v>0</v>
      </c>
      <c r="M218" s="117">
        <f>SUMIF(A$4:A218,"="&amp;A218,K$4:K218)-SUMIF(A$4:A218,"="&amp;A218,J$4:J218)</f>
        <v>0</v>
      </c>
      <c r="N218" s="116">
        <f t="shared" ca="1" si="33"/>
        <v>-17049.919999999991</v>
      </c>
      <c r="P218" s="153"/>
    </row>
    <row r="219" spans="1:16" s="17" customFormat="1" x14ac:dyDescent="0.35">
      <c r="A219" s="118"/>
      <c r="B219" s="126"/>
      <c r="C219" s="124"/>
      <c r="D219" s="123"/>
      <c r="E219" s="123"/>
      <c r="F219" s="121"/>
      <c r="G219" s="120"/>
      <c r="H219" s="123"/>
      <c r="I219" s="123"/>
      <c r="J219" s="35">
        <f t="shared" ref="J219:J243" si="34">IF(OR(G219="c",G219="R"),H219,0)</f>
        <v>0</v>
      </c>
      <c r="K219" s="35">
        <f t="shared" ref="K219:K243" si="35">IF(OR(G219="c",G219="R"),I219,0)</f>
        <v>0</v>
      </c>
      <c r="L219" s="117">
        <f>SUMIF(A$4:A219,"="&amp;A219,I$4:I219)-SUMIF(A$4:A219,"="&amp;A219,H$4:H219)</f>
        <v>0</v>
      </c>
      <c r="M219" s="117">
        <f>SUMIF(A$4:A219,"="&amp;A219,K$4:K219)-SUMIF(A$4:A219,"="&amp;A219,J$4:J219)</f>
        <v>0</v>
      </c>
      <c r="N219" s="116">
        <f t="shared" ref="N219:N243" ca="1" si="36">IF(ISERROR(OFFSET(N219,-1,0,1,1)+I219-H219),I219-H219,OFFSET(N219,-1,0,1,1)+I219-H219)</f>
        <v>-17049.919999999991</v>
      </c>
      <c r="P219" s="153"/>
    </row>
    <row r="220" spans="1:16" s="17" customFormat="1" x14ac:dyDescent="0.35">
      <c r="A220" s="118"/>
      <c r="B220" s="126"/>
      <c r="C220" s="124"/>
      <c r="D220" s="123"/>
      <c r="E220" s="123"/>
      <c r="F220" s="121"/>
      <c r="G220" s="120"/>
      <c r="H220" s="123"/>
      <c r="I220" s="123"/>
      <c r="J220" s="35">
        <f t="shared" si="34"/>
        <v>0</v>
      </c>
      <c r="K220" s="35">
        <f t="shared" si="35"/>
        <v>0</v>
      </c>
      <c r="L220" s="117">
        <f>SUMIF(A$4:A220,"="&amp;A220,I$4:I220)-SUMIF(A$4:A220,"="&amp;A220,H$4:H220)</f>
        <v>0</v>
      </c>
      <c r="M220" s="117">
        <f>SUMIF(A$4:A220,"="&amp;A220,K$4:K220)-SUMIF(A$4:A220,"="&amp;A220,J$4:J220)</f>
        <v>0</v>
      </c>
      <c r="N220" s="116">
        <f t="shared" ca="1" si="36"/>
        <v>-17049.919999999991</v>
      </c>
      <c r="P220" s="153"/>
    </row>
    <row r="221" spans="1:16" s="17" customFormat="1" x14ac:dyDescent="0.35">
      <c r="A221" s="118"/>
      <c r="B221" s="126"/>
      <c r="C221" s="124"/>
      <c r="D221" s="123"/>
      <c r="E221" s="123"/>
      <c r="F221" s="121"/>
      <c r="G221" s="120"/>
      <c r="H221" s="123"/>
      <c r="I221" s="123"/>
      <c r="J221" s="35">
        <f t="shared" si="34"/>
        <v>0</v>
      </c>
      <c r="K221" s="35">
        <f t="shared" si="35"/>
        <v>0</v>
      </c>
      <c r="L221" s="117">
        <f>SUMIF(A$4:A221,"="&amp;A221,I$4:I221)-SUMIF(A$4:A221,"="&amp;A221,H$4:H221)</f>
        <v>0</v>
      </c>
      <c r="M221" s="117">
        <f>SUMIF(A$4:A221,"="&amp;A221,K$4:K221)-SUMIF(A$4:A221,"="&amp;A221,J$4:J221)</f>
        <v>0</v>
      </c>
      <c r="N221" s="116">
        <f t="shared" ca="1" si="36"/>
        <v>-17049.919999999991</v>
      </c>
      <c r="P221" s="153"/>
    </row>
    <row r="222" spans="1:16" s="17" customFormat="1" x14ac:dyDescent="0.35">
      <c r="A222" s="118"/>
      <c r="B222" s="126"/>
      <c r="C222" s="124"/>
      <c r="D222" s="123"/>
      <c r="E222" s="123"/>
      <c r="F222" s="121"/>
      <c r="G222" s="120"/>
      <c r="H222" s="123"/>
      <c r="I222" s="123"/>
      <c r="J222" s="35">
        <f t="shared" si="34"/>
        <v>0</v>
      </c>
      <c r="K222" s="35">
        <f t="shared" si="35"/>
        <v>0</v>
      </c>
      <c r="L222" s="117">
        <f>SUMIF(A$4:A222,"="&amp;A222,I$4:I222)-SUMIF(A$4:A222,"="&amp;A222,H$4:H222)</f>
        <v>0</v>
      </c>
      <c r="M222" s="117">
        <f>SUMIF(A$4:A222,"="&amp;A222,K$4:K222)-SUMIF(A$4:A222,"="&amp;A222,J$4:J222)</f>
        <v>0</v>
      </c>
      <c r="N222" s="116">
        <f t="shared" ca="1" si="36"/>
        <v>-17049.919999999991</v>
      </c>
      <c r="P222" s="153"/>
    </row>
    <row r="223" spans="1:16" s="17" customFormat="1" x14ac:dyDescent="0.35">
      <c r="A223" s="118"/>
      <c r="B223" s="126"/>
      <c r="C223" s="124"/>
      <c r="D223" s="123"/>
      <c r="E223" s="123"/>
      <c r="F223" s="121"/>
      <c r="G223" s="120"/>
      <c r="H223" s="123"/>
      <c r="I223" s="123"/>
      <c r="J223" s="35">
        <f t="shared" si="34"/>
        <v>0</v>
      </c>
      <c r="K223" s="35">
        <f t="shared" si="35"/>
        <v>0</v>
      </c>
      <c r="L223" s="117">
        <f>SUMIF(A$4:A223,"="&amp;A223,I$4:I223)-SUMIF(A$4:A223,"="&amp;A223,H$4:H223)</f>
        <v>0</v>
      </c>
      <c r="M223" s="117">
        <f>SUMIF(A$4:A223,"="&amp;A223,K$4:K223)-SUMIF(A$4:A223,"="&amp;A223,J$4:J223)</f>
        <v>0</v>
      </c>
      <c r="N223" s="116">
        <f t="shared" ca="1" si="36"/>
        <v>-17049.919999999991</v>
      </c>
      <c r="P223" s="153"/>
    </row>
    <row r="224" spans="1:16" s="17" customFormat="1" x14ac:dyDescent="0.35">
      <c r="A224" s="118"/>
      <c r="B224" s="126"/>
      <c r="C224" s="124"/>
      <c r="D224" s="123"/>
      <c r="E224" s="123"/>
      <c r="F224" s="121"/>
      <c r="G224" s="120"/>
      <c r="H224" s="123"/>
      <c r="I224" s="123"/>
      <c r="J224" s="35">
        <f t="shared" si="34"/>
        <v>0</v>
      </c>
      <c r="K224" s="35">
        <f t="shared" si="35"/>
        <v>0</v>
      </c>
      <c r="L224" s="117">
        <f>SUMIF(A$4:A224,"="&amp;A224,I$4:I224)-SUMIF(A$4:A224,"="&amp;A224,H$4:H224)</f>
        <v>0</v>
      </c>
      <c r="M224" s="117">
        <f>SUMIF(A$4:A224,"="&amp;A224,K$4:K224)-SUMIF(A$4:A224,"="&amp;A224,J$4:J224)</f>
        <v>0</v>
      </c>
      <c r="N224" s="116">
        <f t="shared" ca="1" si="36"/>
        <v>-17049.919999999991</v>
      </c>
      <c r="P224" s="153"/>
    </row>
    <row r="225" spans="1:16" s="17" customFormat="1" x14ac:dyDescent="0.35">
      <c r="A225" s="118"/>
      <c r="B225" s="126"/>
      <c r="C225" s="124"/>
      <c r="D225" s="123"/>
      <c r="E225" s="123"/>
      <c r="F225" s="121"/>
      <c r="G225" s="120"/>
      <c r="H225" s="123"/>
      <c r="I225" s="123"/>
      <c r="J225" s="35">
        <f t="shared" si="34"/>
        <v>0</v>
      </c>
      <c r="K225" s="35">
        <f t="shared" si="35"/>
        <v>0</v>
      </c>
      <c r="L225" s="117">
        <f>SUMIF(A$4:A225,"="&amp;A225,I$4:I225)-SUMIF(A$4:A225,"="&amp;A225,H$4:H225)</f>
        <v>0</v>
      </c>
      <c r="M225" s="117">
        <f>SUMIF(A$4:A225,"="&amp;A225,K$4:K225)-SUMIF(A$4:A225,"="&amp;A225,J$4:J225)</f>
        <v>0</v>
      </c>
      <c r="N225" s="116">
        <f t="shared" ca="1" si="36"/>
        <v>-17049.919999999991</v>
      </c>
      <c r="P225" s="153"/>
    </row>
    <row r="226" spans="1:16" s="17" customFormat="1" x14ac:dyDescent="0.35">
      <c r="A226" s="118"/>
      <c r="B226" s="126"/>
      <c r="C226" s="124"/>
      <c r="D226" s="123"/>
      <c r="E226" s="123"/>
      <c r="F226" s="121"/>
      <c r="G226" s="120"/>
      <c r="H226" s="123"/>
      <c r="I226" s="123"/>
      <c r="J226" s="35">
        <f t="shared" si="34"/>
        <v>0</v>
      </c>
      <c r="K226" s="35">
        <f t="shared" si="35"/>
        <v>0</v>
      </c>
      <c r="L226" s="117">
        <f>SUMIF(A$4:A226,"="&amp;A226,I$4:I226)-SUMIF(A$4:A226,"="&amp;A226,H$4:H226)</f>
        <v>0</v>
      </c>
      <c r="M226" s="117">
        <f>SUMIF(A$4:A226,"="&amp;A226,K$4:K226)-SUMIF(A$4:A226,"="&amp;A226,J$4:J226)</f>
        <v>0</v>
      </c>
      <c r="N226" s="116">
        <f t="shared" ca="1" si="36"/>
        <v>-17049.919999999991</v>
      </c>
      <c r="P226" s="153"/>
    </row>
    <row r="227" spans="1:16" s="17" customFormat="1" x14ac:dyDescent="0.35">
      <c r="A227" s="118"/>
      <c r="B227" s="126"/>
      <c r="C227" s="124"/>
      <c r="D227" s="123"/>
      <c r="E227" s="123"/>
      <c r="F227" s="121"/>
      <c r="G227" s="120"/>
      <c r="H227" s="123"/>
      <c r="I227" s="123"/>
      <c r="J227" s="35">
        <f t="shared" si="34"/>
        <v>0</v>
      </c>
      <c r="K227" s="35">
        <f t="shared" si="35"/>
        <v>0</v>
      </c>
      <c r="L227" s="117">
        <f>SUMIF(A$4:A227,"="&amp;A227,I$4:I227)-SUMIF(A$4:A227,"="&amp;A227,H$4:H227)</f>
        <v>0</v>
      </c>
      <c r="M227" s="117">
        <f>SUMIF(A$4:A227,"="&amp;A227,K$4:K227)-SUMIF(A$4:A227,"="&amp;A227,J$4:J227)</f>
        <v>0</v>
      </c>
      <c r="N227" s="116">
        <f t="shared" ca="1" si="36"/>
        <v>-17049.919999999991</v>
      </c>
      <c r="P227" s="153"/>
    </row>
    <row r="228" spans="1:16" s="17" customFormat="1" x14ac:dyDescent="0.35">
      <c r="A228" s="118"/>
      <c r="B228" s="126"/>
      <c r="C228" s="124"/>
      <c r="D228" s="123"/>
      <c r="E228" s="123"/>
      <c r="F228" s="121"/>
      <c r="G228" s="120"/>
      <c r="H228" s="123"/>
      <c r="I228" s="123"/>
      <c r="J228" s="35">
        <f t="shared" si="34"/>
        <v>0</v>
      </c>
      <c r="K228" s="35">
        <f t="shared" si="35"/>
        <v>0</v>
      </c>
      <c r="L228" s="117">
        <f>SUMIF(A$4:A228,"="&amp;A228,I$4:I228)-SUMIF(A$4:A228,"="&amp;A228,H$4:H228)</f>
        <v>0</v>
      </c>
      <c r="M228" s="117">
        <f>SUMIF(A$4:A228,"="&amp;A228,K$4:K228)-SUMIF(A$4:A228,"="&amp;A228,J$4:J228)</f>
        <v>0</v>
      </c>
      <c r="N228" s="116">
        <f t="shared" ca="1" si="36"/>
        <v>-17049.919999999991</v>
      </c>
      <c r="P228" s="153"/>
    </row>
    <row r="229" spans="1:16" s="17" customFormat="1" x14ac:dyDescent="0.35">
      <c r="A229" s="118"/>
      <c r="B229" s="126"/>
      <c r="C229" s="124"/>
      <c r="D229" s="123"/>
      <c r="E229" s="123"/>
      <c r="F229" s="121"/>
      <c r="G229" s="120"/>
      <c r="H229" s="123"/>
      <c r="I229" s="123"/>
      <c r="J229" s="35">
        <f t="shared" si="34"/>
        <v>0</v>
      </c>
      <c r="K229" s="35">
        <f t="shared" si="35"/>
        <v>0</v>
      </c>
      <c r="L229" s="117">
        <f>SUMIF(A$4:A229,"="&amp;A229,I$4:I229)-SUMIF(A$4:A229,"="&amp;A229,H$4:H229)</f>
        <v>0</v>
      </c>
      <c r="M229" s="117">
        <f>SUMIF(A$4:A229,"="&amp;A229,K$4:K229)-SUMIF(A$4:A229,"="&amp;A229,J$4:J229)</f>
        <v>0</v>
      </c>
      <c r="N229" s="116">
        <f t="shared" ca="1" si="36"/>
        <v>-17049.919999999991</v>
      </c>
      <c r="P229" s="153"/>
    </row>
    <row r="230" spans="1:16" s="17" customFormat="1" x14ac:dyDescent="0.35">
      <c r="A230" s="118"/>
      <c r="B230" s="126"/>
      <c r="C230" s="124"/>
      <c r="D230" s="123"/>
      <c r="E230" s="123"/>
      <c r="F230" s="121"/>
      <c r="G230" s="120"/>
      <c r="H230" s="123"/>
      <c r="I230" s="123"/>
      <c r="J230" s="35">
        <f t="shared" si="34"/>
        <v>0</v>
      </c>
      <c r="K230" s="35">
        <f t="shared" si="35"/>
        <v>0</v>
      </c>
      <c r="L230" s="117">
        <f>SUMIF(A$4:A230,"="&amp;A230,I$4:I230)-SUMIF(A$4:A230,"="&amp;A230,H$4:H230)</f>
        <v>0</v>
      </c>
      <c r="M230" s="117">
        <f>SUMIF(A$4:A230,"="&amp;A230,K$4:K230)-SUMIF(A$4:A230,"="&amp;A230,J$4:J230)</f>
        <v>0</v>
      </c>
      <c r="N230" s="116">
        <f t="shared" ca="1" si="36"/>
        <v>-17049.919999999991</v>
      </c>
      <c r="P230" s="153"/>
    </row>
    <row r="231" spans="1:16" s="17" customFormat="1" x14ac:dyDescent="0.35">
      <c r="A231" s="118"/>
      <c r="B231" s="126"/>
      <c r="C231" s="124"/>
      <c r="D231" s="123"/>
      <c r="E231" s="123"/>
      <c r="F231" s="121"/>
      <c r="G231" s="120"/>
      <c r="H231" s="123"/>
      <c r="I231" s="123"/>
      <c r="J231" s="35">
        <f t="shared" si="34"/>
        <v>0</v>
      </c>
      <c r="K231" s="35">
        <f t="shared" si="35"/>
        <v>0</v>
      </c>
      <c r="L231" s="117">
        <f>SUMIF(A$4:A231,"="&amp;A231,I$4:I231)-SUMIF(A$4:A231,"="&amp;A231,H$4:H231)</f>
        <v>0</v>
      </c>
      <c r="M231" s="117">
        <f>SUMIF(A$4:A231,"="&amp;A231,K$4:K231)-SUMIF(A$4:A231,"="&amp;A231,J$4:J231)</f>
        <v>0</v>
      </c>
      <c r="N231" s="116">
        <f t="shared" ca="1" si="36"/>
        <v>-17049.919999999991</v>
      </c>
      <c r="P231" s="153"/>
    </row>
    <row r="232" spans="1:16" s="17" customFormat="1" x14ac:dyDescent="0.35">
      <c r="A232" s="118"/>
      <c r="B232" s="126"/>
      <c r="C232" s="124"/>
      <c r="D232" s="123"/>
      <c r="E232" s="123"/>
      <c r="F232" s="121"/>
      <c r="G232" s="120"/>
      <c r="H232" s="123"/>
      <c r="I232" s="123"/>
      <c r="J232" s="35">
        <f t="shared" si="34"/>
        <v>0</v>
      </c>
      <c r="K232" s="35">
        <f t="shared" si="35"/>
        <v>0</v>
      </c>
      <c r="L232" s="117">
        <f>SUMIF(A$4:A232,"="&amp;A232,I$4:I232)-SUMIF(A$4:A232,"="&amp;A232,H$4:H232)</f>
        <v>0</v>
      </c>
      <c r="M232" s="117">
        <f>SUMIF(A$4:A232,"="&amp;A232,K$4:K232)-SUMIF(A$4:A232,"="&amp;A232,J$4:J232)</f>
        <v>0</v>
      </c>
      <c r="N232" s="116">
        <f t="shared" ca="1" si="36"/>
        <v>-17049.919999999991</v>
      </c>
      <c r="P232" s="153"/>
    </row>
    <row r="233" spans="1:16" s="17" customFormat="1" x14ac:dyDescent="0.35">
      <c r="A233" s="118"/>
      <c r="B233" s="126"/>
      <c r="C233" s="124"/>
      <c r="D233" s="123"/>
      <c r="E233" s="123"/>
      <c r="F233" s="121"/>
      <c r="G233" s="120"/>
      <c r="H233" s="123"/>
      <c r="I233" s="123"/>
      <c r="J233" s="35">
        <f t="shared" si="34"/>
        <v>0</v>
      </c>
      <c r="K233" s="35">
        <f t="shared" si="35"/>
        <v>0</v>
      </c>
      <c r="L233" s="117">
        <f>SUMIF(A$4:A233,"="&amp;A233,I$4:I233)-SUMIF(A$4:A233,"="&amp;A233,H$4:H233)</f>
        <v>0</v>
      </c>
      <c r="M233" s="117">
        <f>SUMIF(A$4:A233,"="&amp;A233,K$4:K233)-SUMIF(A$4:A233,"="&amp;A233,J$4:J233)</f>
        <v>0</v>
      </c>
      <c r="N233" s="116">
        <f t="shared" ca="1" si="36"/>
        <v>-17049.919999999991</v>
      </c>
      <c r="P233" s="153"/>
    </row>
    <row r="234" spans="1:16" s="17" customFormat="1" x14ac:dyDescent="0.35">
      <c r="A234" s="118"/>
      <c r="B234" s="126"/>
      <c r="C234" s="124"/>
      <c r="D234" s="123"/>
      <c r="E234" s="123"/>
      <c r="F234" s="121"/>
      <c r="G234" s="120"/>
      <c r="H234" s="123"/>
      <c r="I234" s="123"/>
      <c r="J234" s="35">
        <f t="shared" si="34"/>
        <v>0</v>
      </c>
      <c r="K234" s="35">
        <f t="shared" si="35"/>
        <v>0</v>
      </c>
      <c r="L234" s="117">
        <f>SUMIF(A$4:A234,"="&amp;A234,I$4:I234)-SUMIF(A$4:A234,"="&amp;A234,H$4:H234)</f>
        <v>0</v>
      </c>
      <c r="M234" s="117">
        <f>SUMIF(A$4:A234,"="&amp;A234,K$4:K234)-SUMIF(A$4:A234,"="&amp;A234,J$4:J234)</f>
        <v>0</v>
      </c>
      <c r="N234" s="116">
        <f t="shared" ca="1" si="36"/>
        <v>-17049.919999999991</v>
      </c>
      <c r="P234" s="153"/>
    </row>
    <row r="235" spans="1:16" s="17" customFormat="1" x14ac:dyDescent="0.35">
      <c r="A235" s="118"/>
      <c r="B235" s="126"/>
      <c r="C235" s="124"/>
      <c r="D235" s="123"/>
      <c r="E235" s="123"/>
      <c r="F235" s="121"/>
      <c r="G235" s="120"/>
      <c r="H235" s="123"/>
      <c r="I235" s="123"/>
      <c r="J235" s="35">
        <f t="shared" si="34"/>
        <v>0</v>
      </c>
      <c r="K235" s="35">
        <f t="shared" si="35"/>
        <v>0</v>
      </c>
      <c r="L235" s="117">
        <f>SUMIF(A$4:A235,"="&amp;A235,I$4:I235)-SUMIF(A$4:A235,"="&amp;A235,H$4:H235)</f>
        <v>0</v>
      </c>
      <c r="M235" s="117">
        <f>SUMIF(A$4:A235,"="&amp;A235,K$4:K235)-SUMIF(A$4:A235,"="&amp;A235,J$4:J235)</f>
        <v>0</v>
      </c>
      <c r="N235" s="116">
        <f t="shared" ca="1" si="36"/>
        <v>-17049.919999999991</v>
      </c>
      <c r="P235" s="153"/>
    </row>
    <row r="236" spans="1:16" s="17" customFormat="1" x14ac:dyDescent="0.35">
      <c r="A236" s="118"/>
      <c r="B236" s="126"/>
      <c r="C236" s="124"/>
      <c r="D236" s="123"/>
      <c r="E236" s="123"/>
      <c r="F236" s="121"/>
      <c r="G236" s="120"/>
      <c r="H236" s="123"/>
      <c r="I236" s="123"/>
      <c r="J236" s="35">
        <f t="shared" si="34"/>
        <v>0</v>
      </c>
      <c r="K236" s="35">
        <f t="shared" si="35"/>
        <v>0</v>
      </c>
      <c r="L236" s="117">
        <f>SUMIF(A$4:A236,"="&amp;A236,I$4:I236)-SUMIF(A$4:A236,"="&amp;A236,H$4:H236)</f>
        <v>0</v>
      </c>
      <c r="M236" s="117">
        <f>SUMIF(A$4:A236,"="&amp;A236,K$4:K236)-SUMIF(A$4:A236,"="&amp;A236,J$4:J236)</f>
        <v>0</v>
      </c>
      <c r="N236" s="116">
        <f t="shared" ca="1" si="36"/>
        <v>-17049.919999999991</v>
      </c>
      <c r="P236" s="153"/>
    </row>
    <row r="237" spans="1:16" s="17" customFormat="1" x14ac:dyDescent="0.35">
      <c r="A237" s="118"/>
      <c r="B237" s="126"/>
      <c r="C237" s="124"/>
      <c r="D237" s="123"/>
      <c r="E237" s="123"/>
      <c r="F237" s="121"/>
      <c r="G237" s="120"/>
      <c r="H237" s="123"/>
      <c r="I237" s="123"/>
      <c r="J237" s="35">
        <f t="shared" si="34"/>
        <v>0</v>
      </c>
      <c r="K237" s="35">
        <f t="shared" si="35"/>
        <v>0</v>
      </c>
      <c r="L237" s="117">
        <f>SUMIF(A$4:A237,"="&amp;A237,I$4:I237)-SUMIF(A$4:A237,"="&amp;A237,H$4:H237)</f>
        <v>0</v>
      </c>
      <c r="M237" s="117">
        <f>SUMIF(A$4:A237,"="&amp;A237,K$4:K237)-SUMIF(A$4:A237,"="&amp;A237,J$4:J237)</f>
        <v>0</v>
      </c>
      <c r="N237" s="116">
        <f t="shared" ca="1" si="36"/>
        <v>-17049.919999999991</v>
      </c>
      <c r="P237" s="153"/>
    </row>
    <row r="238" spans="1:16" s="17" customFormat="1" x14ac:dyDescent="0.35">
      <c r="A238" s="118"/>
      <c r="B238" s="126"/>
      <c r="C238" s="124"/>
      <c r="D238" s="123"/>
      <c r="E238" s="123"/>
      <c r="F238" s="121"/>
      <c r="G238" s="120"/>
      <c r="H238" s="123"/>
      <c r="I238" s="123"/>
      <c r="J238" s="35">
        <f t="shared" si="34"/>
        <v>0</v>
      </c>
      <c r="K238" s="35">
        <f t="shared" si="35"/>
        <v>0</v>
      </c>
      <c r="L238" s="117">
        <f>SUMIF(A$4:A238,"="&amp;A238,I$4:I238)-SUMIF(A$4:A238,"="&amp;A238,H$4:H238)</f>
        <v>0</v>
      </c>
      <c r="M238" s="117">
        <f>SUMIF(A$4:A238,"="&amp;A238,K$4:K238)-SUMIF(A$4:A238,"="&amp;A238,J$4:J238)</f>
        <v>0</v>
      </c>
      <c r="N238" s="116">
        <f t="shared" ca="1" si="36"/>
        <v>-17049.919999999991</v>
      </c>
      <c r="P238" s="153"/>
    </row>
    <row r="239" spans="1:16" s="17" customFormat="1" x14ac:dyDescent="0.35">
      <c r="A239" s="118"/>
      <c r="B239" s="126"/>
      <c r="C239" s="124"/>
      <c r="D239" s="123"/>
      <c r="E239" s="123"/>
      <c r="F239" s="121"/>
      <c r="G239" s="120"/>
      <c r="I239" s="123"/>
      <c r="J239" s="35">
        <f t="shared" si="34"/>
        <v>0</v>
      </c>
      <c r="K239" s="35">
        <f t="shared" si="35"/>
        <v>0</v>
      </c>
      <c r="L239" s="117">
        <f>SUMIF(A$4:A239,"="&amp;A239,I$4:I239)-SUMIF(A$4:A239,"="&amp;A239,H$4:H239)</f>
        <v>0</v>
      </c>
      <c r="M239" s="117">
        <f>SUMIF(A$4:A239,"="&amp;A239,K$4:K239)-SUMIF(A$4:A239,"="&amp;A239,J$4:J239)</f>
        <v>0</v>
      </c>
      <c r="N239" s="116">
        <f t="shared" ca="1" si="36"/>
        <v>-17049.919999999991</v>
      </c>
      <c r="P239" s="153"/>
    </row>
    <row r="240" spans="1:16" s="17" customFormat="1" x14ac:dyDescent="0.35">
      <c r="A240" s="118"/>
      <c r="B240" s="126"/>
      <c r="C240" s="124"/>
      <c r="D240" s="123"/>
      <c r="E240" s="123"/>
      <c r="F240" s="121"/>
      <c r="G240" s="120"/>
      <c r="H240" s="123"/>
      <c r="I240" s="123"/>
      <c r="J240" s="35">
        <f t="shared" si="34"/>
        <v>0</v>
      </c>
      <c r="K240" s="35">
        <f t="shared" si="35"/>
        <v>0</v>
      </c>
      <c r="L240" s="117">
        <f>SUMIF(A$4:A240,"="&amp;A240,I$4:I240)-SUMIF(A$4:A240,"="&amp;A240,H$4:H240)</f>
        <v>0</v>
      </c>
      <c r="M240" s="117">
        <f>SUMIF(A$4:A240,"="&amp;A240,K$4:K240)-SUMIF(A$4:A240,"="&amp;A240,J$4:J240)</f>
        <v>0</v>
      </c>
      <c r="N240" s="116">
        <f t="shared" ca="1" si="36"/>
        <v>-17049.919999999991</v>
      </c>
      <c r="P240" s="153"/>
    </row>
    <row r="241" spans="1:16" s="17" customFormat="1" x14ac:dyDescent="0.35">
      <c r="A241" s="118"/>
      <c r="B241" s="126"/>
      <c r="C241" s="124"/>
      <c r="D241" s="123"/>
      <c r="E241" s="123"/>
      <c r="F241" s="121"/>
      <c r="G241" s="120"/>
      <c r="H241" s="123"/>
      <c r="I241" s="123"/>
      <c r="J241" s="35">
        <f t="shared" si="34"/>
        <v>0</v>
      </c>
      <c r="K241" s="35">
        <f t="shared" si="35"/>
        <v>0</v>
      </c>
      <c r="L241" s="117">
        <f>SUMIF(A$4:A241,"="&amp;A241,I$4:I241)-SUMIF(A$4:A241,"="&amp;A241,H$4:H241)</f>
        <v>0</v>
      </c>
      <c r="M241" s="117">
        <f>SUMIF(A$4:A241,"="&amp;A241,K$4:K241)-SUMIF(A$4:A241,"="&amp;A241,J$4:J241)</f>
        <v>0</v>
      </c>
      <c r="N241" s="116">
        <f t="shared" ca="1" si="36"/>
        <v>-17049.919999999991</v>
      </c>
      <c r="P241" s="153"/>
    </row>
    <row r="242" spans="1:16" s="17" customFormat="1" x14ac:dyDescent="0.35">
      <c r="A242" s="118"/>
      <c r="B242" s="119"/>
      <c r="C242" s="124"/>
      <c r="D242" s="123"/>
      <c r="E242" s="123"/>
      <c r="F242" s="121"/>
      <c r="G242" s="120"/>
      <c r="H242" s="123"/>
      <c r="I242" s="123"/>
      <c r="J242" s="35">
        <f t="shared" si="34"/>
        <v>0</v>
      </c>
      <c r="K242" s="35">
        <f t="shared" si="35"/>
        <v>0</v>
      </c>
      <c r="L242" s="117">
        <f>SUMIF(A$4:A242,"="&amp;A242,I$4:I242)-SUMIF(A$4:A242,"="&amp;A242,H$4:H242)</f>
        <v>0</v>
      </c>
      <c r="M242" s="117">
        <f>SUMIF(A$4:A242,"="&amp;A242,K$4:K242)-SUMIF(A$4:A242,"="&amp;A242,J$4:J242)</f>
        <v>0</v>
      </c>
      <c r="N242" s="116">
        <f t="shared" ca="1" si="36"/>
        <v>-17049.919999999991</v>
      </c>
      <c r="P242" s="153"/>
    </row>
    <row r="243" spans="1:16" s="17" customFormat="1" x14ac:dyDescent="0.35">
      <c r="A243" s="118"/>
      <c r="B243" s="119"/>
      <c r="C243" s="124"/>
      <c r="D243" s="123"/>
      <c r="E243" s="123"/>
      <c r="F243" s="121"/>
      <c r="G243" s="120"/>
      <c r="H243" s="123"/>
      <c r="I243" s="123"/>
      <c r="J243" s="35">
        <f t="shared" si="34"/>
        <v>0</v>
      </c>
      <c r="K243" s="35">
        <f t="shared" si="35"/>
        <v>0</v>
      </c>
      <c r="L243" s="117">
        <f>SUMIF(A$4:A243,"="&amp;A243,I$4:I243)-SUMIF(A$4:A243,"="&amp;A243,H$4:H243)</f>
        <v>0</v>
      </c>
      <c r="M243" s="117">
        <f>SUMIF(A$4:A243,"="&amp;A243,K$4:K243)-SUMIF(A$4:A243,"="&amp;A243,J$4:J243)</f>
        <v>0</v>
      </c>
      <c r="N243" s="116">
        <f t="shared" ca="1" si="36"/>
        <v>-17049.919999999991</v>
      </c>
      <c r="P243" s="153"/>
    </row>
    <row r="244" spans="1:16" s="17" customFormat="1" x14ac:dyDescent="0.35">
      <c r="A244" s="118"/>
      <c r="B244" s="119"/>
      <c r="C244" s="124"/>
      <c r="D244" s="123"/>
      <c r="E244" s="123"/>
      <c r="F244" s="121"/>
      <c r="G244" s="120"/>
      <c r="H244" s="123"/>
      <c r="I244" s="123"/>
      <c r="J244" s="35">
        <f t="shared" ref="J244:J275" si="37">IF(OR(G244="c",G244="R"),H244,0)</f>
        <v>0</v>
      </c>
      <c r="K244" s="35">
        <f t="shared" ref="K244:K275" si="38">IF(OR(G244="c",G244="R"),I244,0)</f>
        <v>0</v>
      </c>
      <c r="L244" s="117">
        <f>SUMIF(A$4:A244,"="&amp;A244,I$4:I244)-SUMIF(A$4:A244,"="&amp;A244,H$4:H244)</f>
        <v>0</v>
      </c>
      <c r="M244" s="117">
        <f>SUMIF(A$4:A244,"="&amp;A244,K$4:K244)-SUMIF(A$4:A244,"="&amp;A244,J$4:J244)</f>
        <v>0</v>
      </c>
      <c r="N244" s="116">
        <f t="shared" ref="N244:N275" ca="1" si="39">IF(ISERROR(OFFSET(N244,-1,0,1,1)+I244-H244),I244-H244,OFFSET(N244,-1,0,1,1)+I244-H244)</f>
        <v>-17049.919999999991</v>
      </c>
      <c r="P244" s="153"/>
    </row>
    <row r="245" spans="1:16" s="17" customFormat="1" x14ac:dyDescent="0.35">
      <c r="A245" s="118"/>
      <c r="B245" s="119"/>
      <c r="C245" s="124"/>
      <c r="D245" s="123"/>
      <c r="E245" s="123"/>
      <c r="F245" s="121"/>
      <c r="G245" s="120"/>
      <c r="H245" s="123"/>
      <c r="I245" s="123"/>
      <c r="J245" s="35">
        <f t="shared" si="37"/>
        <v>0</v>
      </c>
      <c r="K245" s="35">
        <f t="shared" si="38"/>
        <v>0</v>
      </c>
      <c r="L245" s="117">
        <f>SUMIF(A$4:A245,"="&amp;A245,I$4:I245)-SUMIF(A$4:A245,"="&amp;A245,H$4:H245)</f>
        <v>0</v>
      </c>
      <c r="M245" s="117">
        <f>SUMIF(A$4:A245,"="&amp;A245,K$4:K245)-SUMIF(A$4:A245,"="&amp;A245,J$4:J245)</f>
        <v>0</v>
      </c>
      <c r="N245" s="116">
        <f t="shared" ca="1" si="39"/>
        <v>-17049.919999999991</v>
      </c>
      <c r="P245" s="153"/>
    </row>
    <row r="246" spans="1:16" s="17" customFormat="1" x14ac:dyDescent="0.35">
      <c r="A246" s="118"/>
      <c r="B246" s="119"/>
      <c r="C246" s="124"/>
      <c r="D246" s="123"/>
      <c r="E246" s="123"/>
      <c r="F246" s="121"/>
      <c r="G246" s="120"/>
      <c r="H246" s="123"/>
      <c r="I246" s="123"/>
      <c r="J246" s="35">
        <f t="shared" si="37"/>
        <v>0</v>
      </c>
      <c r="K246" s="35">
        <f t="shared" si="38"/>
        <v>0</v>
      </c>
      <c r="L246" s="117">
        <f>SUMIF(A$4:A246,"="&amp;A246,I$4:I246)-SUMIF(A$4:A246,"="&amp;A246,H$4:H246)</f>
        <v>0</v>
      </c>
      <c r="M246" s="117">
        <f>SUMIF(A$4:A246,"="&amp;A246,K$4:K246)-SUMIF(A$4:A246,"="&amp;A246,J$4:J246)</f>
        <v>0</v>
      </c>
      <c r="N246" s="116">
        <f t="shared" ca="1" si="39"/>
        <v>-17049.919999999991</v>
      </c>
      <c r="P246" s="153"/>
    </row>
    <row r="247" spans="1:16" s="17" customFormat="1" x14ac:dyDescent="0.35">
      <c r="A247" s="118"/>
      <c r="B247" s="119"/>
      <c r="C247" s="124"/>
      <c r="D247" s="123"/>
      <c r="E247" s="123"/>
      <c r="F247" s="121"/>
      <c r="G247" s="120"/>
      <c r="H247" s="123"/>
      <c r="I247" s="123"/>
      <c r="J247" s="35">
        <f t="shared" si="37"/>
        <v>0</v>
      </c>
      <c r="K247" s="35">
        <f t="shared" si="38"/>
        <v>0</v>
      </c>
      <c r="L247" s="117">
        <f>SUMIF(A$4:A247,"="&amp;A247,I$4:I247)-SUMIF(A$4:A247,"="&amp;A247,H$4:H247)</f>
        <v>0</v>
      </c>
      <c r="M247" s="117">
        <f>SUMIF(A$4:A247,"="&amp;A247,K$4:K247)-SUMIF(A$4:A247,"="&amp;A247,J$4:J247)</f>
        <v>0</v>
      </c>
      <c r="N247" s="116">
        <f t="shared" ca="1" si="39"/>
        <v>-17049.919999999991</v>
      </c>
      <c r="P247" s="153"/>
    </row>
    <row r="248" spans="1:16" s="17" customFormat="1" x14ac:dyDescent="0.35">
      <c r="A248" s="118"/>
      <c r="B248" s="119"/>
      <c r="C248" s="124"/>
      <c r="D248" s="123"/>
      <c r="E248" s="123"/>
      <c r="F248" s="121"/>
      <c r="G248" s="120"/>
      <c r="H248" s="123"/>
      <c r="I248" s="123"/>
      <c r="J248" s="35">
        <f t="shared" si="37"/>
        <v>0</v>
      </c>
      <c r="K248" s="35">
        <f t="shared" si="38"/>
        <v>0</v>
      </c>
      <c r="L248" s="117">
        <f>SUMIF(A$4:A248,"="&amp;A248,I$4:I248)-SUMIF(A$4:A248,"="&amp;A248,H$4:H248)</f>
        <v>0</v>
      </c>
      <c r="M248" s="117">
        <f>SUMIF(A$4:A248,"="&amp;A248,K$4:K248)-SUMIF(A$4:A248,"="&amp;A248,J$4:J248)</f>
        <v>0</v>
      </c>
      <c r="N248" s="116">
        <f t="shared" ca="1" si="39"/>
        <v>-17049.919999999991</v>
      </c>
      <c r="P248" s="153"/>
    </row>
    <row r="249" spans="1:16" s="17" customFormat="1" x14ac:dyDescent="0.35">
      <c r="A249" s="118"/>
      <c r="B249" s="119"/>
      <c r="C249" s="124"/>
      <c r="D249" s="123"/>
      <c r="E249" s="123"/>
      <c r="F249" s="121"/>
      <c r="G249" s="124"/>
      <c r="H249" s="123"/>
      <c r="I249" s="123"/>
      <c r="J249" s="35">
        <f t="shared" si="37"/>
        <v>0</v>
      </c>
      <c r="K249" s="35">
        <f t="shared" si="38"/>
        <v>0</v>
      </c>
      <c r="L249" s="117">
        <f>SUMIF(A$4:A249,"="&amp;A249,I$4:I249)-SUMIF(A$4:A249,"="&amp;A249,H$4:H249)</f>
        <v>0</v>
      </c>
      <c r="M249" s="117">
        <f>SUMIF(A$4:A249,"="&amp;A249,K$4:K249)-SUMIF(A$4:A249,"="&amp;A249,J$4:J249)</f>
        <v>0</v>
      </c>
      <c r="N249" s="116">
        <f t="shared" ca="1" si="39"/>
        <v>-17049.919999999991</v>
      </c>
      <c r="P249" s="153"/>
    </row>
    <row r="250" spans="1:16" s="17" customFormat="1" x14ac:dyDescent="0.35">
      <c r="A250" s="118"/>
      <c r="B250" s="119"/>
      <c r="C250" s="124"/>
      <c r="D250" s="123"/>
      <c r="E250" s="123"/>
      <c r="F250" s="121"/>
      <c r="G250" s="124"/>
      <c r="H250" s="123"/>
      <c r="I250" s="123"/>
      <c r="J250" s="35">
        <f t="shared" si="37"/>
        <v>0</v>
      </c>
      <c r="K250" s="35">
        <f t="shared" si="38"/>
        <v>0</v>
      </c>
      <c r="L250" s="117">
        <f>SUMIF(A$4:A250,"="&amp;A250,I$4:I250)-SUMIF(A$4:A250,"="&amp;A250,H$4:H250)</f>
        <v>0</v>
      </c>
      <c r="M250" s="117">
        <f>SUMIF(A$4:A250,"="&amp;A250,K$4:K250)-SUMIF(A$4:A250,"="&amp;A250,J$4:J250)</f>
        <v>0</v>
      </c>
      <c r="N250" s="116">
        <f t="shared" ca="1" si="39"/>
        <v>-17049.919999999991</v>
      </c>
      <c r="P250" s="153"/>
    </row>
    <row r="251" spans="1:16" s="17" customFormat="1" x14ac:dyDescent="0.35">
      <c r="A251" s="118"/>
      <c r="B251" s="119"/>
      <c r="C251" s="124"/>
      <c r="D251" s="123"/>
      <c r="E251" s="123"/>
      <c r="F251" s="121"/>
      <c r="G251" s="124"/>
      <c r="H251" s="123"/>
      <c r="I251" s="123"/>
      <c r="J251" s="35">
        <f t="shared" si="37"/>
        <v>0</v>
      </c>
      <c r="K251" s="35">
        <f t="shared" si="38"/>
        <v>0</v>
      </c>
      <c r="L251" s="117">
        <f>SUMIF(A$4:A251,"="&amp;A251,I$4:I251)-SUMIF(A$4:A251,"="&amp;A251,H$4:H251)</f>
        <v>0</v>
      </c>
      <c r="M251" s="117">
        <f>SUMIF(A$4:A251,"="&amp;A251,K$4:K251)-SUMIF(A$4:A251,"="&amp;A251,J$4:J251)</f>
        <v>0</v>
      </c>
      <c r="N251" s="116">
        <f t="shared" ca="1" si="39"/>
        <v>-17049.919999999991</v>
      </c>
      <c r="P251" s="153"/>
    </row>
    <row r="252" spans="1:16" s="17" customFormat="1" x14ac:dyDescent="0.35">
      <c r="A252" s="118"/>
      <c r="B252" s="119"/>
      <c r="C252" s="124"/>
      <c r="D252" s="123"/>
      <c r="E252" s="123"/>
      <c r="F252" s="121"/>
      <c r="G252" s="124"/>
      <c r="H252" s="123"/>
      <c r="I252" s="123"/>
      <c r="J252" s="35">
        <f t="shared" si="37"/>
        <v>0</v>
      </c>
      <c r="K252" s="35">
        <f t="shared" si="38"/>
        <v>0</v>
      </c>
      <c r="L252" s="117">
        <f>SUMIF(A$4:A252,"="&amp;A252,I$4:I252)-SUMIF(A$4:A252,"="&amp;A252,H$4:H252)</f>
        <v>0</v>
      </c>
      <c r="M252" s="117">
        <f>SUMIF(A$4:A252,"="&amp;A252,K$4:K252)-SUMIF(A$4:A252,"="&amp;A252,J$4:J252)</f>
        <v>0</v>
      </c>
      <c r="N252" s="116">
        <f t="shared" ca="1" si="39"/>
        <v>-17049.919999999991</v>
      </c>
      <c r="P252" s="153"/>
    </row>
    <row r="253" spans="1:16" s="17" customFormat="1" x14ac:dyDescent="0.35">
      <c r="A253" s="118"/>
      <c r="B253" s="119"/>
      <c r="C253" s="124"/>
      <c r="D253" s="123"/>
      <c r="E253" s="123"/>
      <c r="F253" s="121"/>
      <c r="G253" s="124"/>
      <c r="H253" s="123"/>
      <c r="I253" s="123"/>
      <c r="J253" s="35">
        <f t="shared" si="37"/>
        <v>0</v>
      </c>
      <c r="K253" s="35">
        <f t="shared" si="38"/>
        <v>0</v>
      </c>
      <c r="L253" s="117">
        <f>SUMIF(A$4:A253,"="&amp;A253,I$4:I253)-SUMIF(A$4:A253,"="&amp;A253,H$4:H253)</f>
        <v>0</v>
      </c>
      <c r="M253" s="117">
        <f>SUMIF(A$4:A253,"="&amp;A253,K$4:K253)-SUMIF(A$4:A253,"="&amp;A253,J$4:J253)</f>
        <v>0</v>
      </c>
      <c r="N253" s="116">
        <f t="shared" ca="1" si="39"/>
        <v>-17049.919999999991</v>
      </c>
      <c r="P253" s="153"/>
    </row>
    <row r="254" spans="1:16" s="17" customFormat="1" x14ac:dyDescent="0.35">
      <c r="A254" s="118"/>
      <c r="B254" s="119"/>
      <c r="C254" s="124"/>
      <c r="D254" s="123"/>
      <c r="E254" s="123"/>
      <c r="F254" s="121"/>
      <c r="G254" s="124"/>
      <c r="H254" s="123"/>
      <c r="I254" s="123"/>
      <c r="J254" s="35">
        <f t="shared" si="37"/>
        <v>0</v>
      </c>
      <c r="K254" s="35">
        <f t="shared" si="38"/>
        <v>0</v>
      </c>
      <c r="L254" s="117">
        <f>SUMIF(A$4:A254,"="&amp;A254,I$4:I254)-SUMIF(A$4:A254,"="&amp;A254,H$4:H254)</f>
        <v>0</v>
      </c>
      <c r="M254" s="117">
        <f>SUMIF(A$4:A254,"="&amp;A254,K$4:K254)-SUMIF(A$4:A254,"="&amp;A254,J$4:J254)</f>
        <v>0</v>
      </c>
      <c r="N254" s="116">
        <f t="shared" ca="1" si="39"/>
        <v>-17049.919999999991</v>
      </c>
      <c r="P254" s="153"/>
    </row>
    <row r="255" spans="1:16" s="17" customFormat="1" x14ac:dyDescent="0.35">
      <c r="A255" s="118"/>
      <c r="B255" s="119"/>
      <c r="C255" s="124"/>
      <c r="D255" s="123"/>
      <c r="E255" s="123"/>
      <c r="F255" s="121"/>
      <c r="G255" s="124"/>
      <c r="H255" s="123"/>
      <c r="I255" s="123"/>
      <c r="J255" s="35">
        <f t="shared" si="37"/>
        <v>0</v>
      </c>
      <c r="K255" s="35">
        <f t="shared" si="38"/>
        <v>0</v>
      </c>
      <c r="L255" s="117">
        <f>SUMIF(A$4:A255,"="&amp;A255,I$4:I255)-SUMIF(A$4:A255,"="&amp;A255,H$4:H255)</f>
        <v>0</v>
      </c>
      <c r="M255" s="117">
        <f>SUMIF(A$4:A255,"="&amp;A255,K$4:K255)-SUMIF(A$4:A255,"="&amp;A255,J$4:J255)</f>
        <v>0</v>
      </c>
      <c r="N255" s="116">
        <f t="shared" ca="1" si="39"/>
        <v>-17049.919999999991</v>
      </c>
      <c r="P255" s="153"/>
    </row>
    <row r="256" spans="1:16" s="17" customFormat="1" x14ac:dyDescent="0.35">
      <c r="A256" s="118"/>
      <c r="B256" s="119"/>
      <c r="C256" s="124"/>
      <c r="D256" s="123"/>
      <c r="E256" s="123"/>
      <c r="F256" s="121"/>
      <c r="G256" s="124"/>
      <c r="H256" s="123"/>
      <c r="I256" s="123"/>
      <c r="J256" s="35">
        <f t="shared" si="37"/>
        <v>0</v>
      </c>
      <c r="K256" s="35">
        <f t="shared" si="38"/>
        <v>0</v>
      </c>
      <c r="L256" s="117">
        <f>SUMIF(A$4:A256,"="&amp;A256,I$4:I256)-SUMIF(A$4:A256,"="&amp;A256,H$4:H256)</f>
        <v>0</v>
      </c>
      <c r="M256" s="117">
        <f>SUMIF(A$4:A256,"="&amp;A256,K$4:K256)-SUMIF(A$4:A256,"="&amp;A256,J$4:J256)</f>
        <v>0</v>
      </c>
      <c r="N256" s="116">
        <f t="shared" ca="1" si="39"/>
        <v>-17049.919999999991</v>
      </c>
      <c r="P256" s="153"/>
    </row>
    <row r="257" spans="1:16" s="17" customFormat="1" x14ac:dyDescent="0.35">
      <c r="A257" s="118"/>
      <c r="B257" s="119"/>
      <c r="C257" s="124"/>
      <c r="D257" s="123"/>
      <c r="E257" s="123"/>
      <c r="F257" s="121"/>
      <c r="G257" s="124"/>
      <c r="H257" s="123"/>
      <c r="I257" s="123"/>
      <c r="J257" s="35">
        <f t="shared" si="37"/>
        <v>0</v>
      </c>
      <c r="K257" s="35">
        <f t="shared" si="38"/>
        <v>0</v>
      </c>
      <c r="L257" s="117">
        <f>SUMIF(A$4:A257,"="&amp;A257,I$4:I257)-SUMIF(A$4:A257,"="&amp;A257,H$4:H257)</f>
        <v>0</v>
      </c>
      <c r="M257" s="117">
        <f>SUMIF(A$4:A257,"="&amp;A257,K$4:K257)-SUMIF(A$4:A257,"="&amp;A257,J$4:J257)</f>
        <v>0</v>
      </c>
      <c r="N257" s="116">
        <f t="shared" ca="1" si="39"/>
        <v>-17049.919999999991</v>
      </c>
      <c r="P257" s="153"/>
    </row>
    <row r="258" spans="1:16" s="17" customFormat="1" x14ac:dyDescent="0.35">
      <c r="A258" s="118"/>
      <c r="B258" s="119"/>
      <c r="C258" s="124"/>
      <c r="D258" s="123"/>
      <c r="E258" s="123"/>
      <c r="F258" s="121"/>
      <c r="G258" s="124"/>
      <c r="H258" s="123"/>
      <c r="I258" s="123"/>
      <c r="J258" s="35">
        <f t="shared" si="37"/>
        <v>0</v>
      </c>
      <c r="K258" s="35">
        <f t="shared" si="38"/>
        <v>0</v>
      </c>
      <c r="L258" s="117">
        <f>SUMIF(A$4:A258,"="&amp;A258,I$4:I258)-SUMIF(A$4:A258,"="&amp;A258,H$4:H258)</f>
        <v>0</v>
      </c>
      <c r="M258" s="117">
        <f>SUMIF(A$4:A258,"="&amp;A258,K$4:K258)-SUMIF(A$4:A258,"="&amp;A258,J$4:J258)</f>
        <v>0</v>
      </c>
      <c r="N258" s="116">
        <f t="shared" ca="1" si="39"/>
        <v>-17049.919999999991</v>
      </c>
      <c r="P258" s="153"/>
    </row>
    <row r="259" spans="1:16" s="17" customFormat="1" x14ac:dyDescent="0.35">
      <c r="A259" s="118"/>
      <c r="B259" s="119"/>
      <c r="C259" s="124"/>
      <c r="D259" s="123"/>
      <c r="E259" s="123"/>
      <c r="F259" s="121"/>
      <c r="G259" s="124"/>
      <c r="H259" s="123"/>
      <c r="I259" s="123"/>
      <c r="J259" s="35">
        <f t="shared" si="37"/>
        <v>0</v>
      </c>
      <c r="K259" s="35">
        <f t="shared" si="38"/>
        <v>0</v>
      </c>
      <c r="L259" s="117">
        <f>SUMIF(A$4:A259,"="&amp;A259,I$4:I259)-SUMIF(A$4:A259,"="&amp;A259,H$4:H259)</f>
        <v>0</v>
      </c>
      <c r="M259" s="117">
        <f>SUMIF(A$4:A259,"="&amp;A259,K$4:K259)-SUMIF(A$4:A259,"="&amp;A259,J$4:J259)</f>
        <v>0</v>
      </c>
      <c r="N259" s="116">
        <f t="shared" ca="1" si="39"/>
        <v>-17049.919999999991</v>
      </c>
      <c r="P259" s="153"/>
    </row>
    <row r="260" spans="1:16" s="17" customFormat="1" x14ac:dyDescent="0.35">
      <c r="A260" s="118"/>
      <c r="B260" s="119"/>
      <c r="C260" s="124"/>
      <c r="D260" s="123"/>
      <c r="E260" s="123"/>
      <c r="F260" s="121"/>
      <c r="G260" s="124"/>
      <c r="H260" s="123"/>
      <c r="I260" s="123"/>
      <c r="J260" s="35">
        <f t="shared" si="37"/>
        <v>0</v>
      </c>
      <c r="K260" s="35">
        <f t="shared" si="38"/>
        <v>0</v>
      </c>
      <c r="L260" s="117">
        <f>SUMIF(A$4:A260,"="&amp;A260,I$4:I260)-SUMIF(A$4:A260,"="&amp;A260,H$4:H260)</f>
        <v>0</v>
      </c>
      <c r="M260" s="117">
        <f>SUMIF(A$4:A260,"="&amp;A260,K$4:K260)-SUMIF(A$4:A260,"="&amp;A260,J$4:J260)</f>
        <v>0</v>
      </c>
      <c r="N260" s="116">
        <f t="shared" ca="1" si="39"/>
        <v>-17049.919999999991</v>
      </c>
      <c r="P260" s="153"/>
    </row>
    <row r="261" spans="1:16" s="17" customFormat="1" x14ac:dyDescent="0.35">
      <c r="A261" s="118"/>
      <c r="B261" s="119"/>
      <c r="C261" s="124"/>
      <c r="D261" s="123"/>
      <c r="E261" s="123"/>
      <c r="F261" s="121"/>
      <c r="G261" s="124"/>
      <c r="H261" s="123"/>
      <c r="I261" s="123"/>
      <c r="J261" s="35">
        <f t="shared" si="37"/>
        <v>0</v>
      </c>
      <c r="K261" s="35">
        <f t="shared" si="38"/>
        <v>0</v>
      </c>
      <c r="L261" s="117">
        <f>SUMIF(A$4:A261,"="&amp;A261,I$4:I261)-SUMIF(A$4:A261,"="&amp;A261,H$4:H261)</f>
        <v>0</v>
      </c>
      <c r="M261" s="117">
        <f>SUMIF(A$4:A261,"="&amp;A261,K$4:K261)-SUMIF(A$4:A261,"="&amp;A261,J$4:J261)</f>
        <v>0</v>
      </c>
      <c r="N261" s="116">
        <f t="shared" ca="1" si="39"/>
        <v>-17049.919999999991</v>
      </c>
      <c r="P261" s="153"/>
    </row>
    <row r="262" spans="1:16" s="17" customFormat="1" x14ac:dyDescent="0.35">
      <c r="A262" s="118"/>
      <c r="B262" s="119"/>
      <c r="C262" s="124"/>
      <c r="D262" s="123"/>
      <c r="E262" s="123"/>
      <c r="F262" s="121"/>
      <c r="G262" s="124"/>
      <c r="H262" s="123"/>
      <c r="I262" s="123"/>
      <c r="J262" s="35">
        <f t="shared" si="37"/>
        <v>0</v>
      </c>
      <c r="K262" s="35">
        <f t="shared" si="38"/>
        <v>0</v>
      </c>
      <c r="L262" s="117">
        <f>SUMIF(A$4:A262,"="&amp;A262,I$4:I262)-SUMIF(A$4:A262,"="&amp;A262,H$4:H262)</f>
        <v>0</v>
      </c>
      <c r="M262" s="117">
        <f>SUMIF(A$4:A262,"="&amp;A262,K$4:K262)-SUMIF(A$4:A262,"="&amp;A262,J$4:J262)</f>
        <v>0</v>
      </c>
      <c r="N262" s="116">
        <f t="shared" ca="1" si="39"/>
        <v>-17049.919999999991</v>
      </c>
      <c r="P262" s="153"/>
    </row>
    <row r="263" spans="1:16" s="17" customFormat="1" x14ac:dyDescent="0.35">
      <c r="A263" s="118"/>
      <c r="B263" s="119"/>
      <c r="C263" s="124"/>
      <c r="D263" s="123"/>
      <c r="E263" s="123"/>
      <c r="F263" s="121"/>
      <c r="G263" s="124"/>
      <c r="H263" s="123"/>
      <c r="I263" s="123"/>
      <c r="J263" s="35">
        <f t="shared" si="37"/>
        <v>0</v>
      </c>
      <c r="K263" s="35">
        <f t="shared" si="38"/>
        <v>0</v>
      </c>
      <c r="L263" s="117">
        <f>SUMIF(A$4:A263,"="&amp;A263,I$4:I263)-SUMIF(A$4:A263,"="&amp;A263,H$4:H263)</f>
        <v>0</v>
      </c>
      <c r="M263" s="117">
        <f>SUMIF(A$4:A263,"="&amp;A263,K$4:K263)-SUMIF(A$4:A263,"="&amp;A263,J$4:J263)</f>
        <v>0</v>
      </c>
      <c r="N263" s="116">
        <f t="shared" ca="1" si="39"/>
        <v>-17049.919999999991</v>
      </c>
      <c r="P263" s="153"/>
    </row>
    <row r="264" spans="1:16" s="17" customFormat="1" x14ac:dyDescent="0.35">
      <c r="A264" s="118"/>
      <c r="B264" s="119"/>
      <c r="C264" s="124"/>
      <c r="D264" s="123"/>
      <c r="E264" s="123"/>
      <c r="F264" s="121"/>
      <c r="G264" s="124"/>
      <c r="H264" s="123"/>
      <c r="I264" s="123"/>
      <c r="J264" s="35">
        <f t="shared" si="37"/>
        <v>0</v>
      </c>
      <c r="K264" s="35">
        <f t="shared" si="38"/>
        <v>0</v>
      </c>
      <c r="L264" s="117">
        <f>SUMIF(A$4:A264,"="&amp;A264,I$4:I264)-SUMIF(A$4:A264,"="&amp;A264,H$4:H264)</f>
        <v>0</v>
      </c>
      <c r="M264" s="117">
        <f>SUMIF(A$4:A264,"="&amp;A264,K$4:K264)-SUMIF(A$4:A264,"="&amp;A264,J$4:J264)</f>
        <v>0</v>
      </c>
      <c r="N264" s="116">
        <f t="shared" ca="1" si="39"/>
        <v>-17049.919999999991</v>
      </c>
      <c r="P264" s="153"/>
    </row>
    <row r="265" spans="1:16" s="17" customFormat="1" x14ac:dyDescent="0.35">
      <c r="A265" s="118"/>
      <c r="B265" s="119"/>
      <c r="C265" s="124"/>
      <c r="D265" s="123"/>
      <c r="E265" s="123"/>
      <c r="F265" s="121"/>
      <c r="G265" s="124"/>
      <c r="H265" s="123"/>
      <c r="I265" s="123"/>
      <c r="J265" s="35">
        <f t="shared" si="37"/>
        <v>0</v>
      </c>
      <c r="K265" s="35">
        <f t="shared" si="38"/>
        <v>0</v>
      </c>
      <c r="L265" s="117">
        <f>SUMIF(A$4:A265,"="&amp;A265,I$4:I265)-SUMIF(A$4:A265,"="&amp;A265,H$4:H265)</f>
        <v>0</v>
      </c>
      <c r="M265" s="117">
        <f>SUMIF(A$4:A265,"="&amp;A265,K$4:K265)-SUMIF(A$4:A265,"="&amp;A265,J$4:J265)</f>
        <v>0</v>
      </c>
      <c r="N265" s="116">
        <f t="shared" ca="1" si="39"/>
        <v>-17049.919999999991</v>
      </c>
      <c r="P265" s="153"/>
    </row>
    <row r="266" spans="1:16" s="17" customFormat="1" x14ac:dyDescent="0.35">
      <c r="A266" s="118"/>
      <c r="B266" s="119"/>
      <c r="C266" s="124"/>
      <c r="D266" s="123"/>
      <c r="E266" s="123"/>
      <c r="F266" s="121"/>
      <c r="G266" s="124"/>
      <c r="H266" s="123"/>
      <c r="I266" s="123"/>
      <c r="J266" s="35">
        <f t="shared" si="37"/>
        <v>0</v>
      </c>
      <c r="K266" s="35">
        <f t="shared" si="38"/>
        <v>0</v>
      </c>
      <c r="L266" s="117">
        <f>SUMIF(A$4:A266,"="&amp;A266,I$4:I266)-SUMIF(A$4:A266,"="&amp;A266,H$4:H266)</f>
        <v>0</v>
      </c>
      <c r="M266" s="117">
        <f>SUMIF(A$4:A266,"="&amp;A266,K$4:K266)-SUMIF(A$4:A266,"="&amp;A266,J$4:J266)</f>
        <v>0</v>
      </c>
      <c r="N266" s="116">
        <f t="shared" ca="1" si="39"/>
        <v>-17049.919999999991</v>
      </c>
      <c r="P266" s="153"/>
    </row>
    <row r="267" spans="1:16" s="17" customFormat="1" x14ac:dyDescent="0.35">
      <c r="A267" s="118"/>
      <c r="B267" s="119"/>
      <c r="C267" s="124"/>
      <c r="D267" s="123"/>
      <c r="E267" s="123"/>
      <c r="F267" s="121"/>
      <c r="G267" s="124"/>
      <c r="H267" s="123"/>
      <c r="I267" s="123"/>
      <c r="J267" s="35">
        <f t="shared" si="37"/>
        <v>0</v>
      </c>
      <c r="K267" s="35">
        <f t="shared" si="38"/>
        <v>0</v>
      </c>
      <c r="L267" s="117">
        <f>SUMIF(A$4:A267,"="&amp;A267,I$4:I267)-SUMIF(A$4:A267,"="&amp;A267,H$4:H267)</f>
        <v>0</v>
      </c>
      <c r="M267" s="117">
        <f>SUMIF(A$4:A267,"="&amp;A267,K$4:K267)-SUMIF(A$4:A267,"="&amp;A267,J$4:J267)</f>
        <v>0</v>
      </c>
      <c r="N267" s="116">
        <f t="shared" ca="1" si="39"/>
        <v>-17049.919999999991</v>
      </c>
      <c r="P267" s="153"/>
    </row>
    <row r="268" spans="1:16" s="17" customFormat="1" x14ac:dyDescent="0.35">
      <c r="A268" s="118"/>
      <c r="B268" s="119"/>
      <c r="C268" s="124"/>
      <c r="D268" s="123"/>
      <c r="E268" s="123"/>
      <c r="F268" s="121"/>
      <c r="G268" s="124"/>
      <c r="H268" s="123"/>
      <c r="I268" s="123"/>
      <c r="J268" s="35">
        <f t="shared" si="37"/>
        <v>0</v>
      </c>
      <c r="K268" s="35">
        <f t="shared" si="38"/>
        <v>0</v>
      </c>
      <c r="L268" s="117">
        <f>SUMIF(A$4:A268,"="&amp;A268,I$4:I268)-SUMIF(A$4:A268,"="&amp;A268,H$4:H268)</f>
        <v>0</v>
      </c>
      <c r="M268" s="117">
        <f>SUMIF(A$4:A268,"="&amp;A268,K$4:K268)-SUMIF(A$4:A268,"="&amp;A268,J$4:J268)</f>
        <v>0</v>
      </c>
      <c r="N268" s="116">
        <f t="shared" ca="1" si="39"/>
        <v>-17049.919999999991</v>
      </c>
      <c r="P268" s="153"/>
    </row>
    <row r="269" spans="1:16" s="17" customFormat="1" x14ac:dyDescent="0.35">
      <c r="A269" s="118"/>
      <c r="B269" s="119"/>
      <c r="C269" s="124"/>
      <c r="D269" s="123"/>
      <c r="E269" s="123"/>
      <c r="F269" s="121"/>
      <c r="G269" s="124"/>
      <c r="H269" s="123"/>
      <c r="I269" s="123"/>
      <c r="J269" s="35">
        <f t="shared" si="37"/>
        <v>0</v>
      </c>
      <c r="K269" s="35">
        <f t="shared" si="38"/>
        <v>0</v>
      </c>
      <c r="L269" s="117">
        <f>SUMIF(A$4:A269,"="&amp;A269,I$4:I269)-SUMIF(A$4:A269,"="&amp;A269,H$4:H269)</f>
        <v>0</v>
      </c>
      <c r="M269" s="117">
        <f>SUMIF(A$4:A269,"="&amp;A269,K$4:K269)-SUMIF(A$4:A269,"="&amp;A269,J$4:J269)</f>
        <v>0</v>
      </c>
      <c r="N269" s="116">
        <f t="shared" ca="1" si="39"/>
        <v>-17049.919999999991</v>
      </c>
      <c r="P269" s="153"/>
    </row>
    <row r="270" spans="1:16" s="17" customFormat="1" x14ac:dyDescent="0.35">
      <c r="A270" s="118"/>
      <c r="B270" s="119"/>
      <c r="C270" s="124"/>
      <c r="D270" s="123"/>
      <c r="E270" s="123"/>
      <c r="F270" s="121"/>
      <c r="G270" s="124"/>
      <c r="H270" s="123"/>
      <c r="I270" s="123"/>
      <c r="J270" s="35">
        <f t="shared" si="37"/>
        <v>0</v>
      </c>
      <c r="K270" s="35">
        <f t="shared" si="38"/>
        <v>0</v>
      </c>
      <c r="L270" s="117">
        <f>SUMIF(A$4:A270,"="&amp;A270,I$4:I270)-SUMIF(A$4:A270,"="&amp;A270,H$4:H270)</f>
        <v>0</v>
      </c>
      <c r="M270" s="117">
        <f>SUMIF(A$4:A270,"="&amp;A270,K$4:K270)-SUMIF(A$4:A270,"="&amp;A270,J$4:J270)</f>
        <v>0</v>
      </c>
      <c r="N270" s="116">
        <f t="shared" ca="1" si="39"/>
        <v>-17049.919999999991</v>
      </c>
      <c r="P270" s="153"/>
    </row>
    <row r="271" spans="1:16" s="17" customFormat="1" x14ac:dyDescent="0.35">
      <c r="A271" s="118"/>
      <c r="B271" s="119"/>
      <c r="C271" s="124"/>
      <c r="D271" s="123"/>
      <c r="E271" s="123"/>
      <c r="F271" s="121"/>
      <c r="G271" s="124"/>
      <c r="H271" s="123"/>
      <c r="I271" s="123"/>
      <c r="J271" s="35">
        <f t="shared" si="37"/>
        <v>0</v>
      </c>
      <c r="K271" s="35">
        <f t="shared" si="38"/>
        <v>0</v>
      </c>
      <c r="L271" s="117">
        <f>SUMIF(A$4:A271,"="&amp;A271,I$4:I271)-SUMIF(A$4:A271,"="&amp;A271,H$4:H271)</f>
        <v>0</v>
      </c>
      <c r="M271" s="117">
        <f>SUMIF(A$4:A271,"="&amp;A271,K$4:K271)-SUMIF(A$4:A271,"="&amp;A271,J$4:J271)</f>
        <v>0</v>
      </c>
      <c r="N271" s="116">
        <f t="shared" ca="1" si="39"/>
        <v>-17049.919999999991</v>
      </c>
      <c r="P271" s="153"/>
    </row>
    <row r="272" spans="1:16" s="17" customFormat="1" x14ac:dyDescent="0.35">
      <c r="A272" s="118"/>
      <c r="B272" s="119"/>
      <c r="C272" s="124"/>
      <c r="D272" s="123"/>
      <c r="E272" s="123"/>
      <c r="F272" s="121"/>
      <c r="G272" s="124"/>
      <c r="H272" s="123"/>
      <c r="I272" s="123"/>
      <c r="J272" s="35">
        <f t="shared" si="37"/>
        <v>0</v>
      </c>
      <c r="K272" s="35">
        <f t="shared" si="38"/>
        <v>0</v>
      </c>
      <c r="L272" s="117">
        <f>SUMIF(A$4:A272,"="&amp;A272,I$4:I272)-SUMIF(A$4:A272,"="&amp;A272,H$4:H272)</f>
        <v>0</v>
      </c>
      <c r="M272" s="117">
        <f>SUMIF(A$4:A272,"="&amp;A272,K$4:K272)-SUMIF(A$4:A272,"="&amp;A272,J$4:J272)</f>
        <v>0</v>
      </c>
      <c r="N272" s="116">
        <f t="shared" ca="1" si="39"/>
        <v>-17049.919999999991</v>
      </c>
      <c r="P272" s="153"/>
    </row>
    <row r="273" spans="1:16" s="17" customFormat="1" x14ac:dyDescent="0.35">
      <c r="A273" s="118"/>
      <c r="B273" s="119"/>
      <c r="C273" s="124"/>
      <c r="D273" s="123"/>
      <c r="E273" s="123"/>
      <c r="F273" s="121"/>
      <c r="G273" s="124"/>
      <c r="H273" s="123"/>
      <c r="I273" s="123"/>
      <c r="J273" s="35">
        <f t="shared" si="37"/>
        <v>0</v>
      </c>
      <c r="K273" s="35">
        <f t="shared" si="38"/>
        <v>0</v>
      </c>
      <c r="L273" s="117">
        <f>SUMIF(A$4:A273,"="&amp;A273,I$4:I273)-SUMIF(A$4:A273,"="&amp;A273,H$4:H273)</f>
        <v>0</v>
      </c>
      <c r="M273" s="117">
        <f>SUMIF(A$4:A273,"="&amp;A273,K$4:K273)-SUMIF(A$4:A273,"="&amp;A273,J$4:J273)</f>
        <v>0</v>
      </c>
      <c r="N273" s="116">
        <f t="shared" ca="1" si="39"/>
        <v>-17049.919999999991</v>
      </c>
      <c r="P273" s="153"/>
    </row>
    <row r="274" spans="1:16" s="17" customFormat="1" x14ac:dyDescent="0.35">
      <c r="A274" s="118"/>
      <c r="B274" s="119"/>
      <c r="C274" s="124"/>
      <c r="D274" s="123"/>
      <c r="E274" s="123"/>
      <c r="F274" s="121"/>
      <c r="G274" s="124"/>
      <c r="H274" s="123"/>
      <c r="I274" s="123"/>
      <c r="J274" s="35">
        <f t="shared" si="37"/>
        <v>0</v>
      </c>
      <c r="K274" s="35">
        <f t="shared" si="38"/>
        <v>0</v>
      </c>
      <c r="L274" s="117">
        <f>SUMIF(A$4:A274,"="&amp;A274,I$4:I274)-SUMIF(A$4:A274,"="&amp;A274,H$4:H274)</f>
        <v>0</v>
      </c>
      <c r="M274" s="117">
        <f>SUMIF(A$4:A274,"="&amp;A274,K$4:K274)-SUMIF(A$4:A274,"="&amp;A274,J$4:J274)</f>
        <v>0</v>
      </c>
      <c r="N274" s="116">
        <f t="shared" ca="1" si="39"/>
        <v>-17049.919999999991</v>
      </c>
      <c r="P274" s="153"/>
    </row>
    <row r="275" spans="1:16" s="17" customFormat="1" x14ac:dyDescent="0.35">
      <c r="A275" s="118"/>
      <c r="B275" s="119"/>
      <c r="C275" s="124"/>
      <c r="D275" s="123"/>
      <c r="E275" s="123"/>
      <c r="F275" s="121"/>
      <c r="G275" s="124"/>
      <c r="H275" s="123"/>
      <c r="I275" s="123"/>
      <c r="J275" s="35">
        <f t="shared" si="37"/>
        <v>0</v>
      </c>
      <c r="K275" s="35">
        <f t="shared" si="38"/>
        <v>0</v>
      </c>
      <c r="L275" s="117">
        <f>SUMIF(A$4:A275,"="&amp;A275,I$4:I275)-SUMIF(A$4:A275,"="&amp;A275,H$4:H275)</f>
        <v>0</v>
      </c>
      <c r="M275" s="117">
        <f>SUMIF(A$4:A275,"="&amp;A275,K$4:K275)-SUMIF(A$4:A275,"="&amp;A275,J$4:J275)</f>
        <v>0</v>
      </c>
      <c r="N275" s="116">
        <f t="shared" ca="1" si="39"/>
        <v>-17049.919999999991</v>
      </c>
      <c r="P275" s="153"/>
    </row>
    <row r="276" spans="1:16" s="17" customFormat="1" x14ac:dyDescent="0.35">
      <c r="A276" s="118"/>
      <c r="B276" s="119"/>
      <c r="C276" s="124"/>
      <c r="D276" s="123"/>
      <c r="E276" s="123"/>
      <c r="F276" s="121"/>
      <c r="G276" s="124"/>
      <c r="H276" s="123"/>
      <c r="I276" s="123"/>
      <c r="J276" s="35">
        <f t="shared" ref="J276:J299" si="40">IF(OR(G276="c",G276="R"),H276,0)</f>
        <v>0</v>
      </c>
      <c r="K276" s="35">
        <f t="shared" ref="K276:K299" si="41">IF(OR(G276="c",G276="R"),I276,0)</f>
        <v>0</v>
      </c>
      <c r="L276" s="117">
        <f>SUMIF(A$4:A276,"="&amp;A276,I$4:I276)-SUMIF(A$4:A276,"="&amp;A276,H$4:H276)</f>
        <v>0</v>
      </c>
      <c r="M276" s="117">
        <f>SUMIF(A$4:A276,"="&amp;A276,K$4:K276)-SUMIF(A$4:A276,"="&amp;A276,J$4:J276)</f>
        <v>0</v>
      </c>
      <c r="N276" s="116">
        <f t="shared" ref="N276:N299" ca="1" si="42">IF(ISERROR(OFFSET(N276,-1,0,1,1)+I276-H276),I276-H276,OFFSET(N276,-1,0,1,1)+I276-H276)</f>
        <v>-17049.919999999991</v>
      </c>
      <c r="P276" s="153"/>
    </row>
    <row r="277" spans="1:16" s="17" customFormat="1" x14ac:dyDescent="0.35">
      <c r="A277" s="118"/>
      <c r="B277" s="119"/>
      <c r="C277" s="124"/>
      <c r="D277" s="123"/>
      <c r="E277" s="123"/>
      <c r="F277" s="121"/>
      <c r="G277" s="124"/>
      <c r="H277" s="123"/>
      <c r="I277" s="123"/>
      <c r="J277" s="35">
        <f t="shared" si="40"/>
        <v>0</v>
      </c>
      <c r="K277" s="35">
        <f t="shared" si="41"/>
        <v>0</v>
      </c>
      <c r="L277" s="117">
        <f>SUMIF(A$4:A277,"="&amp;A277,I$4:I277)-SUMIF(A$4:A277,"="&amp;A277,H$4:H277)</f>
        <v>0</v>
      </c>
      <c r="M277" s="117">
        <f>SUMIF(A$4:A277,"="&amp;A277,K$4:K277)-SUMIF(A$4:A277,"="&amp;A277,J$4:J277)</f>
        <v>0</v>
      </c>
      <c r="N277" s="116">
        <f t="shared" ca="1" si="42"/>
        <v>-17049.919999999991</v>
      </c>
      <c r="P277" s="153"/>
    </row>
    <row r="278" spans="1:16" s="17" customFormat="1" x14ac:dyDescent="0.35">
      <c r="A278" s="118"/>
      <c r="B278" s="119"/>
      <c r="C278" s="124"/>
      <c r="D278" s="123"/>
      <c r="E278" s="123"/>
      <c r="F278" s="121"/>
      <c r="G278" s="124"/>
      <c r="H278" s="123"/>
      <c r="I278" s="123"/>
      <c r="J278" s="35">
        <f t="shared" si="40"/>
        <v>0</v>
      </c>
      <c r="K278" s="35">
        <f t="shared" si="41"/>
        <v>0</v>
      </c>
      <c r="L278" s="117">
        <f>SUMIF(A$4:A278,"="&amp;A278,I$4:I278)-SUMIF(A$4:A278,"="&amp;A278,H$4:H278)</f>
        <v>0</v>
      </c>
      <c r="M278" s="117">
        <f>SUMIF(A$4:A278,"="&amp;A278,K$4:K278)-SUMIF(A$4:A278,"="&amp;A278,J$4:J278)</f>
        <v>0</v>
      </c>
      <c r="N278" s="116">
        <f t="shared" ca="1" si="42"/>
        <v>-17049.919999999991</v>
      </c>
      <c r="P278" s="153"/>
    </row>
    <row r="279" spans="1:16" s="17" customFormat="1" x14ac:dyDescent="0.35">
      <c r="A279" s="118"/>
      <c r="B279" s="119"/>
      <c r="C279" s="124"/>
      <c r="D279" s="123"/>
      <c r="E279" s="123"/>
      <c r="F279" s="121"/>
      <c r="G279" s="124"/>
      <c r="H279" s="123"/>
      <c r="I279" s="123"/>
      <c r="J279" s="35">
        <f t="shared" si="40"/>
        <v>0</v>
      </c>
      <c r="K279" s="35">
        <f t="shared" si="41"/>
        <v>0</v>
      </c>
      <c r="L279" s="117">
        <f>SUMIF(A$4:A279,"="&amp;A279,I$4:I279)-SUMIF(A$4:A279,"="&amp;A279,H$4:H279)</f>
        <v>0</v>
      </c>
      <c r="M279" s="117">
        <f>SUMIF(A$4:A279,"="&amp;A279,K$4:K279)-SUMIF(A$4:A279,"="&amp;A279,J$4:J279)</f>
        <v>0</v>
      </c>
      <c r="N279" s="116">
        <f t="shared" ca="1" si="42"/>
        <v>-17049.919999999991</v>
      </c>
      <c r="P279" s="153"/>
    </row>
    <row r="280" spans="1:16" s="17" customFormat="1" x14ac:dyDescent="0.35">
      <c r="A280" s="118"/>
      <c r="B280" s="119"/>
      <c r="C280" s="124"/>
      <c r="D280" s="123"/>
      <c r="E280" s="123"/>
      <c r="F280" s="121"/>
      <c r="G280" s="124"/>
      <c r="H280" s="123"/>
      <c r="I280" s="123"/>
      <c r="J280" s="35">
        <f t="shared" si="40"/>
        <v>0</v>
      </c>
      <c r="K280" s="35">
        <f t="shared" si="41"/>
        <v>0</v>
      </c>
      <c r="L280" s="117">
        <f>SUMIF(A$4:A280,"="&amp;A280,I$4:I280)-SUMIF(A$4:A280,"="&amp;A280,H$4:H280)</f>
        <v>0</v>
      </c>
      <c r="M280" s="117">
        <f>SUMIF(A$4:A280,"="&amp;A280,K$4:K280)-SUMIF(A$4:A280,"="&amp;A280,J$4:J280)</f>
        <v>0</v>
      </c>
      <c r="N280" s="116">
        <f t="shared" ca="1" si="42"/>
        <v>-17049.919999999991</v>
      </c>
      <c r="P280" s="153"/>
    </row>
    <row r="281" spans="1:16" s="17" customFormat="1" x14ac:dyDescent="0.35">
      <c r="A281" s="118"/>
      <c r="B281" s="119"/>
      <c r="C281" s="124"/>
      <c r="D281" s="123"/>
      <c r="E281" s="123"/>
      <c r="F281" s="121"/>
      <c r="G281" s="124"/>
      <c r="H281" s="123"/>
      <c r="I281" s="123"/>
      <c r="J281" s="35">
        <f t="shared" si="40"/>
        <v>0</v>
      </c>
      <c r="K281" s="35">
        <f t="shared" si="41"/>
        <v>0</v>
      </c>
      <c r="L281" s="117">
        <f>SUMIF(A$4:A281,"="&amp;A281,I$4:I281)-SUMIF(A$4:A281,"="&amp;A281,H$4:H281)</f>
        <v>0</v>
      </c>
      <c r="M281" s="117">
        <f>SUMIF(A$4:A281,"="&amp;A281,K$4:K281)-SUMIF(A$4:A281,"="&amp;A281,J$4:J281)</f>
        <v>0</v>
      </c>
      <c r="N281" s="116">
        <f t="shared" ca="1" si="42"/>
        <v>-17049.919999999991</v>
      </c>
      <c r="P281" s="153"/>
    </row>
    <row r="282" spans="1:16" s="17" customFormat="1" x14ac:dyDescent="0.35">
      <c r="A282" s="118"/>
      <c r="B282" s="119"/>
      <c r="C282" s="124"/>
      <c r="D282" s="123"/>
      <c r="E282" s="123"/>
      <c r="F282" s="121"/>
      <c r="G282" s="124"/>
      <c r="H282" s="123"/>
      <c r="I282" s="123"/>
      <c r="J282" s="35">
        <f t="shared" si="40"/>
        <v>0</v>
      </c>
      <c r="K282" s="35">
        <f t="shared" si="41"/>
        <v>0</v>
      </c>
      <c r="L282" s="117">
        <f>SUMIF(A$4:A282,"="&amp;A282,I$4:I282)-SUMIF(A$4:A282,"="&amp;A282,H$4:H282)</f>
        <v>0</v>
      </c>
      <c r="M282" s="117">
        <f>SUMIF(A$4:A282,"="&amp;A282,K$4:K282)-SUMIF(A$4:A282,"="&amp;A282,J$4:J282)</f>
        <v>0</v>
      </c>
      <c r="N282" s="116">
        <f t="shared" ca="1" si="42"/>
        <v>-17049.919999999991</v>
      </c>
      <c r="P282" s="153"/>
    </row>
    <row r="283" spans="1:16" s="17" customFormat="1" x14ac:dyDescent="0.35">
      <c r="A283" s="118"/>
      <c r="B283" s="119"/>
      <c r="C283" s="124"/>
      <c r="D283" s="123"/>
      <c r="E283" s="123"/>
      <c r="F283" s="121"/>
      <c r="G283" s="124"/>
      <c r="H283" s="123"/>
      <c r="I283" s="123"/>
      <c r="J283" s="35">
        <f t="shared" si="40"/>
        <v>0</v>
      </c>
      <c r="K283" s="35">
        <f t="shared" si="41"/>
        <v>0</v>
      </c>
      <c r="L283" s="117">
        <f>SUMIF(A$4:A283,"="&amp;A283,I$4:I283)-SUMIF(A$4:A283,"="&amp;A283,H$4:H283)</f>
        <v>0</v>
      </c>
      <c r="M283" s="117">
        <f>SUMIF(A$4:A283,"="&amp;A283,K$4:K283)-SUMIF(A$4:A283,"="&amp;A283,J$4:J283)</f>
        <v>0</v>
      </c>
      <c r="N283" s="116">
        <f t="shared" ca="1" si="42"/>
        <v>-17049.919999999991</v>
      </c>
      <c r="P283" s="153"/>
    </row>
    <row r="284" spans="1:16" s="17" customFormat="1" x14ac:dyDescent="0.35">
      <c r="A284" s="118"/>
      <c r="B284" s="119"/>
      <c r="C284" s="124"/>
      <c r="D284" s="123"/>
      <c r="E284" s="123"/>
      <c r="F284" s="121"/>
      <c r="G284" s="124"/>
      <c r="H284" s="123"/>
      <c r="I284" s="123"/>
      <c r="J284" s="35">
        <f t="shared" si="40"/>
        <v>0</v>
      </c>
      <c r="K284" s="35">
        <f t="shared" si="41"/>
        <v>0</v>
      </c>
      <c r="L284" s="117">
        <f>SUMIF(A$4:A284,"="&amp;A284,I$4:I284)-SUMIF(A$4:A284,"="&amp;A284,H$4:H284)</f>
        <v>0</v>
      </c>
      <c r="M284" s="117">
        <f>SUMIF(A$4:A284,"="&amp;A284,K$4:K284)-SUMIF(A$4:A284,"="&amp;A284,J$4:J284)</f>
        <v>0</v>
      </c>
      <c r="N284" s="116">
        <f t="shared" ca="1" si="42"/>
        <v>-17049.919999999991</v>
      </c>
      <c r="P284" s="153"/>
    </row>
    <row r="285" spans="1:16" s="17" customFormat="1" x14ac:dyDescent="0.35">
      <c r="A285" s="118"/>
      <c r="B285" s="119"/>
      <c r="C285" s="124"/>
      <c r="D285" s="123"/>
      <c r="E285" s="123"/>
      <c r="F285" s="121"/>
      <c r="G285" s="124"/>
      <c r="H285" s="123"/>
      <c r="I285" s="123"/>
      <c r="J285" s="35">
        <f t="shared" si="40"/>
        <v>0</v>
      </c>
      <c r="K285" s="35">
        <f t="shared" si="41"/>
        <v>0</v>
      </c>
      <c r="L285" s="117">
        <f>SUMIF(A$4:A285,"="&amp;A285,I$4:I285)-SUMIF(A$4:A285,"="&amp;A285,H$4:H285)</f>
        <v>0</v>
      </c>
      <c r="M285" s="117">
        <f>SUMIF(A$4:A285,"="&amp;A285,K$4:K285)-SUMIF(A$4:A285,"="&amp;A285,J$4:J285)</f>
        <v>0</v>
      </c>
      <c r="N285" s="116">
        <f t="shared" ca="1" si="42"/>
        <v>-17049.919999999991</v>
      </c>
      <c r="P285" s="153"/>
    </row>
    <row r="286" spans="1:16" s="17" customFormat="1" x14ac:dyDescent="0.35">
      <c r="A286" s="118"/>
      <c r="B286" s="119"/>
      <c r="C286" s="124"/>
      <c r="D286" s="123"/>
      <c r="E286" s="123"/>
      <c r="F286" s="121"/>
      <c r="G286" s="124"/>
      <c r="H286" s="123"/>
      <c r="I286" s="123"/>
      <c r="J286" s="35">
        <f t="shared" si="40"/>
        <v>0</v>
      </c>
      <c r="K286" s="35">
        <f t="shared" si="41"/>
        <v>0</v>
      </c>
      <c r="L286" s="117">
        <f>SUMIF(A$4:A286,"="&amp;A286,I$4:I286)-SUMIF(A$4:A286,"="&amp;A286,H$4:H286)</f>
        <v>0</v>
      </c>
      <c r="M286" s="117">
        <f>SUMIF(A$4:A286,"="&amp;A286,K$4:K286)-SUMIF(A$4:A286,"="&amp;A286,J$4:J286)</f>
        <v>0</v>
      </c>
      <c r="N286" s="116">
        <f t="shared" ca="1" si="42"/>
        <v>-17049.919999999991</v>
      </c>
      <c r="P286" s="153"/>
    </row>
    <row r="287" spans="1:16" s="17" customFormat="1" x14ac:dyDescent="0.35">
      <c r="A287" s="118"/>
      <c r="B287" s="119"/>
      <c r="C287" s="124"/>
      <c r="D287" s="123"/>
      <c r="E287" s="123"/>
      <c r="F287" s="121"/>
      <c r="G287" s="124"/>
      <c r="H287" s="123"/>
      <c r="I287" s="123"/>
      <c r="J287" s="35">
        <f t="shared" si="40"/>
        <v>0</v>
      </c>
      <c r="K287" s="35">
        <f t="shared" si="41"/>
        <v>0</v>
      </c>
      <c r="L287" s="117">
        <f>SUMIF(A$4:A287,"="&amp;A287,I$4:I287)-SUMIF(A$4:A287,"="&amp;A287,H$4:H287)</f>
        <v>0</v>
      </c>
      <c r="M287" s="117">
        <f>SUMIF(A$4:A287,"="&amp;A287,K$4:K287)-SUMIF(A$4:A287,"="&amp;A287,J$4:J287)</f>
        <v>0</v>
      </c>
      <c r="N287" s="116">
        <f t="shared" ca="1" si="42"/>
        <v>-17049.919999999991</v>
      </c>
      <c r="P287" s="153"/>
    </row>
    <row r="288" spans="1:16" s="17" customFormat="1" x14ac:dyDescent="0.35">
      <c r="A288" s="118"/>
      <c r="B288" s="119"/>
      <c r="C288" s="124"/>
      <c r="D288" s="123"/>
      <c r="E288" s="123"/>
      <c r="F288" s="121"/>
      <c r="G288" s="124"/>
      <c r="H288" s="123"/>
      <c r="I288" s="123"/>
      <c r="J288" s="35">
        <f t="shared" si="40"/>
        <v>0</v>
      </c>
      <c r="K288" s="35">
        <f t="shared" si="41"/>
        <v>0</v>
      </c>
      <c r="L288" s="117">
        <f>SUMIF(A$4:A288,"="&amp;A288,I$4:I288)-SUMIF(A$4:A288,"="&amp;A288,H$4:H288)</f>
        <v>0</v>
      </c>
      <c r="M288" s="117">
        <f>SUMIF(A$4:A288,"="&amp;A288,K$4:K288)-SUMIF(A$4:A288,"="&amp;A288,J$4:J288)</f>
        <v>0</v>
      </c>
      <c r="N288" s="116">
        <f t="shared" ca="1" si="42"/>
        <v>-17049.919999999991</v>
      </c>
      <c r="P288" s="153"/>
    </row>
    <row r="289" spans="1:16" s="17" customFormat="1" x14ac:dyDescent="0.35">
      <c r="A289" s="118"/>
      <c r="B289" s="119"/>
      <c r="C289" s="124"/>
      <c r="D289" s="123"/>
      <c r="E289" s="123"/>
      <c r="F289" s="121"/>
      <c r="G289" s="124"/>
      <c r="H289" s="123"/>
      <c r="I289" s="123"/>
      <c r="J289" s="35">
        <f t="shared" si="40"/>
        <v>0</v>
      </c>
      <c r="K289" s="35">
        <f t="shared" si="41"/>
        <v>0</v>
      </c>
      <c r="L289" s="117">
        <f>SUMIF(A$4:A289,"="&amp;A289,I$4:I289)-SUMIF(A$4:A289,"="&amp;A289,H$4:H289)</f>
        <v>0</v>
      </c>
      <c r="M289" s="117">
        <f>SUMIF(A$4:A289,"="&amp;A289,K$4:K289)-SUMIF(A$4:A289,"="&amp;A289,J$4:J289)</f>
        <v>0</v>
      </c>
      <c r="N289" s="116">
        <f t="shared" ca="1" si="42"/>
        <v>-17049.919999999991</v>
      </c>
      <c r="P289" s="153"/>
    </row>
    <row r="290" spans="1:16" s="17" customFormat="1" x14ac:dyDescent="0.35">
      <c r="A290" s="118"/>
      <c r="B290" s="119"/>
      <c r="C290" s="124"/>
      <c r="D290" s="123"/>
      <c r="E290" s="123"/>
      <c r="F290" s="121"/>
      <c r="G290" s="124"/>
      <c r="H290" s="123"/>
      <c r="I290" s="123"/>
      <c r="J290" s="35">
        <f t="shared" si="40"/>
        <v>0</v>
      </c>
      <c r="K290" s="35">
        <f t="shared" si="41"/>
        <v>0</v>
      </c>
      <c r="L290" s="117">
        <f>SUMIF(A$4:A290,"="&amp;A290,I$4:I290)-SUMIF(A$4:A290,"="&amp;A290,H$4:H290)</f>
        <v>0</v>
      </c>
      <c r="M290" s="117">
        <f>SUMIF(A$4:A290,"="&amp;A290,K$4:K290)-SUMIF(A$4:A290,"="&amp;A290,J$4:J290)</f>
        <v>0</v>
      </c>
      <c r="N290" s="116">
        <f t="shared" ca="1" si="42"/>
        <v>-17049.919999999991</v>
      </c>
      <c r="P290" s="153"/>
    </row>
    <row r="291" spans="1:16" s="17" customFormat="1" x14ac:dyDescent="0.35">
      <c r="A291" s="118"/>
      <c r="B291" s="119"/>
      <c r="C291" s="124"/>
      <c r="D291" s="123"/>
      <c r="E291" s="123"/>
      <c r="F291" s="121"/>
      <c r="G291" s="124"/>
      <c r="H291" s="123"/>
      <c r="I291" s="123"/>
      <c r="J291" s="35">
        <f t="shared" si="40"/>
        <v>0</v>
      </c>
      <c r="K291" s="35">
        <f t="shared" si="41"/>
        <v>0</v>
      </c>
      <c r="L291" s="117">
        <f>SUMIF(A$4:A291,"="&amp;A291,I$4:I291)-SUMIF(A$4:A291,"="&amp;A291,H$4:H291)</f>
        <v>0</v>
      </c>
      <c r="M291" s="117">
        <f>SUMIF(A$4:A291,"="&amp;A291,K$4:K291)-SUMIF(A$4:A291,"="&amp;A291,J$4:J291)</f>
        <v>0</v>
      </c>
      <c r="N291" s="116">
        <f t="shared" ca="1" si="42"/>
        <v>-17049.919999999991</v>
      </c>
      <c r="P291" s="153"/>
    </row>
    <row r="292" spans="1:16" s="17" customFormat="1" x14ac:dyDescent="0.35">
      <c r="A292" s="118"/>
      <c r="B292" s="119"/>
      <c r="C292" s="124"/>
      <c r="D292" s="123"/>
      <c r="E292" s="123"/>
      <c r="F292" s="121"/>
      <c r="G292" s="124"/>
      <c r="H292" s="123"/>
      <c r="I292" s="123"/>
      <c r="J292" s="35">
        <f t="shared" si="40"/>
        <v>0</v>
      </c>
      <c r="K292" s="35">
        <f t="shared" si="41"/>
        <v>0</v>
      </c>
      <c r="L292" s="117">
        <f>SUMIF(A$4:A292,"="&amp;A292,I$4:I292)-SUMIF(A$4:A292,"="&amp;A292,H$4:H292)</f>
        <v>0</v>
      </c>
      <c r="M292" s="117">
        <f>SUMIF(A$4:A292,"="&amp;A292,K$4:K292)-SUMIF(A$4:A292,"="&amp;A292,J$4:J292)</f>
        <v>0</v>
      </c>
      <c r="N292" s="116">
        <f t="shared" ca="1" si="42"/>
        <v>-17049.919999999991</v>
      </c>
      <c r="P292" s="153"/>
    </row>
    <row r="293" spans="1:16" s="17" customFormat="1" x14ac:dyDescent="0.35">
      <c r="A293" s="118"/>
      <c r="B293" s="119"/>
      <c r="C293" s="124"/>
      <c r="D293" s="123"/>
      <c r="E293" s="123"/>
      <c r="F293" s="121"/>
      <c r="G293" s="124"/>
      <c r="H293" s="123"/>
      <c r="I293" s="123"/>
      <c r="J293" s="35">
        <f t="shared" si="40"/>
        <v>0</v>
      </c>
      <c r="K293" s="35">
        <f t="shared" si="41"/>
        <v>0</v>
      </c>
      <c r="L293" s="117">
        <f>SUMIF(A$4:A293,"="&amp;A293,I$4:I293)-SUMIF(A$4:A293,"="&amp;A293,H$4:H293)</f>
        <v>0</v>
      </c>
      <c r="M293" s="117">
        <f>SUMIF(A$4:A293,"="&amp;A293,K$4:K293)-SUMIF(A$4:A293,"="&amp;A293,J$4:J293)</f>
        <v>0</v>
      </c>
      <c r="N293" s="116">
        <f t="shared" ca="1" si="42"/>
        <v>-17049.919999999991</v>
      </c>
      <c r="P293" s="153"/>
    </row>
    <row r="294" spans="1:16" s="17" customFormat="1" x14ac:dyDescent="0.35">
      <c r="A294" s="118"/>
      <c r="B294" s="119"/>
      <c r="C294" s="124"/>
      <c r="D294" s="123"/>
      <c r="E294" s="123"/>
      <c r="F294" s="121"/>
      <c r="G294" s="124"/>
      <c r="H294" s="123"/>
      <c r="I294" s="123"/>
      <c r="J294" s="35">
        <f t="shared" si="40"/>
        <v>0</v>
      </c>
      <c r="K294" s="35">
        <f t="shared" si="41"/>
        <v>0</v>
      </c>
      <c r="L294" s="117">
        <f>SUMIF(A$4:A294,"="&amp;A294,I$4:I294)-SUMIF(A$4:A294,"="&amp;A294,H$4:H294)</f>
        <v>0</v>
      </c>
      <c r="M294" s="117">
        <f>SUMIF(A$4:A294,"="&amp;A294,K$4:K294)-SUMIF(A$4:A294,"="&amp;A294,J$4:J294)</f>
        <v>0</v>
      </c>
      <c r="N294" s="116">
        <f t="shared" ca="1" si="42"/>
        <v>-17049.919999999991</v>
      </c>
      <c r="P294" s="153"/>
    </row>
    <row r="295" spans="1:16" s="17" customFormat="1" x14ac:dyDescent="0.35">
      <c r="A295" s="118"/>
      <c r="B295" s="119"/>
      <c r="C295" s="124"/>
      <c r="D295" s="123"/>
      <c r="E295" s="123"/>
      <c r="F295" s="121"/>
      <c r="G295" s="124"/>
      <c r="H295" s="123"/>
      <c r="I295" s="123"/>
      <c r="J295" s="35">
        <f t="shared" si="40"/>
        <v>0</v>
      </c>
      <c r="K295" s="35">
        <f t="shared" si="41"/>
        <v>0</v>
      </c>
      <c r="L295" s="117">
        <f>SUMIF(A$4:A295,"="&amp;A295,I$4:I295)-SUMIF(A$4:A295,"="&amp;A295,H$4:H295)</f>
        <v>0</v>
      </c>
      <c r="M295" s="117">
        <f>SUMIF(A$4:A295,"="&amp;A295,K$4:K295)-SUMIF(A$4:A295,"="&amp;A295,J$4:J295)</f>
        <v>0</v>
      </c>
      <c r="N295" s="116">
        <f t="shared" ca="1" si="42"/>
        <v>-17049.919999999991</v>
      </c>
      <c r="P295" s="153"/>
    </row>
    <row r="296" spans="1:16" s="17" customFormat="1" x14ac:dyDescent="0.35">
      <c r="A296" s="118"/>
      <c r="B296" s="119"/>
      <c r="C296" s="124"/>
      <c r="D296" s="123"/>
      <c r="E296" s="123"/>
      <c r="F296" s="121"/>
      <c r="G296" s="124"/>
      <c r="H296" s="123"/>
      <c r="I296" s="123"/>
      <c r="J296" s="35">
        <f t="shared" si="40"/>
        <v>0</v>
      </c>
      <c r="K296" s="35">
        <f t="shared" si="41"/>
        <v>0</v>
      </c>
      <c r="L296" s="117">
        <f>SUMIF(A$4:A296,"="&amp;A296,I$4:I296)-SUMIF(A$4:A296,"="&amp;A296,H$4:H296)</f>
        <v>0</v>
      </c>
      <c r="M296" s="117">
        <f>SUMIF(A$4:A296,"="&amp;A296,K$4:K296)-SUMIF(A$4:A296,"="&amp;A296,J$4:J296)</f>
        <v>0</v>
      </c>
      <c r="N296" s="116">
        <f t="shared" ca="1" si="42"/>
        <v>-17049.919999999991</v>
      </c>
      <c r="P296" s="153"/>
    </row>
    <row r="297" spans="1:16" s="17" customFormat="1" x14ac:dyDescent="0.35">
      <c r="A297" s="118"/>
      <c r="B297" s="119"/>
      <c r="C297" s="124"/>
      <c r="D297" s="123"/>
      <c r="E297" s="123"/>
      <c r="F297" s="121"/>
      <c r="G297" s="124"/>
      <c r="H297" s="123"/>
      <c r="I297" s="123"/>
      <c r="J297" s="35">
        <f t="shared" si="40"/>
        <v>0</v>
      </c>
      <c r="K297" s="35">
        <f t="shared" si="41"/>
        <v>0</v>
      </c>
      <c r="L297" s="117">
        <f>SUMIF(A$4:A297,"="&amp;A297,I$4:I297)-SUMIF(A$4:A297,"="&amp;A297,H$4:H297)</f>
        <v>0</v>
      </c>
      <c r="M297" s="117">
        <f>SUMIF(A$4:A297,"="&amp;A297,K$4:K297)-SUMIF(A$4:A297,"="&amp;A297,J$4:J297)</f>
        <v>0</v>
      </c>
      <c r="N297" s="116">
        <f t="shared" ca="1" si="42"/>
        <v>-17049.919999999991</v>
      </c>
      <c r="P297" s="153"/>
    </row>
    <row r="298" spans="1:16" s="17" customFormat="1" x14ac:dyDescent="0.35">
      <c r="A298" s="118"/>
      <c r="B298" s="119"/>
      <c r="C298" s="124"/>
      <c r="D298" s="123"/>
      <c r="E298" s="123"/>
      <c r="F298" s="121"/>
      <c r="G298" s="124"/>
      <c r="H298" s="123"/>
      <c r="I298" s="123"/>
      <c r="J298" s="35">
        <f t="shared" si="40"/>
        <v>0</v>
      </c>
      <c r="K298" s="35">
        <f t="shared" si="41"/>
        <v>0</v>
      </c>
      <c r="L298" s="117">
        <f>SUMIF(A$4:A298,"="&amp;A298,I$4:I298)-SUMIF(A$4:A298,"="&amp;A298,H$4:H298)</f>
        <v>0</v>
      </c>
      <c r="M298" s="117">
        <f>SUMIF(A$4:A298,"="&amp;A298,K$4:K298)-SUMIF(A$4:A298,"="&amp;A298,J$4:J298)</f>
        <v>0</v>
      </c>
      <c r="N298" s="116">
        <f t="shared" ca="1" si="42"/>
        <v>-17049.919999999991</v>
      </c>
      <c r="P298" s="153"/>
    </row>
    <row r="299" spans="1:16" s="17" customFormat="1" x14ac:dyDescent="0.35">
      <c r="A299" s="118"/>
      <c r="B299" s="119"/>
      <c r="C299" s="124"/>
      <c r="D299" s="123"/>
      <c r="E299" s="123"/>
      <c r="F299" s="121"/>
      <c r="G299" s="124"/>
      <c r="H299" s="123"/>
      <c r="I299" s="123"/>
      <c r="J299" s="35">
        <f t="shared" si="40"/>
        <v>0</v>
      </c>
      <c r="K299" s="35">
        <f t="shared" si="41"/>
        <v>0</v>
      </c>
      <c r="L299" s="117">
        <f>SUMIF(A$4:A299,"="&amp;A299,I$4:I299)-SUMIF(A$4:A299,"="&amp;A299,H$4:H299)</f>
        <v>0</v>
      </c>
      <c r="M299" s="117">
        <f>SUMIF(A$4:A299,"="&amp;A299,K$4:K299)-SUMIF(A$4:A299,"="&amp;A299,J$4:J299)</f>
        <v>0</v>
      </c>
      <c r="N299" s="116">
        <f t="shared" ca="1" si="42"/>
        <v>-17049.919999999991</v>
      </c>
      <c r="P299" s="153"/>
    </row>
    <row r="300" spans="1:16" s="17" customFormat="1" x14ac:dyDescent="0.35">
      <c r="A300" s="118"/>
      <c r="B300" s="119"/>
      <c r="C300" s="124"/>
      <c r="D300" s="123"/>
      <c r="E300" s="123"/>
      <c r="F300" s="121"/>
      <c r="G300" s="124"/>
      <c r="H300" s="123"/>
      <c r="I300" s="123"/>
      <c r="J300" s="35">
        <f t="shared" ref="J300:J307" si="43">IF(OR(G300="c",G300="R"),H300,0)</f>
        <v>0</v>
      </c>
      <c r="K300" s="35">
        <f t="shared" ref="K300:K307" si="44">IF(OR(G300="c",G300="R"),I300,0)</f>
        <v>0</v>
      </c>
      <c r="L300" s="117">
        <f>SUMIF(A$4:A300,"="&amp;A300,I$4:I300)-SUMIF(A$4:A300,"="&amp;A300,H$4:H300)</f>
        <v>0</v>
      </c>
      <c r="M300" s="117">
        <f>SUMIF(A$4:A300,"="&amp;A300,K$4:K300)-SUMIF(A$4:A300,"="&amp;A300,J$4:J300)</f>
        <v>0</v>
      </c>
      <c r="N300" s="116">
        <f t="shared" ref="N300:N307" ca="1" si="45">IF(ISERROR(OFFSET(N300,-1,0,1,1)+I300-H300),I300-H300,OFFSET(N300,-1,0,1,1)+I300-H300)</f>
        <v>-17049.919999999991</v>
      </c>
      <c r="P300" s="153"/>
    </row>
    <row r="301" spans="1:16" s="17" customFormat="1" x14ac:dyDescent="0.35">
      <c r="A301" s="118"/>
      <c r="B301" s="119"/>
      <c r="C301" s="124"/>
      <c r="D301" s="123"/>
      <c r="E301" s="123"/>
      <c r="F301" s="121"/>
      <c r="G301" s="124"/>
      <c r="H301" s="123"/>
      <c r="I301" s="123"/>
      <c r="J301" s="35">
        <f t="shared" si="43"/>
        <v>0</v>
      </c>
      <c r="K301" s="35">
        <f t="shared" si="44"/>
        <v>0</v>
      </c>
      <c r="L301" s="117">
        <f>SUMIF(A$4:A301,"="&amp;A301,I$4:I301)-SUMIF(A$4:A301,"="&amp;A301,H$4:H301)</f>
        <v>0</v>
      </c>
      <c r="M301" s="117">
        <f>SUMIF(A$4:A301,"="&amp;A301,K$4:K301)-SUMIF(A$4:A301,"="&amp;A301,J$4:J301)</f>
        <v>0</v>
      </c>
      <c r="N301" s="116">
        <f t="shared" ca="1" si="45"/>
        <v>-17049.919999999991</v>
      </c>
      <c r="P301" s="153"/>
    </row>
    <row r="302" spans="1:16" s="17" customFormat="1" x14ac:dyDescent="0.35">
      <c r="A302" s="118"/>
      <c r="B302" s="119"/>
      <c r="C302" s="124"/>
      <c r="D302" s="123"/>
      <c r="E302" s="123"/>
      <c r="F302" s="121"/>
      <c r="G302" s="124"/>
      <c r="H302" s="123"/>
      <c r="I302" s="123"/>
      <c r="J302" s="35">
        <f t="shared" si="43"/>
        <v>0</v>
      </c>
      <c r="K302" s="35">
        <f t="shared" si="44"/>
        <v>0</v>
      </c>
      <c r="L302" s="117">
        <f>SUMIF(A$4:A302,"="&amp;A302,I$4:I302)-SUMIF(A$4:A302,"="&amp;A302,H$4:H302)</f>
        <v>0</v>
      </c>
      <c r="M302" s="117">
        <f>SUMIF(A$4:A302,"="&amp;A302,K$4:K302)-SUMIF(A$4:A302,"="&amp;A302,J$4:J302)</f>
        <v>0</v>
      </c>
      <c r="N302" s="116">
        <f t="shared" ca="1" si="45"/>
        <v>-17049.919999999991</v>
      </c>
      <c r="P302" s="153"/>
    </row>
    <row r="303" spans="1:16" s="17" customFormat="1" x14ac:dyDescent="0.35">
      <c r="A303" s="118"/>
      <c r="B303" s="119"/>
      <c r="C303" s="124"/>
      <c r="D303" s="123"/>
      <c r="E303" s="123"/>
      <c r="F303" s="121"/>
      <c r="G303" s="124"/>
      <c r="H303" s="123"/>
      <c r="I303" s="123"/>
      <c r="J303" s="35">
        <f t="shared" si="43"/>
        <v>0</v>
      </c>
      <c r="K303" s="35">
        <f t="shared" si="44"/>
        <v>0</v>
      </c>
      <c r="L303" s="117">
        <f>SUMIF(A$4:A303,"="&amp;A303,I$4:I303)-SUMIF(A$4:A303,"="&amp;A303,H$4:H303)</f>
        <v>0</v>
      </c>
      <c r="M303" s="117">
        <f>SUMIF(A$4:A303,"="&amp;A303,K$4:K303)-SUMIF(A$4:A303,"="&amp;A303,J$4:J303)</f>
        <v>0</v>
      </c>
      <c r="N303" s="116">
        <f t="shared" ca="1" si="45"/>
        <v>-17049.919999999991</v>
      </c>
      <c r="P303" s="153"/>
    </row>
    <row r="304" spans="1:16" s="17" customFormat="1" x14ac:dyDescent="0.35">
      <c r="A304" s="118"/>
      <c r="B304" s="119"/>
      <c r="C304" s="124"/>
      <c r="D304" s="123"/>
      <c r="E304" s="123"/>
      <c r="F304" s="121"/>
      <c r="G304" s="124"/>
      <c r="H304" s="123"/>
      <c r="I304" s="123"/>
      <c r="J304" s="35">
        <f t="shared" si="43"/>
        <v>0</v>
      </c>
      <c r="K304" s="35">
        <f t="shared" si="44"/>
        <v>0</v>
      </c>
      <c r="L304" s="117">
        <f>SUMIF(A$4:A304,"="&amp;A304,I$4:I304)-SUMIF(A$4:A304,"="&amp;A304,H$4:H304)</f>
        <v>0</v>
      </c>
      <c r="M304" s="117">
        <f>SUMIF(A$4:A304,"="&amp;A304,K$4:K304)-SUMIF(A$4:A304,"="&amp;A304,J$4:J304)</f>
        <v>0</v>
      </c>
      <c r="N304" s="116">
        <f t="shared" ca="1" si="45"/>
        <v>-17049.919999999991</v>
      </c>
      <c r="P304" s="153"/>
    </row>
    <row r="305" spans="1:16" s="17" customFormat="1" x14ac:dyDescent="0.35">
      <c r="A305" s="118"/>
      <c r="B305" s="119"/>
      <c r="C305" s="124"/>
      <c r="D305" s="123"/>
      <c r="E305" s="123"/>
      <c r="F305" s="121"/>
      <c r="G305" s="124"/>
      <c r="H305" s="123"/>
      <c r="I305" s="123"/>
      <c r="J305" s="35">
        <f t="shared" si="43"/>
        <v>0</v>
      </c>
      <c r="K305" s="35">
        <f t="shared" si="44"/>
        <v>0</v>
      </c>
      <c r="L305" s="117">
        <f>SUMIF(A$4:A305,"="&amp;A305,I$4:I305)-SUMIF(A$4:A305,"="&amp;A305,H$4:H305)</f>
        <v>0</v>
      </c>
      <c r="M305" s="117">
        <f>SUMIF(A$4:A305,"="&amp;A305,K$4:K305)-SUMIF(A$4:A305,"="&amp;A305,J$4:J305)</f>
        <v>0</v>
      </c>
      <c r="N305" s="116">
        <f t="shared" ca="1" si="45"/>
        <v>-17049.919999999991</v>
      </c>
      <c r="P305" s="153"/>
    </row>
    <row r="306" spans="1:16" s="17" customFormat="1" x14ac:dyDescent="0.35">
      <c r="A306" s="118"/>
      <c r="B306" s="119"/>
      <c r="C306" s="124"/>
      <c r="D306" s="123"/>
      <c r="E306" s="123"/>
      <c r="F306" s="121"/>
      <c r="G306" s="124"/>
      <c r="H306" s="123"/>
      <c r="I306" s="123"/>
      <c r="J306" s="35">
        <f t="shared" si="43"/>
        <v>0</v>
      </c>
      <c r="K306" s="35">
        <f t="shared" si="44"/>
        <v>0</v>
      </c>
      <c r="L306" s="117">
        <f>SUMIF(A$4:A306,"="&amp;A306,I$4:I306)-SUMIF(A$4:A306,"="&amp;A306,H$4:H306)</f>
        <v>0</v>
      </c>
      <c r="M306" s="117">
        <f>SUMIF(A$4:A306,"="&amp;A306,K$4:K306)-SUMIF(A$4:A306,"="&amp;A306,J$4:J306)</f>
        <v>0</v>
      </c>
      <c r="N306" s="116">
        <f t="shared" ca="1" si="45"/>
        <v>-17049.919999999991</v>
      </c>
      <c r="P306" s="153"/>
    </row>
    <row r="307" spans="1:16" s="17" customFormat="1" x14ac:dyDescent="0.35">
      <c r="A307" s="118"/>
      <c r="B307" s="119"/>
      <c r="C307" s="124"/>
      <c r="D307" s="123"/>
      <c r="E307" s="123"/>
      <c r="F307" s="121"/>
      <c r="G307" s="124"/>
      <c r="H307" s="123"/>
      <c r="I307" s="123"/>
      <c r="J307" s="35">
        <f t="shared" si="43"/>
        <v>0</v>
      </c>
      <c r="K307" s="35">
        <f t="shared" si="44"/>
        <v>0</v>
      </c>
      <c r="L307" s="117">
        <f>SUMIF(A$4:A307,"="&amp;A307,I$4:I307)-SUMIF(A$4:A307,"="&amp;A307,H$4:H307)</f>
        <v>0</v>
      </c>
      <c r="M307" s="117">
        <f>SUMIF(A$4:A307,"="&amp;A307,K$4:K307)-SUMIF(A$4:A307,"="&amp;A307,J$4:J307)</f>
        <v>0</v>
      </c>
      <c r="N307" s="116">
        <f t="shared" ca="1" si="45"/>
        <v>-17049.919999999991</v>
      </c>
      <c r="P307" s="153"/>
    </row>
    <row r="308" spans="1:16" s="17" customFormat="1" x14ac:dyDescent="0.35">
      <c r="A308" s="118"/>
      <c r="B308" s="119"/>
      <c r="C308" s="124"/>
      <c r="D308" s="123"/>
      <c r="E308" s="123"/>
      <c r="F308" s="121"/>
      <c r="G308" s="124"/>
      <c r="H308" s="123"/>
      <c r="I308" s="123"/>
      <c r="J308" s="35">
        <f t="shared" ref="J308:J313" si="46">IF(OR(G308="c",G308="R"),H308,0)</f>
        <v>0</v>
      </c>
      <c r="K308" s="35">
        <f t="shared" ref="K308:K313" si="47">IF(OR(G308="c",G308="R"),I308,0)</f>
        <v>0</v>
      </c>
      <c r="L308" s="117">
        <f>SUMIF(A$4:A308,"="&amp;A308,I$4:I308)-SUMIF(A$4:A308,"="&amp;A308,H$4:H308)</f>
        <v>0</v>
      </c>
      <c r="M308" s="117">
        <f>SUMIF(A$4:A308,"="&amp;A308,K$4:K308)-SUMIF(A$4:A308,"="&amp;A308,J$4:J308)</f>
        <v>0</v>
      </c>
      <c r="N308" s="116">
        <f t="shared" ref="N308:N313" ca="1" si="48">IF(ISERROR(OFFSET(N308,-1,0,1,1)+I308-H308),I308-H308,OFFSET(N308,-1,0,1,1)+I308-H308)</f>
        <v>-17049.919999999991</v>
      </c>
      <c r="P308" s="153"/>
    </row>
    <row r="309" spans="1:16" s="17" customFormat="1" x14ac:dyDescent="0.35">
      <c r="A309" s="118"/>
      <c r="B309" s="119"/>
      <c r="C309" s="124"/>
      <c r="D309" s="123"/>
      <c r="E309" s="123"/>
      <c r="F309" s="121"/>
      <c r="G309" s="124"/>
      <c r="H309" s="123"/>
      <c r="I309" s="123"/>
      <c r="J309" s="35">
        <f t="shared" si="46"/>
        <v>0</v>
      </c>
      <c r="K309" s="35">
        <f t="shared" si="47"/>
        <v>0</v>
      </c>
      <c r="L309" s="117">
        <f>SUMIF(A$4:A309,"="&amp;A309,I$4:I309)-SUMIF(A$4:A309,"="&amp;A309,H$4:H309)</f>
        <v>0</v>
      </c>
      <c r="M309" s="117">
        <f>SUMIF(A$4:A309,"="&amp;A309,K$4:K309)-SUMIF(A$4:A309,"="&amp;A309,J$4:J309)</f>
        <v>0</v>
      </c>
      <c r="N309" s="116">
        <f t="shared" ca="1" si="48"/>
        <v>-17049.919999999991</v>
      </c>
      <c r="P309" s="153"/>
    </row>
    <row r="310" spans="1:16" s="17" customFormat="1" x14ac:dyDescent="0.35">
      <c r="A310" s="118"/>
      <c r="B310" s="119"/>
      <c r="C310" s="124"/>
      <c r="D310" s="123"/>
      <c r="E310" s="123"/>
      <c r="F310" s="121"/>
      <c r="G310" s="124"/>
      <c r="H310" s="123"/>
      <c r="I310" s="123"/>
      <c r="J310" s="35">
        <f t="shared" si="46"/>
        <v>0</v>
      </c>
      <c r="K310" s="35">
        <f t="shared" si="47"/>
        <v>0</v>
      </c>
      <c r="L310" s="117">
        <f>SUMIF(A$4:A310,"="&amp;A310,I$4:I310)-SUMIF(A$4:A310,"="&amp;A310,H$4:H310)</f>
        <v>0</v>
      </c>
      <c r="M310" s="117">
        <f>SUMIF(A$4:A310,"="&amp;A310,K$4:K310)-SUMIF(A$4:A310,"="&amp;A310,J$4:J310)</f>
        <v>0</v>
      </c>
      <c r="N310" s="116">
        <f t="shared" ca="1" si="48"/>
        <v>-17049.919999999991</v>
      </c>
      <c r="P310" s="153"/>
    </row>
    <row r="311" spans="1:16" s="17" customFormat="1" x14ac:dyDescent="0.35">
      <c r="A311" s="118"/>
      <c r="B311" s="119"/>
      <c r="C311" s="124"/>
      <c r="D311" s="123"/>
      <c r="E311" s="123"/>
      <c r="F311" s="121"/>
      <c r="G311" s="124"/>
      <c r="H311" s="123"/>
      <c r="I311" s="123"/>
      <c r="J311" s="35">
        <f t="shared" si="46"/>
        <v>0</v>
      </c>
      <c r="K311" s="35">
        <f t="shared" si="47"/>
        <v>0</v>
      </c>
      <c r="L311" s="117">
        <f>SUMIF(A$4:A311,"="&amp;A311,I$4:I311)-SUMIF(A$4:A311,"="&amp;A311,H$4:H311)</f>
        <v>0</v>
      </c>
      <c r="M311" s="117">
        <f>SUMIF(A$4:A311,"="&amp;A311,K$4:K311)-SUMIF(A$4:A311,"="&amp;A311,J$4:J311)</f>
        <v>0</v>
      </c>
      <c r="N311" s="116">
        <f t="shared" ca="1" si="48"/>
        <v>-17049.919999999991</v>
      </c>
      <c r="P311" s="153"/>
    </row>
    <row r="312" spans="1:16" s="17" customFormat="1" x14ac:dyDescent="0.35">
      <c r="A312" s="118"/>
      <c r="B312" s="119"/>
      <c r="C312" s="124"/>
      <c r="D312" s="123"/>
      <c r="E312" s="123"/>
      <c r="F312" s="121"/>
      <c r="G312" s="124"/>
      <c r="H312" s="123"/>
      <c r="I312" s="123"/>
      <c r="J312" s="35">
        <f t="shared" si="46"/>
        <v>0</v>
      </c>
      <c r="K312" s="35">
        <f t="shared" si="47"/>
        <v>0</v>
      </c>
      <c r="L312" s="117">
        <f>SUMIF(A$4:A312,"="&amp;A312,I$4:I312)-SUMIF(A$4:A312,"="&amp;A312,H$4:H312)</f>
        <v>0</v>
      </c>
      <c r="M312" s="117">
        <f>SUMIF(A$4:A312,"="&amp;A312,K$4:K312)-SUMIF(A$4:A312,"="&amp;A312,J$4:J312)</f>
        <v>0</v>
      </c>
      <c r="N312" s="116">
        <f t="shared" ca="1" si="48"/>
        <v>-17049.919999999991</v>
      </c>
      <c r="P312" s="153"/>
    </row>
    <row r="313" spans="1:16" s="17" customFormat="1" x14ac:dyDescent="0.35">
      <c r="A313" s="118"/>
      <c r="B313" s="119"/>
      <c r="C313" s="124"/>
      <c r="D313" s="123"/>
      <c r="E313" s="123"/>
      <c r="F313" s="121"/>
      <c r="G313" s="124"/>
      <c r="H313" s="123"/>
      <c r="I313" s="123"/>
      <c r="J313" s="35">
        <f t="shared" si="46"/>
        <v>0</v>
      </c>
      <c r="K313" s="35">
        <f t="shared" si="47"/>
        <v>0</v>
      </c>
      <c r="L313" s="117">
        <f>SUMIF(A$4:A313,"="&amp;A313,I$4:I313)-SUMIF(A$4:A313,"="&amp;A313,H$4:H313)</f>
        <v>0</v>
      </c>
      <c r="M313" s="117">
        <f>SUMIF(A$4:A313,"="&amp;A313,K$4:K313)-SUMIF(A$4:A313,"="&amp;A313,J$4:J313)</f>
        <v>0</v>
      </c>
      <c r="N313" s="116">
        <f t="shared" ca="1" si="48"/>
        <v>-17049.919999999991</v>
      </c>
      <c r="P313" s="153"/>
    </row>
    <row r="314" spans="1:16" s="17" customFormat="1" x14ac:dyDescent="0.35">
      <c r="A314" s="118"/>
      <c r="B314" s="119"/>
      <c r="C314" s="124"/>
      <c r="D314" s="123"/>
      <c r="E314" s="123"/>
      <c r="F314" s="121"/>
      <c r="G314" s="124"/>
      <c r="H314" s="123"/>
      <c r="I314" s="123"/>
      <c r="J314" s="35">
        <f t="shared" ref="J314:J377" si="49">IF(OR(G314="c",G314="R"),H314,0)</f>
        <v>0</v>
      </c>
      <c r="K314" s="35">
        <f t="shared" ref="K314:K377" si="50">IF(OR(G314="c",G314="R"),I314,0)</f>
        <v>0</v>
      </c>
      <c r="L314" s="117">
        <f>SUMIF(A$4:A314,"="&amp;A314,I$4:I314)-SUMIF(A$4:A314,"="&amp;A314,H$4:H314)</f>
        <v>0</v>
      </c>
      <c r="M314" s="117">
        <f>SUMIF(A$4:A314,"="&amp;A314,K$4:K314)-SUMIF(A$4:A314,"="&amp;A314,J$4:J314)</f>
        <v>0</v>
      </c>
      <c r="N314" s="116">
        <f t="shared" ref="N314:N377" ca="1" si="51">IF(ISERROR(OFFSET(N314,-1,0,1,1)+I314-H314),I314-H314,OFFSET(N314,-1,0,1,1)+I314-H314)</f>
        <v>-17049.919999999991</v>
      </c>
      <c r="P314" s="153"/>
    </row>
    <row r="315" spans="1:16" s="17" customFormat="1" x14ac:dyDescent="0.35">
      <c r="A315" s="118"/>
      <c r="B315" s="119"/>
      <c r="C315" s="124"/>
      <c r="D315" s="123"/>
      <c r="E315" s="123"/>
      <c r="F315" s="121"/>
      <c r="G315" s="124"/>
      <c r="H315" s="123"/>
      <c r="I315" s="123"/>
      <c r="J315" s="35">
        <f t="shared" si="49"/>
        <v>0</v>
      </c>
      <c r="K315" s="35">
        <f t="shared" si="50"/>
        <v>0</v>
      </c>
      <c r="L315" s="117">
        <f>SUMIF(A$4:A315,"="&amp;A315,I$4:I315)-SUMIF(A$4:A315,"="&amp;A315,H$4:H315)</f>
        <v>0</v>
      </c>
      <c r="M315" s="117">
        <f>SUMIF(A$4:A315,"="&amp;A315,K$4:K315)-SUMIF(A$4:A315,"="&amp;A315,J$4:J315)</f>
        <v>0</v>
      </c>
      <c r="N315" s="116">
        <f t="shared" ca="1" si="51"/>
        <v>-17049.919999999991</v>
      </c>
      <c r="P315" s="153"/>
    </row>
    <row r="316" spans="1:16" s="17" customFormat="1" x14ac:dyDescent="0.35">
      <c r="A316" s="118"/>
      <c r="B316" s="119"/>
      <c r="C316" s="124"/>
      <c r="D316" s="123"/>
      <c r="E316" s="123"/>
      <c r="F316" s="121"/>
      <c r="G316" s="124"/>
      <c r="H316" s="123"/>
      <c r="I316" s="123"/>
      <c r="J316" s="35">
        <f t="shared" si="49"/>
        <v>0</v>
      </c>
      <c r="K316" s="35">
        <f t="shared" si="50"/>
        <v>0</v>
      </c>
      <c r="L316" s="117">
        <f>SUMIF(A$4:A316,"="&amp;A316,I$4:I316)-SUMIF(A$4:A316,"="&amp;A316,H$4:H316)</f>
        <v>0</v>
      </c>
      <c r="M316" s="117">
        <f>SUMIF(A$4:A316,"="&amp;A316,K$4:K316)-SUMIF(A$4:A316,"="&amp;A316,J$4:J316)</f>
        <v>0</v>
      </c>
      <c r="N316" s="116">
        <f t="shared" ca="1" si="51"/>
        <v>-17049.919999999991</v>
      </c>
      <c r="P316" s="153"/>
    </row>
    <row r="317" spans="1:16" s="17" customFormat="1" x14ac:dyDescent="0.35">
      <c r="A317" s="118"/>
      <c r="B317" s="119"/>
      <c r="C317" s="124"/>
      <c r="D317" s="123"/>
      <c r="E317" s="123"/>
      <c r="F317" s="121"/>
      <c r="G317" s="124"/>
      <c r="H317" s="123"/>
      <c r="I317" s="123"/>
      <c r="J317" s="35">
        <f t="shared" si="49"/>
        <v>0</v>
      </c>
      <c r="K317" s="35">
        <f t="shared" si="50"/>
        <v>0</v>
      </c>
      <c r="L317" s="117">
        <f>SUMIF(A$4:A317,"="&amp;A317,I$4:I317)-SUMIF(A$4:A317,"="&amp;A317,H$4:H317)</f>
        <v>0</v>
      </c>
      <c r="M317" s="117">
        <f>SUMIF(A$4:A317,"="&amp;A317,K$4:K317)-SUMIF(A$4:A317,"="&amp;A317,J$4:J317)</f>
        <v>0</v>
      </c>
      <c r="N317" s="116">
        <f t="shared" ca="1" si="51"/>
        <v>-17049.919999999991</v>
      </c>
      <c r="P317" s="153"/>
    </row>
    <row r="318" spans="1:16" s="17" customFormat="1" x14ac:dyDescent="0.35">
      <c r="A318" s="118"/>
      <c r="B318" s="119"/>
      <c r="C318" s="124"/>
      <c r="D318" s="123"/>
      <c r="E318" s="123"/>
      <c r="F318" s="121"/>
      <c r="G318" s="124"/>
      <c r="H318" s="123"/>
      <c r="I318" s="123"/>
      <c r="J318" s="35">
        <f t="shared" si="49"/>
        <v>0</v>
      </c>
      <c r="K318" s="35">
        <f t="shared" si="50"/>
        <v>0</v>
      </c>
      <c r="L318" s="117">
        <f>SUMIF(A$4:A318,"="&amp;A318,I$4:I318)-SUMIF(A$4:A318,"="&amp;A318,H$4:H318)</f>
        <v>0</v>
      </c>
      <c r="M318" s="117">
        <f>SUMIF(A$4:A318,"="&amp;A318,K$4:K318)-SUMIF(A$4:A318,"="&amp;A318,J$4:J318)</f>
        <v>0</v>
      </c>
      <c r="N318" s="116">
        <f t="shared" ca="1" si="51"/>
        <v>-17049.919999999991</v>
      </c>
      <c r="P318" s="153"/>
    </row>
    <row r="319" spans="1:16" s="17" customFormat="1" x14ac:dyDescent="0.35">
      <c r="A319" s="118"/>
      <c r="B319" s="119"/>
      <c r="C319" s="124"/>
      <c r="D319" s="123"/>
      <c r="E319" s="123"/>
      <c r="F319" s="121"/>
      <c r="G319" s="124"/>
      <c r="H319" s="123"/>
      <c r="I319" s="123"/>
      <c r="J319" s="35">
        <f t="shared" si="49"/>
        <v>0</v>
      </c>
      <c r="K319" s="35">
        <f t="shared" si="50"/>
        <v>0</v>
      </c>
      <c r="L319" s="117">
        <f>SUMIF(A$4:A319,"="&amp;A319,I$4:I319)-SUMIF(A$4:A319,"="&amp;A319,H$4:H319)</f>
        <v>0</v>
      </c>
      <c r="M319" s="117">
        <f>SUMIF(A$4:A319,"="&amp;A319,K$4:K319)-SUMIF(A$4:A319,"="&amp;A319,J$4:J319)</f>
        <v>0</v>
      </c>
      <c r="N319" s="116">
        <f t="shared" ca="1" si="51"/>
        <v>-17049.919999999991</v>
      </c>
      <c r="P319" s="153"/>
    </row>
    <row r="320" spans="1:16" s="17" customFormat="1" x14ac:dyDescent="0.35">
      <c r="A320" s="118"/>
      <c r="B320" s="119"/>
      <c r="C320" s="124"/>
      <c r="D320" s="123"/>
      <c r="E320" s="123"/>
      <c r="F320" s="121"/>
      <c r="G320" s="124"/>
      <c r="H320" s="123"/>
      <c r="I320" s="123"/>
      <c r="J320" s="35">
        <f t="shared" si="49"/>
        <v>0</v>
      </c>
      <c r="K320" s="35">
        <f t="shared" si="50"/>
        <v>0</v>
      </c>
      <c r="L320" s="117">
        <f>SUMIF(A$4:A320,"="&amp;A320,I$4:I320)-SUMIF(A$4:A320,"="&amp;A320,H$4:H320)</f>
        <v>0</v>
      </c>
      <c r="M320" s="117">
        <f>SUMIF(A$4:A320,"="&amp;A320,K$4:K320)-SUMIF(A$4:A320,"="&amp;A320,J$4:J320)</f>
        <v>0</v>
      </c>
      <c r="N320" s="116">
        <f t="shared" ca="1" si="51"/>
        <v>-17049.919999999991</v>
      </c>
      <c r="P320" s="153"/>
    </row>
    <row r="321" spans="1:16" s="17" customFormat="1" x14ac:dyDescent="0.35">
      <c r="A321" s="118"/>
      <c r="B321" s="119"/>
      <c r="C321" s="124"/>
      <c r="D321" s="123"/>
      <c r="E321" s="123"/>
      <c r="F321" s="121"/>
      <c r="G321" s="124"/>
      <c r="H321" s="123"/>
      <c r="I321" s="123"/>
      <c r="J321" s="35">
        <f t="shared" si="49"/>
        <v>0</v>
      </c>
      <c r="K321" s="35">
        <f t="shared" si="50"/>
        <v>0</v>
      </c>
      <c r="L321" s="117">
        <f>SUMIF(A$4:A321,"="&amp;A321,I$4:I321)-SUMIF(A$4:A321,"="&amp;A321,H$4:H321)</f>
        <v>0</v>
      </c>
      <c r="M321" s="117">
        <f>SUMIF(A$4:A321,"="&amp;A321,K$4:K321)-SUMIF(A$4:A321,"="&amp;A321,J$4:J321)</f>
        <v>0</v>
      </c>
      <c r="N321" s="116">
        <f t="shared" ca="1" si="51"/>
        <v>-17049.919999999991</v>
      </c>
      <c r="P321" s="153"/>
    </row>
    <row r="322" spans="1:16" s="17" customFormat="1" x14ac:dyDescent="0.35">
      <c r="A322" s="118"/>
      <c r="B322" s="119"/>
      <c r="C322" s="124"/>
      <c r="D322" s="123"/>
      <c r="E322" s="123"/>
      <c r="F322" s="121"/>
      <c r="G322" s="124"/>
      <c r="H322" s="123"/>
      <c r="I322" s="123"/>
      <c r="J322" s="35">
        <f t="shared" si="49"/>
        <v>0</v>
      </c>
      <c r="K322" s="35">
        <f t="shared" si="50"/>
        <v>0</v>
      </c>
      <c r="L322" s="117">
        <f>SUMIF(A$4:A322,"="&amp;A322,I$4:I322)-SUMIF(A$4:A322,"="&amp;A322,H$4:H322)</f>
        <v>0</v>
      </c>
      <c r="M322" s="117">
        <f>SUMIF(A$4:A322,"="&amp;A322,K$4:K322)-SUMIF(A$4:A322,"="&amp;A322,J$4:J322)</f>
        <v>0</v>
      </c>
      <c r="N322" s="116">
        <f t="shared" ca="1" si="51"/>
        <v>-17049.919999999991</v>
      </c>
      <c r="P322" s="153"/>
    </row>
    <row r="323" spans="1:16" s="17" customFormat="1" x14ac:dyDescent="0.35">
      <c r="A323" s="118"/>
      <c r="B323" s="119"/>
      <c r="C323" s="124"/>
      <c r="D323" s="123"/>
      <c r="E323" s="123"/>
      <c r="F323" s="121"/>
      <c r="G323" s="124"/>
      <c r="H323" s="123"/>
      <c r="I323" s="123"/>
      <c r="J323" s="35">
        <f t="shared" si="49"/>
        <v>0</v>
      </c>
      <c r="K323" s="35">
        <f t="shared" si="50"/>
        <v>0</v>
      </c>
      <c r="L323" s="117">
        <f>SUMIF(A$4:A323,"="&amp;A323,I$4:I323)-SUMIF(A$4:A323,"="&amp;A323,H$4:H323)</f>
        <v>0</v>
      </c>
      <c r="M323" s="117">
        <f>SUMIF(A$4:A323,"="&amp;A323,K$4:K323)-SUMIF(A$4:A323,"="&amp;A323,J$4:J323)</f>
        <v>0</v>
      </c>
      <c r="N323" s="116">
        <f t="shared" ca="1" si="51"/>
        <v>-17049.919999999991</v>
      </c>
      <c r="P323" s="153"/>
    </row>
    <row r="324" spans="1:16" s="17" customFormat="1" x14ac:dyDescent="0.35">
      <c r="A324" s="118"/>
      <c r="B324" s="119"/>
      <c r="C324" s="124"/>
      <c r="D324" s="123"/>
      <c r="E324" s="123"/>
      <c r="F324" s="121"/>
      <c r="G324" s="124"/>
      <c r="H324" s="123"/>
      <c r="I324" s="123"/>
      <c r="J324" s="35">
        <f t="shared" si="49"/>
        <v>0</v>
      </c>
      <c r="K324" s="35">
        <f t="shared" si="50"/>
        <v>0</v>
      </c>
      <c r="L324" s="117">
        <f>SUMIF(A$4:A324,"="&amp;A324,I$4:I324)-SUMIF(A$4:A324,"="&amp;A324,H$4:H324)</f>
        <v>0</v>
      </c>
      <c r="M324" s="117">
        <f>SUMIF(A$4:A324,"="&amp;A324,K$4:K324)-SUMIF(A$4:A324,"="&amp;A324,J$4:J324)</f>
        <v>0</v>
      </c>
      <c r="N324" s="116">
        <f t="shared" ca="1" si="51"/>
        <v>-17049.919999999991</v>
      </c>
      <c r="P324" s="153"/>
    </row>
    <row r="325" spans="1:16" s="17" customFormat="1" x14ac:dyDescent="0.35">
      <c r="A325" s="118"/>
      <c r="B325" s="119"/>
      <c r="C325" s="124"/>
      <c r="D325" s="123"/>
      <c r="E325" s="123"/>
      <c r="F325" s="121"/>
      <c r="G325" s="124"/>
      <c r="H325" s="123"/>
      <c r="I325" s="123"/>
      <c r="J325" s="35">
        <f t="shared" si="49"/>
        <v>0</v>
      </c>
      <c r="K325" s="35">
        <f t="shared" si="50"/>
        <v>0</v>
      </c>
      <c r="L325" s="117">
        <f>SUMIF(A$4:A325,"="&amp;A325,I$4:I325)-SUMIF(A$4:A325,"="&amp;A325,H$4:H325)</f>
        <v>0</v>
      </c>
      <c r="M325" s="117">
        <f>SUMIF(A$4:A325,"="&amp;A325,K$4:K325)-SUMIF(A$4:A325,"="&amp;A325,J$4:J325)</f>
        <v>0</v>
      </c>
      <c r="N325" s="116">
        <f t="shared" ca="1" si="51"/>
        <v>-17049.919999999991</v>
      </c>
      <c r="P325" s="153"/>
    </row>
    <row r="326" spans="1:16" s="17" customFormat="1" x14ac:dyDescent="0.35">
      <c r="A326" s="118"/>
      <c r="B326" s="119"/>
      <c r="C326" s="124"/>
      <c r="D326" s="123"/>
      <c r="E326" s="123"/>
      <c r="F326" s="121"/>
      <c r="G326" s="124"/>
      <c r="H326" s="123"/>
      <c r="I326" s="123"/>
      <c r="J326" s="35">
        <f t="shared" si="49"/>
        <v>0</v>
      </c>
      <c r="K326" s="35">
        <f t="shared" si="50"/>
        <v>0</v>
      </c>
      <c r="L326" s="117">
        <f>SUMIF(A$4:A326,"="&amp;A326,I$4:I326)-SUMIF(A$4:A326,"="&amp;A326,H$4:H326)</f>
        <v>0</v>
      </c>
      <c r="M326" s="117">
        <f>SUMIF(A$4:A326,"="&amp;A326,K$4:K326)-SUMIF(A$4:A326,"="&amp;A326,J$4:J326)</f>
        <v>0</v>
      </c>
      <c r="N326" s="116">
        <f t="shared" ca="1" si="51"/>
        <v>-17049.919999999991</v>
      </c>
      <c r="P326" s="153"/>
    </row>
    <row r="327" spans="1:16" s="17" customFormat="1" x14ac:dyDescent="0.35">
      <c r="A327" s="118"/>
      <c r="B327" s="119"/>
      <c r="C327" s="124"/>
      <c r="D327" s="123"/>
      <c r="E327" s="123"/>
      <c r="F327" s="121"/>
      <c r="G327" s="124"/>
      <c r="H327" s="123"/>
      <c r="I327" s="123"/>
      <c r="J327" s="35">
        <f t="shared" si="49"/>
        <v>0</v>
      </c>
      <c r="K327" s="35">
        <f t="shared" si="50"/>
        <v>0</v>
      </c>
      <c r="L327" s="117">
        <f>SUMIF(A$4:A327,"="&amp;A327,I$4:I327)-SUMIF(A$4:A327,"="&amp;A327,H$4:H327)</f>
        <v>0</v>
      </c>
      <c r="M327" s="117">
        <f>SUMIF(A$4:A327,"="&amp;A327,K$4:K327)-SUMIF(A$4:A327,"="&amp;A327,J$4:J327)</f>
        <v>0</v>
      </c>
      <c r="N327" s="116">
        <f t="shared" ca="1" si="51"/>
        <v>-17049.919999999991</v>
      </c>
      <c r="P327" s="153"/>
    </row>
    <row r="328" spans="1:16" s="17" customFormat="1" x14ac:dyDescent="0.35">
      <c r="A328" s="118"/>
      <c r="B328" s="119"/>
      <c r="C328" s="124"/>
      <c r="D328" s="123"/>
      <c r="E328" s="123"/>
      <c r="F328" s="121"/>
      <c r="G328" s="124"/>
      <c r="H328" s="123"/>
      <c r="I328" s="123"/>
      <c r="J328" s="35">
        <f t="shared" si="49"/>
        <v>0</v>
      </c>
      <c r="K328" s="35">
        <f t="shared" si="50"/>
        <v>0</v>
      </c>
      <c r="L328" s="117">
        <f>SUMIF(A$4:A328,"="&amp;A328,I$4:I328)-SUMIF(A$4:A328,"="&amp;A328,H$4:H328)</f>
        <v>0</v>
      </c>
      <c r="M328" s="117">
        <f>SUMIF(A$4:A328,"="&amp;A328,K$4:K328)-SUMIF(A$4:A328,"="&amp;A328,J$4:J328)</f>
        <v>0</v>
      </c>
      <c r="N328" s="116">
        <f t="shared" ca="1" si="51"/>
        <v>-17049.919999999991</v>
      </c>
      <c r="P328" s="153"/>
    </row>
    <row r="329" spans="1:16" s="17" customFormat="1" x14ac:dyDescent="0.35">
      <c r="A329" s="118"/>
      <c r="B329" s="119"/>
      <c r="C329" s="124"/>
      <c r="D329" s="123"/>
      <c r="E329" s="123"/>
      <c r="F329" s="121"/>
      <c r="G329" s="124"/>
      <c r="H329" s="123"/>
      <c r="I329" s="123"/>
      <c r="J329" s="35">
        <f t="shared" si="49"/>
        <v>0</v>
      </c>
      <c r="K329" s="35">
        <f t="shared" si="50"/>
        <v>0</v>
      </c>
      <c r="L329" s="117">
        <f>SUMIF(A$4:A329,"="&amp;A329,I$4:I329)-SUMIF(A$4:A329,"="&amp;A329,H$4:H329)</f>
        <v>0</v>
      </c>
      <c r="M329" s="117">
        <f>SUMIF(A$4:A329,"="&amp;A329,K$4:K329)-SUMIF(A$4:A329,"="&amp;A329,J$4:J329)</f>
        <v>0</v>
      </c>
      <c r="N329" s="116">
        <f t="shared" ca="1" si="51"/>
        <v>-17049.919999999991</v>
      </c>
      <c r="P329" s="153"/>
    </row>
    <row r="330" spans="1:16" s="17" customFormat="1" x14ac:dyDescent="0.35">
      <c r="A330" s="118"/>
      <c r="B330" s="119"/>
      <c r="C330" s="124"/>
      <c r="D330" s="123"/>
      <c r="E330" s="123"/>
      <c r="F330" s="121"/>
      <c r="G330" s="124"/>
      <c r="H330" s="123"/>
      <c r="I330" s="123"/>
      <c r="J330" s="35">
        <f t="shared" si="49"/>
        <v>0</v>
      </c>
      <c r="K330" s="35">
        <f t="shared" si="50"/>
        <v>0</v>
      </c>
      <c r="L330" s="117">
        <f>SUMIF(A$4:A330,"="&amp;A330,I$4:I330)-SUMIF(A$4:A330,"="&amp;A330,H$4:H330)</f>
        <v>0</v>
      </c>
      <c r="M330" s="117">
        <f>SUMIF(A$4:A330,"="&amp;A330,K$4:K330)-SUMIF(A$4:A330,"="&amp;A330,J$4:J330)</f>
        <v>0</v>
      </c>
      <c r="N330" s="116">
        <f t="shared" ca="1" si="51"/>
        <v>-17049.919999999991</v>
      </c>
      <c r="P330" s="153"/>
    </row>
    <row r="331" spans="1:16" s="17" customFormat="1" x14ac:dyDescent="0.35">
      <c r="A331" s="118"/>
      <c r="B331" s="119"/>
      <c r="C331" s="124"/>
      <c r="D331" s="123"/>
      <c r="E331" s="123"/>
      <c r="F331" s="121"/>
      <c r="G331" s="124"/>
      <c r="H331" s="123"/>
      <c r="I331" s="123"/>
      <c r="J331" s="35">
        <f t="shared" si="49"/>
        <v>0</v>
      </c>
      <c r="K331" s="35">
        <f t="shared" si="50"/>
        <v>0</v>
      </c>
      <c r="L331" s="117">
        <f>SUMIF(A$4:A331,"="&amp;A331,I$4:I331)-SUMIF(A$4:A331,"="&amp;A331,H$4:H331)</f>
        <v>0</v>
      </c>
      <c r="M331" s="117">
        <f>SUMIF(A$4:A331,"="&amp;A331,K$4:K331)-SUMIF(A$4:A331,"="&amp;A331,J$4:J331)</f>
        <v>0</v>
      </c>
      <c r="N331" s="116">
        <f t="shared" ca="1" si="51"/>
        <v>-17049.919999999991</v>
      </c>
      <c r="P331" s="153"/>
    </row>
    <row r="332" spans="1:16" s="17" customFormat="1" x14ac:dyDescent="0.35">
      <c r="A332" s="118"/>
      <c r="B332" s="119"/>
      <c r="C332" s="124"/>
      <c r="D332" s="123"/>
      <c r="E332" s="123"/>
      <c r="F332" s="121"/>
      <c r="G332" s="124"/>
      <c r="H332" s="123"/>
      <c r="I332" s="123"/>
      <c r="J332" s="35">
        <f t="shared" si="49"/>
        <v>0</v>
      </c>
      <c r="K332" s="35">
        <f t="shared" si="50"/>
        <v>0</v>
      </c>
      <c r="L332" s="117">
        <f>SUMIF(A$4:A332,"="&amp;A332,I$4:I332)-SUMIF(A$4:A332,"="&amp;A332,H$4:H332)</f>
        <v>0</v>
      </c>
      <c r="M332" s="117">
        <f>SUMIF(A$4:A332,"="&amp;A332,K$4:K332)-SUMIF(A$4:A332,"="&amp;A332,J$4:J332)</f>
        <v>0</v>
      </c>
      <c r="N332" s="116">
        <f t="shared" ca="1" si="51"/>
        <v>-17049.919999999991</v>
      </c>
      <c r="P332" s="153"/>
    </row>
    <row r="333" spans="1:16" s="17" customFormat="1" x14ac:dyDescent="0.35">
      <c r="A333" s="118"/>
      <c r="B333" s="119"/>
      <c r="C333" s="124"/>
      <c r="D333" s="123"/>
      <c r="E333" s="123"/>
      <c r="F333" s="121"/>
      <c r="G333" s="124"/>
      <c r="H333" s="123"/>
      <c r="I333" s="123"/>
      <c r="J333" s="35">
        <f t="shared" si="49"/>
        <v>0</v>
      </c>
      <c r="K333" s="35">
        <f t="shared" si="50"/>
        <v>0</v>
      </c>
      <c r="L333" s="117">
        <f>SUMIF(A$4:A333,"="&amp;A333,I$4:I333)-SUMIF(A$4:A333,"="&amp;A333,H$4:H333)</f>
        <v>0</v>
      </c>
      <c r="M333" s="117">
        <f>SUMIF(A$4:A333,"="&amp;A333,K$4:K333)-SUMIF(A$4:A333,"="&amp;A333,J$4:J333)</f>
        <v>0</v>
      </c>
      <c r="N333" s="116">
        <f t="shared" ca="1" si="51"/>
        <v>-17049.919999999991</v>
      </c>
      <c r="P333" s="153"/>
    </row>
    <row r="334" spans="1:16" s="17" customFormat="1" x14ac:dyDescent="0.35">
      <c r="A334" s="118"/>
      <c r="B334" s="119"/>
      <c r="C334" s="124"/>
      <c r="D334" s="123"/>
      <c r="E334" s="123"/>
      <c r="F334" s="121"/>
      <c r="G334" s="124"/>
      <c r="H334" s="123"/>
      <c r="I334" s="123"/>
      <c r="J334" s="35">
        <f t="shared" si="49"/>
        <v>0</v>
      </c>
      <c r="K334" s="35">
        <f t="shared" si="50"/>
        <v>0</v>
      </c>
      <c r="L334" s="117">
        <f>SUMIF(A$4:A334,"="&amp;A334,I$4:I334)-SUMIF(A$4:A334,"="&amp;A334,H$4:H334)</f>
        <v>0</v>
      </c>
      <c r="M334" s="117">
        <f>SUMIF(A$4:A334,"="&amp;A334,K$4:K334)-SUMIF(A$4:A334,"="&amp;A334,J$4:J334)</f>
        <v>0</v>
      </c>
      <c r="N334" s="116">
        <f t="shared" ca="1" si="51"/>
        <v>-17049.919999999991</v>
      </c>
      <c r="P334" s="153"/>
    </row>
    <row r="335" spans="1:16" s="17" customFormat="1" x14ac:dyDescent="0.35">
      <c r="A335" s="118"/>
      <c r="B335" s="119"/>
      <c r="C335" s="124"/>
      <c r="D335" s="123"/>
      <c r="E335" s="123"/>
      <c r="F335" s="121"/>
      <c r="G335" s="124"/>
      <c r="H335" s="123"/>
      <c r="I335" s="123"/>
      <c r="J335" s="35">
        <f t="shared" si="49"/>
        <v>0</v>
      </c>
      <c r="K335" s="35">
        <f t="shared" si="50"/>
        <v>0</v>
      </c>
      <c r="L335" s="117">
        <f>SUMIF(A$4:A335,"="&amp;A335,I$4:I335)-SUMIF(A$4:A335,"="&amp;A335,H$4:H335)</f>
        <v>0</v>
      </c>
      <c r="M335" s="117">
        <f>SUMIF(A$4:A335,"="&amp;A335,K$4:K335)-SUMIF(A$4:A335,"="&amp;A335,J$4:J335)</f>
        <v>0</v>
      </c>
      <c r="N335" s="116">
        <f t="shared" ca="1" si="51"/>
        <v>-17049.919999999991</v>
      </c>
      <c r="P335" s="153"/>
    </row>
    <row r="336" spans="1:16" s="17" customFormat="1" x14ac:dyDescent="0.35">
      <c r="A336" s="118"/>
      <c r="B336" s="119"/>
      <c r="C336" s="124"/>
      <c r="D336" s="123"/>
      <c r="E336" s="123"/>
      <c r="F336" s="121"/>
      <c r="G336" s="124"/>
      <c r="H336" s="123"/>
      <c r="I336" s="123"/>
      <c r="J336" s="35">
        <f t="shared" si="49"/>
        <v>0</v>
      </c>
      <c r="K336" s="35">
        <f t="shared" si="50"/>
        <v>0</v>
      </c>
      <c r="L336" s="117">
        <f>SUMIF(A$4:A336,"="&amp;A336,I$4:I336)-SUMIF(A$4:A336,"="&amp;A336,H$4:H336)</f>
        <v>0</v>
      </c>
      <c r="M336" s="117">
        <f>SUMIF(A$4:A336,"="&amp;A336,K$4:K336)-SUMIF(A$4:A336,"="&amp;A336,J$4:J336)</f>
        <v>0</v>
      </c>
      <c r="N336" s="116">
        <f t="shared" ca="1" si="51"/>
        <v>-17049.919999999991</v>
      </c>
      <c r="P336" s="153"/>
    </row>
    <row r="337" spans="1:16" s="17" customFormat="1" x14ac:dyDescent="0.35">
      <c r="A337" s="118"/>
      <c r="B337" s="119"/>
      <c r="C337" s="124"/>
      <c r="D337" s="123"/>
      <c r="E337" s="123"/>
      <c r="F337" s="121"/>
      <c r="G337" s="124"/>
      <c r="H337" s="123"/>
      <c r="I337" s="123"/>
      <c r="J337" s="35">
        <f t="shared" si="49"/>
        <v>0</v>
      </c>
      <c r="K337" s="35">
        <f t="shared" si="50"/>
        <v>0</v>
      </c>
      <c r="L337" s="117">
        <f>SUMIF(A$4:A337,"="&amp;A337,I$4:I337)-SUMIF(A$4:A337,"="&amp;A337,H$4:H337)</f>
        <v>0</v>
      </c>
      <c r="M337" s="117">
        <f>SUMIF(A$4:A337,"="&amp;A337,K$4:K337)-SUMIF(A$4:A337,"="&amp;A337,J$4:J337)</f>
        <v>0</v>
      </c>
      <c r="N337" s="116">
        <f t="shared" ca="1" si="51"/>
        <v>-17049.919999999991</v>
      </c>
      <c r="P337" s="153"/>
    </row>
    <row r="338" spans="1:16" s="17" customFormat="1" x14ac:dyDescent="0.35">
      <c r="A338" s="118"/>
      <c r="B338" s="119"/>
      <c r="C338" s="124"/>
      <c r="D338" s="123"/>
      <c r="E338" s="123"/>
      <c r="F338" s="121"/>
      <c r="G338" s="124"/>
      <c r="H338" s="123"/>
      <c r="I338" s="123"/>
      <c r="J338" s="35">
        <f t="shared" si="49"/>
        <v>0</v>
      </c>
      <c r="K338" s="35">
        <f t="shared" si="50"/>
        <v>0</v>
      </c>
      <c r="L338" s="117">
        <f>SUMIF(A$4:A338,"="&amp;A338,I$4:I338)-SUMIF(A$4:A338,"="&amp;A338,H$4:H338)</f>
        <v>0</v>
      </c>
      <c r="M338" s="117">
        <f>SUMIF(A$4:A338,"="&amp;A338,K$4:K338)-SUMIF(A$4:A338,"="&amp;A338,J$4:J338)</f>
        <v>0</v>
      </c>
      <c r="N338" s="116">
        <f t="shared" ca="1" si="51"/>
        <v>-17049.919999999991</v>
      </c>
      <c r="P338" s="153"/>
    </row>
    <row r="339" spans="1:16" s="17" customFormat="1" x14ac:dyDescent="0.35">
      <c r="A339" s="118"/>
      <c r="B339" s="119"/>
      <c r="C339" s="124"/>
      <c r="D339" s="123"/>
      <c r="E339" s="123"/>
      <c r="F339" s="121"/>
      <c r="G339" s="124"/>
      <c r="H339" s="123"/>
      <c r="I339" s="123"/>
      <c r="J339" s="35">
        <f t="shared" si="49"/>
        <v>0</v>
      </c>
      <c r="K339" s="35">
        <f t="shared" si="50"/>
        <v>0</v>
      </c>
      <c r="L339" s="117">
        <f>SUMIF(A$4:A339,"="&amp;A339,I$4:I339)-SUMIF(A$4:A339,"="&amp;A339,H$4:H339)</f>
        <v>0</v>
      </c>
      <c r="M339" s="117">
        <f>SUMIF(A$4:A339,"="&amp;A339,K$4:K339)-SUMIF(A$4:A339,"="&amp;A339,J$4:J339)</f>
        <v>0</v>
      </c>
      <c r="N339" s="116">
        <f t="shared" ca="1" si="51"/>
        <v>-17049.919999999991</v>
      </c>
      <c r="P339" s="153"/>
    </row>
    <row r="340" spans="1:16" s="17" customFormat="1" x14ac:dyDescent="0.35">
      <c r="A340" s="118"/>
      <c r="B340" s="119"/>
      <c r="C340" s="124"/>
      <c r="D340" s="123"/>
      <c r="E340" s="123"/>
      <c r="F340" s="121"/>
      <c r="G340" s="124"/>
      <c r="H340" s="123"/>
      <c r="I340" s="123"/>
      <c r="J340" s="35">
        <f t="shared" si="49"/>
        <v>0</v>
      </c>
      <c r="K340" s="35">
        <f t="shared" si="50"/>
        <v>0</v>
      </c>
      <c r="L340" s="117">
        <f>SUMIF(A$4:A340,"="&amp;A340,I$4:I340)-SUMIF(A$4:A340,"="&amp;A340,H$4:H340)</f>
        <v>0</v>
      </c>
      <c r="M340" s="117">
        <f>SUMIF(A$4:A340,"="&amp;A340,K$4:K340)-SUMIF(A$4:A340,"="&amp;A340,J$4:J340)</f>
        <v>0</v>
      </c>
      <c r="N340" s="116">
        <f t="shared" ca="1" si="51"/>
        <v>-17049.919999999991</v>
      </c>
      <c r="P340" s="153"/>
    </row>
    <row r="341" spans="1:16" s="17" customFormat="1" x14ac:dyDescent="0.35">
      <c r="A341" s="118"/>
      <c r="B341" s="119"/>
      <c r="C341" s="124"/>
      <c r="D341" s="123"/>
      <c r="E341" s="123"/>
      <c r="F341" s="121"/>
      <c r="G341" s="124"/>
      <c r="H341" s="123"/>
      <c r="I341" s="123"/>
      <c r="J341" s="35">
        <f t="shared" si="49"/>
        <v>0</v>
      </c>
      <c r="K341" s="35">
        <f t="shared" si="50"/>
        <v>0</v>
      </c>
      <c r="L341" s="117">
        <f>SUMIF(A$4:A341,"="&amp;A341,I$4:I341)-SUMIF(A$4:A341,"="&amp;A341,H$4:H341)</f>
        <v>0</v>
      </c>
      <c r="M341" s="117">
        <f>SUMIF(A$4:A341,"="&amp;A341,K$4:K341)-SUMIF(A$4:A341,"="&amp;A341,J$4:J341)</f>
        <v>0</v>
      </c>
      <c r="N341" s="116">
        <f t="shared" ca="1" si="51"/>
        <v>-17049.919999999991</v>
      </c>
      <c r="P341" s="153"/>
    </row>
    <row r="342" spans="1:16" s="17" customFormat="1" x14ac:dyDescent="0.35">
      <c r="A342" s="118"/>
      <c r="B342" s="119"/>
      <c r="C342" s="124"/>
      <c r="D342" s="123"/>
      <c r="E342" s="123"/>
      <c r="F342" s="121"/>
      <c r="G342" s="124"/>
      <c r="H342" s="123"/>
      <c r="I342" s="123"/>
      <c r="J342" s="35">
        <f t="shared" si="49"/>
        <v>0</v>
      </c>
      <c r="K342" s="35">
        <f t="shared" si="50"/>
        <v>0</v>
      </c>
      <c r="L342" s="117">
        <f>SUMIF(A$4:A342,"="&amp;A342,I$4:I342)-SUMIF(A$4:A342,"="&amp;A342,H$4:H342)</f>
        <v>0</v>
      </c>
      <c r="M342" s="117">
        <f>SUMIF(A$4:A342,"="&amp;A342,K$4:K342)-SUMIF(A$4:A342,"="&amp;A342,J$4:J342)</f>
        <v>0</v>
      </c>
      <c r="N342" s="116">
        <f t="shared" ca="1" si="51"/>
        <v>-17049.919999999991</v>
      </c>
      <c r="P342" s="153"/>
    </row>
    <row r="343" spans="1:16" s="17" customFormat="1" x14ac:dyDescent="0.35">
      <c r="A343" s="118"/>
      <c r="B343" s="119"/>
      <c r="C343" s="124"/>
      <c r="D343" s="123"/>
      <c r="E343" s="123"/>
      <c r="F343" s="121"/>
      <c r="G343" s="124"/>
      <c r="H343" s="123"/>
      <c r="I343" s="123"/>
      <c r="J343" s="35">
        <f t="shared" si="49"/>
        <v>0</v>
      </c>
      <c r="K343" s="35">
        <f t="shared" si="50"/>
        <v>0</v>
      </c>
      <c r="L343" s="117">
        <f>SUMIF(A$4:A343,"="&amp;A343,I$4:I343)-SUMIF(A$4:A343,"="&amp;A343,H$4:H343)</f>
        <v>0</v>
      </c>
      <c r="M343" s="117">
        <f>SUMIF(A$4:A343,"="&amp;A343,K$4:K343)-SUMIF(A$4:A343,"="&amp;A343,J$4:J343)</f>
        <v>0</v>
      </c>
      <c r="N343" s="116">
        <f t="shared" ca="1" si="51"/>
        <v>-17049.919999999991</v>
      </c>
      <c r="P343" s="153"/>
    </row>
    <row r="344" spans="1:16" s="17" customFormat="1" x14ac:dyDescent="0.35">
      <c r="A344" s="118"/>
      <c r="B344" s="119"/>
      <c r="C344" s="124"/>
      <c r="D344" s="123"/>
      <c r="E344" s="123"/>
      <c r="F344" s="121"/>
      <c r="G344" s="124"/>
      <c r="H344" s="123"/>
      <c r="I344" s="123"/>
      <c r="J344" s="35">
        <f t="shared" si="49"/>
        <v>0</v>
      </c>
      <c r="K344" s="35">
        <f t="shared" si="50"/>
        <v>0</v>
      </c>
      <c r="L344" s="117">
        <f>SUMIF(A$4:A344,"="&amp;A344,I$4:I344)-SUMIF(A$4:A344,"="&amp;A344,H$4:H344)</f>
        <v>0</v>
      </c>
      <c r="M344" s="117">
        <f>SUMIF(A$4:A344,"="&amp;A344,K$4:K344)-SUMIF(A$4:A344,"="&amp;A344,J$4:J344)</f>
        <v>0</v>
      </c>
      <c r="N344" s="116">
        <f t="shared" ca="1" si="51"/>
        <v>-17049.919999999991</v>
      </c>
      <c r="P344" s="153"/>
    </row>
    <row r="345" spans="1:16" s="17" customFormat="1" x14ac:dyDescent="0.35">
      <c r="A345" s="118"/>
      <c r="B345" s="119"/>
      <c r="C345" s="124"/>
      <c r="D345" s="123"/>
      <c r="E345" s="123"/>
      <c r="F345" s="121"/>
      <c r="G345" s="124"/>
      <c r="H345" s="123"/>
      <c r="I345" s="123"/>
      <c r="J345" s="35">
        <f t="shared" si="49"/>
        <v>0</v>
      </c>
      <c r="K345" s="35">
        <f t="shared" si="50"/>
        <v>0</v>
      </c>
      <c r="L345" s="117">
        <f>SUMIF(A$4:A345,"="&amp;A345,I$4:I345)-SUMIF(A$4:A345,"="&amp;A345,H$4:H345)</f>
        <v>0</v>
      </c>
      <c r="M345" s="117">
        <f>SUMIF(A$4:A345,"="&amp;A345,K$4:K345)-SUMIF(A$4:A345,"="&amp;A345,J$4:J345)</f>
        <v>0</v>
      </c>
      <c r="N345" s="116">
        <f t="shared" ca="1" si="51"/>
        <v>-17049.919999999991</v>
      </c>
      <c r="P345" s="153"/>
    </row>
    <row r="346" spans="1:16" s="17" customFormat="1" x14ac:dyDescent="0.35">
      <c r="A346" s="118"/>
      <c r="B346" s="119"/>
      <c r="C346" s="124"/>
      <c r="D346" s="123"/>
      <c r="E346" s="123"/>
      <c r="F346" s="121"/>
      <c r="G346" s="124"/>
      <c r="H346" s="123"/>
      <c r="I346" s="123"/>
      <c r="J346" s="35">
        <f t="shared" si="49"/>
        <v>0</v>
      </c>
      <c r="K346" s="35">
        <f t="shared" si="50"/>
        <v>0</v>
      </c>
      <c r="L346" s="117">
        <f>SUMIF(A$4:A346,"="&amp;A346,I$4:I346)-SUMIF(A$4:A346,"="&amp;A346,H$4:H346)</f>
        <v>0</v>
      </c>
      <c r="M346" s="117">
        <f>SUMIF(A$4:A346,"="&amp;A346,K$4:K346)-SUMIF(A$4:A346,"="&amp;A346,J$4:J346)</f>
        <v>0</v>
      </c>
      <c r="N346" s="116">
        <f t="shared" ca="1" si="51"/>
        <v>-17049.919999999991</v>
      </c>
      <c r="P346" s="153"/>
    </row>
    <row r="347" spans="1:16" s="17" customFormat="1" x14ac:dyDescent="0.35">
      <c r="A347" s="118"/>
      <c r="B347" s="119"/>
      <c r="C347" s="124"/>
      <c r="D347" s="123"/>
      <c r="E347" s="123"/>
      <c r="F347" s="121"/>
      <c r="G347" s="124"/>
      <c r="H347" s="123"/>
      <c r="I347" s="123"/>
      <c r="J347" s="35">
        <f t="shared" si="49"/>
        <v>0</v>
      </c>
      <c r="K347" s="35">
        <f t="shared" si="50"/>
        <v>0</v>
      </c>
      <c r="L347" s="117">
        <f>SUMIF(A$4:A347,"="&amp;A347,I$4:I347)-SUMIF(A$4:A347,"="&amp;A347,H$4:H347)</f>
        <v>0</v>
      </c>
      <c r="M347" s="117">
        <f>SUMIF(A$4:A347,"="&amp;A347,K$4:K347)-SUMIF(A$4:A347,"="&amp;A347,J$4:J347)</f>
        <v>0</v>
      </c>
      <c r="N347" s="116">
        <f t="shared" ca="1" si="51"/>
        <v>-17049.919999999991</v>
      </c>
      <c r="P347" s="153"/>
    </row>
    <row r="348" spans="1:16" s="17" customFormat="1" x14ac:dyDescent="0.35">
      <c r="A348" s="118"/>
      <c r="B348" s="119"/>
      <c r="C348" s="124"/>
      <c r="D348" s="123"/>
      <c r="E348" s="123"/>
      <c r="F348" s="121"/>
      <c r="G348" s="124"/>
      <c r="H348" s="123"/>
      <c r="I348" s="123"/>
      <c r="J348" s="35">
        <f t="shared" si="49"/>
        <v>0</v>
      </c>
      <c r="K348" s="35">
        <f t="shared" si="50"/>
        <v>0</v>
      </c>
      <c r="L348" s="117">
        <f>SUMIF(A$4:A348,"="&amp;A348,I$4:I348)-SUMIF(A$4:A348,"="&amp;A348,H$4:H348)</f>
        <v>0</v>
      </c>
      <c r="M348" s="117">
        <f>SUMIF(A$4:A348,"="&amp;A348,K$4:K348)-SUMIF(A$4:A348,"="&amp;A348,J$4:J348)</f>
        <v>0</v>
      </c>
      <c r="N348" s="116">
        <f t="shared" ca="1" si="51"/>
        <v>-17049.919999999991</v>
      </c>
      <c r="P348" s="153"/>
    </row>
    <row r="349" spans="1:16" s="17" customFormat="1" x14ac:dyDescent="0.35">
      <c r="A349" s="118"/>
      <c r="B349" s="119"/>
      <c r="C349" s="124"/>
      <c r="D349" s="123"/>
      <c r="E349" s="123"/>
      <c r="F349" s="121"/>
      <c r="G349" s="124"/>
      <c r="H349" s="123"/>
      <c r="I349" s="123"/>
      <c r="J349" s="35">
        <f t="shared" si="49"/>
        <v>0</v>
      </c>
      <c r="K349" s="35">
        <f t="shared" si="50"/>
        <v>0</v>
      </c>
      <c r="L349" s="117">
        <f>SUMIF(A$4:A349,"="&amp;A349,I$4:I349)-SUMIF(A$4:A349,"="&amp;A349,H$4:H349)</f>
        <v>0</v>
      </c>
      <c r="M349" s="117">
        <f>SUMIF(A$4:A349,"="&amp;A349,K$4:K349)-SUMIF(A$4:A349,"="&amp;A349,J$4:J349)</f>
        <v>0</v>
      </c>
      <c r="N349" s="116">
        <f t="shared" ca="1" si="51"/>
        <v>-17049.919999999991</v>
      </c>
      <c r="P349" s="153"/>
    </row>
    <row r="350" spans="1:16" s="17" customFormat="1" x14ac:dyDescent="0.35">
      <c r="A350" s="118"/>
      <c r="B350" s="119"/>
      <c r="C350" s="124"/>
      <c r="D350" s="123"/>
      <c r="E350" s="123"/>
      <c r="F350" s="121"/>
      <c r="G350" s="124"/>
      <c r="H350" s="123"/>
      <c r="I350" s="123"/>
      <c r="J350" s="35">
        <f t="shared" si="49"/>
        <v>0</v>
      </c>
      <c r="K350" s="35">
        <f t="shared" si="50"/>
        <v>0</v>
      </c>
      <c r="L350" s="117">
        <f>SUMIF(A$4:A350,"="&amp;A350,I$4:I350)-SUMIF(A$4:A350,"="&amp;A350,H$4:H350)</f>
        <v>0</v>
      </c>
      <c r="M350" s="117">
        <f>SUMIF(A$4:A350,"="&amp;A350,K$4:K350)-SUMIF(A$4:A350,"="&amp;A350,J$4:J350)</f>
        <v>0</v>
      </c>
      <c r="N350" s="116">
        <f t="shared" ca="1" si="51"/>
        <v>-17049.919999999991</v>
      </c>
      <c r="P350" s="153"/>
    </row>
    <row r="351" spans="1:16" s="17" customFormat="1" x14ac:dyDescent="0.35">
      <c r="A351" s="118"/>
      <c r="B351" s="119"/>
      <c r="C351" s="124"/>
      <c r="D351" s="123"/>
      <c r="E351" s="123"/>
      <c r="F351" s="121"/>
      <c r="G351" s="124"/>
      <c r="H351" s="123"/>
      <c r="I351" s="123"/>
      <c r="J351" s="35">
        <f t="shared" si="49"/>
        <v>0</v>
      </c>
      <c r="K351" s="35">
        <f t="shared" si="50"/>
        <v>0</v>
      </c>
      <c r="L351" s="117">
        <f>SUMIF(A$4:A351,"="&amp;A351,I$4:I351)-SUMIF(A$4:A351,"="&amp;A351,H$4:H351)</f>
        <v>0</v>
      </c>
      <c r="M351" s="117">
        <f>SUMIF(A$4:A351,"="&amp;A351,K$4:K351)-SUMIF(A$4:A351,"="&amp;A351,J$4:J351)</f>
        <v>0</v>
      </c>
      <c r="N351" s="116">
        <f t="shared" ca="1" si="51"/>
        <v>-17049.919999999991</v>
      </c>
      <c r="P351" s="153"/>
    </row>
    <row r="352" spans="1:16" s="17" customFormat="1" x14ac:dyDescent="0.35">
      <c r="A352" s="118"/>
      <c r="B352" s="119"/>
      <c r="C352" s="124"/>
      <c r="D352" s="123"/>
      <c r="E352" s="123"/>
      <c r="F352" s="121"/>
      <c r="G352" s="124"/>
      <c r="H352" s="123"/>
      <c r="I352" s="123"/>
      <c r="J352" s="35">
        <f t="shared" si="49"/>
        <v>0</v>
      </c>
      <c r="K352" s="35">
        <f t="shared" si="50"/>
        <v>0</v>
      </c>
      <c r="L352" s="117">
        <f>SUMIF(A$4:A352,"="&amp;A352,I$4:I352)-SUMIF(A$4:A352,"="&amp;A352,H$4:H352)</f>
        <v>0</v>
      </c>
      <c r="M352" s="117">
        <f>SUMIF(A$4:A352,"="&amp;A352,K$4:K352)-SUMIF(A$4:A352,"="&amp;A352,J$4:J352)</f>
        <v>0</v>
      </c>
      <c r="N352" s="116">
        <f t="shared" ca="1" si="51"/>
        <v>-17049.919999999991</v>
      </c>
      <c r="P352" s="153"/>
    </row>
    <row r="353" spans="1:16" s="17" customFormat="1" x14ac:dyDescent="0.35">
      <c r="A353" s="118"/>
      <c r="B353" s="119"/>
      <c r="C353" s="124"/>
      <c r="D353" s="123"/>
      <c r="E353" s="123"/>
      <c r="F353" s="121"/>
      <c r="G353" s="124"/>
      <c r="H353" s="123"/>
      <c r="I353" s="123"/>
      <c r="J353" s="35">
        <f t="shared" si="49"/>
        <v>0</v>
      </c>
      <c r="K353" s="35">
        <f t="shared" si="50"/>
        <v>0</v>
      </c>
      <c r="L353" s="117">
        <f>SUMIF(A$4:A353,"="&amp;A353,I$4:I353)-SUMIF(A$4:A353,"="&amp;A353,H$4:H353)</f>
        <v>0</v>
      </c>
      <c r="M353" s="117">
        <f>SUMIF(A$4:A353,"="&amp;A353,K$4:K353)-SUMIF(A$4:A353,"="&amp;A353,J$4:J353)</f>
        <v>0</v>
      </c>
      <c r="N353" s="116">
        <f t="shared" ca="1" si="51"/>
        <v>-17049.919999999991</v>
      </c>
      <c r="P353" s="153"/>
    </row>
    <row r="354" spans="1:16" s="17" customFormat="1" x14ac:dyDescent="0.35">
      <c r="A354" s="118"/>
      <c r="B354" s="119"/>
      <c r="C354" s="124"/>
      <c r="D354" s="123"/>
      <c r="E354" s="123"/>
      <c r="F354" s="121"/>
      <c r="G354" s="124"/>
      <c r="H354" s="123"/>
      <c r="I354" s="123"/>
      <c r="J354" s="35">
        <f t="shared" si="49"/>
        <v>0</v>
      </c>
      <c r="K354" s="35">
        <f t="shared" si="50"/>
        <v>0</v>
      </c>
      <c r="L354" s="117">
        <f>SUMIF(A$4:A354,"="&amp;A354,I$4:I354)-SUMIF(A$4:A354,"="&amp;A354,H$4:H354)</f>
        <v>0</v>
      </c>
      <c r="M354" s="117">
        <f>SUMIF(A$4:A354,"="&amp;A354,K$4:K354)-SUMIF(A$4:A354,"="&amp;A354,J$4:J354)</f>
        <v>0</v>
      </c>
      <c r="N354" s="116">
        <f t="shared" ca="1" si="51"/>
        <v>-17049.919999999991</v>
      </c>
      <c r="P354" s="153"/>
    </row>
    <row r="355" spans="1:16" s="17" customFormat="1" x14ac:dyDescent="0.35">
      <c r="A355" s="118"/>
      <c r="B355" s="119"/>
      <c r="C355" s="124"/>
      <c r="D355" s="123"/>
      <c r="E355" s="123"/>
      <c r="F355" s="121"/>
      <c r="G355" s="124"/>
      <c r="H355" s="123"/>
      <c r="I355" s="123"/>
      <c r="J355" s="35">
        <f t="shared" si="49"/>
        <v>0</v>
      </c>
      <c r="K355" s="35">
        <f t="shared" si="50"/>
        <v>0</v>
      </c>
      <c r="L355" s="117">
        <f>SUMIF(A$4:A355,"="&amp;A355,I$4:I355)-SUMIF(A$4:A355,"="&amp;A355,H$4:H355)</f>
        <v>0</v>
      </c>
      <c r="M355" s="117">
        <f>SUMIF(A$4:A355,"="&amp;A355,K$4:K355)-SUMIF(A$4:A355,"="&amp;A355,J$4:J355)</f>
        <v>0</v>
      </c>
      <c r="N355" s="116">
        <f t="shared" ca="1" si="51"/>
        <v>-17049.919999999991</v>
      </c>
      <c r="P355" s="153"/>
    </row>
    <row r="356" spans="1:16" s="17" customFormat="1" x14ac:dyDescent="0.35">
      <c r="A356" s="118"/>
      <c r="B356" s="119"/>
      <c r="C356" s="124"/>
      <c r="D356" s="123"/>
      <c r="E356" s="123"/>
      <c r="F356" s="121"/>
      <c r="G356" s="124"/>
      <c r="H356" s="123"/>
      <c r="I356" s="123"/>
      <c r="J356" s="35">
        <f t="shared" si="49"/>
        <v>0</v>
      </c>
      <c r="K356" s="35">
        <f t="shared" si="50"/>
        <v>0</v>
      </c>
      <c r="L356" s="117">
        <f>SUMIF(A$4:A356,"="&amp;A356,I$4:I356)-SUMIF(A$4:A356,"="&amp;A356,H$4:H356)</f>
        <v>0</v>
      </c>
      <c r="M356" s="117">
        <f>SUMIF(A$4:A356,"="&amp;A356,K$4:K356)-SUMIF(A$4:A356,"="&amp;A356,J$4:J356)</f>
        <v>0</v>
      </c>
      <c r="N356" s="116">
        <f t="shared" ca="1" si="51"/>
        <v>-17049.919999999991</v>
      </c>
      <c r="P356" s="153"/>
    </row>
    <row r="357" spans="1:16" s="17" customFormat="1" x14ac:dyDescent="0.35">
      <c r="A357" s="118"/>
      <c r="B357" s="119"/>
      <c r="C357" s="124"/>
      <c r="D357" s="123"/>
      <c r="E357" s="123"/>
      <c r="F357" s="121"/>
      <c r="G357" s="124"/>
      <c r="H357" s="123"/>
      <c r="I357" s="123"/>
      <c r="J357" s="35">
        <f t="shared" si="49"/>
        <v>0</v>
      </c>
      <c r="K357" s="35">
        <f t="shared" si="50"/>
        <v>0</v>
      </c>
      <c r="L357" s="117">
        <f>SUMIF(A$4:A357,"="&amp;A357,I$4:I357)-SUMIF(A$4:A357,"="&amp;A357,H$4:H357)</f>
        <v>0</v>
      </c>
      <c r="M357" s="117">
        <f>SUMIF(A$4:A357,"="&amp;A357,K$4:K357)-SUMIF(A$4:A357,"="&amp;A357,J$4:J357)</f>
        <v>0</v>
      </c>
      <c r="N357" s="116">
        <f t="shared" ca="1" si="51"/>
        <v>-17049.919999999991</v>
      </c>
      <c r="P357" s="153"/>
    </row>
    <row r="358" spans="1:16" s="17" customFormat="1" x14ac:dyDescent="0.35">
      <c r="A358" s="118"/>
      <c r="B358" s="119"/>
      <c r="C358" s="124"/>
      <c r="D358" s="123"/>
      <c r="E358" s="123"/>
      <c r="F358" s="121"/>
      <c r="G358" s="124"/>
      <c r="H358" s="123"/>
      <c r="I358" s="123"/>
      <c r="J358" s="35">
        <f t="shared" si="49"/>
        <v>0</v>
      </c>
      <c r="K358" s="35">
        <f t="shared" si="50"/>
        <v>0</v>
      </c>
      <c r="L358" s="117">
        <f>SUMIF(A$4:A358,"="&amp;A358,I$4:I358)-SUMIF(A$4:A358,"="&amp;A358,H$4:H358)</f>
        <v>0</v>
      </c>
      <c r="M358" s="117">
        <f>SUMIF(A$4:A358,"="&amp;A358,K$4:K358)-SUMIF(A$4:A358,"="&amp;A358,J$4:J358)</f>
        <v>0</v>
      </c>
      <c r="N358" s="116">
        <f t="shared" ca="1" si="51"/>
        <v>-17049.919999999991</v>
      </c>
      <c r="P358" s="153"/>
    </row>
    <row r="359" spans="1:16" s="17" customFormat="1" x14ac:dyDescent="0.35">
      <c r="A359" s="118"/>
      <c r="B359" s="119"/>
      <c r="C359" s="124"/>
      <c r="D359" s="123"/>
      <c r="E359" s="123"/>
      <c r="F359" s="121"/>
      <c r="G359" s="124"/>
      <c r="H359" s="123"/>
      <c r="I359" s="123"/>
      <c r="J359" s="35">
        <f t="shared" si="49"/>
        <v>0</v>
      </c>
      <c r="K359" s="35">
        <f t="shared" si="50"/>
        <v>0</v>
      </c>
      <c r="L359" s="117">
        <f>SUMIF(A$4:A359,"="&amp;A359,I$4:I359)-SUMIF(A$4:A359,"="&amp;A359,H$4:H359)</f>
        <v>0</v>
      </c>
      <c r="M359" s="117">
        <f>SUMIF(A$4:A359,"="&amp;A359,K$4:K359)-SUMIF(A$4:A359,"="&amp;A359,J$4:J359)</f>
        <v>0</v>
      </c>
      <c r="N359" s="116">
        <f t="shared" ca="1" si="51"/>
        <v>-17049.919999999991</v>
      </c>
      <c r="P359" s="153"/>
    </row>
    <row r="360" spans="1:16" s="17" customFormat="1" x14ac:dyDescent="0.35">
      <c r="A360" s="118"/>
      <c r="B360" s="119"/>
      <c r="C360" s="124"/>
      <c r="D360" s="123"/>
      <c r="E360" s="123"/>
      <c r="F360" s="121"/>
      <c r="G360" s="124"/>
      <c r="H360" s="123"/>
      <c r="I360" s="123"/>
      <c r="J360" s="35">
        <f t="shared" si="49"/>
        <v>0</v>
      </c>
      <c r="K360" s="35">
        <f t="shared" si="50"/>
        <v>0</v>
      </c>
      <c r="L360" s="117">
        <f>SUMIF(A$4:A360,"="&amp;A360,I$4:I360)-SUMIF(A$4:A360,"="&amp;A360,H$4:H360)</f>
        <v>0</v>
      </c>
      <c r="M360" s="117">
        <f>SUMIF(A$4:A360,"="&amp;A360,K$4:K360)-SUMIF(A$4:A360,"="&amp;A360,J$4:J360)</f>
        <v>0</v>
      </c>
      <c r="N360" s="116">
        <f t="shared" ca="1" si="51"/>
        <v>-17049.919999999991</v>
      </c>
      <c r="P360" s="153"/>
    </row>
    <row r="361" spans="1:16" s="17" customFormat="1" x14ac:dyDescent="0.35">
      <c r="A361" s="118"/>
      <c r="B361" s="119"/>
      <c r="C361" s="124"/>
      <c r="D361" s="123"/>
      <c r="E361" s="123"/>
      <c r="F361" s="121"/>
      <c r="G361" s="124"/>
      <c r="H361" s="123"/>
      <c r="I361" s="123"/>
      <c r="J361" s="35">
        <f t="shared" si="49"/>
        <v>0</v>
      </c>
      <c r="K361" s="35">
        <f t="shared" si="50"/>
        <v>0</v>
      </c>
      <c r="L361" s="117">
        <f>SUMIF(A$4:A361,"="&amp;A361,I$4:I361)-SUMIF(A$4:A361,"="&amp;A361,H$4:H361)</f>
        <v>0</v>
      </c>
      <c r="M361" s="117">
        <f>SUMIF(A$4:A361,"="&amp;A361,K$4:K361)-SUMIF(A$4:A361,"="&amp;A361,J$4:J361)</f>
        <v>0</v>
      </c>
      <c r="N361" s="116">
        <f t="shared" ca="1" si="51"/>
        <v>-17049.919999999991</v>
      </c>
      <c r="P361" s="153"/>
    </row>
    <row r="362" spans="1:16" s="17" customFormat="1" x14ac:dyDescent="0.35">
      <c r="A362" s="118"/>
      <c r="B362" s="119"/>
      <c r="C362" s="124"/>
      <c r="D362" s="123"/>
      <c r="E362" s="123"/>
      <c r="F362" s="121"/>
      <c r="G362" s="124"/>
      <c r="H362" s="123"/>
      <c r="I362" s="123"/>
      <c r="J362" s="35">
        <f t="shared" si="49"/>
        <v>0</v>
      </c>
      <c r="K362" s="35">
        <f t="shared" si="50"/>
        <v>0</v>
      </c>
      <c r="L362" s="117">
        <f>SUMIF(A$4:A362,"="&amp;A362,I$4:I362)-SUMIF(A$4:A362,"="&amp;A362,H$4:H362)</f>
        <v>0</v>
      </c>
      <c r="M362" s="117">
        <f>SUMIF(A$4:A362,"="&amp;A362,K$4:K362)-SUMIF(A$4:A362,"="&amp;A362,J$4:J362)</f>
        <v>0</v>
      </c>
      <c r="N362" s="116">
        <f t="shared" ca="1" si="51"/>
        <v>-17049.919999999991</v>
      </c>
      <c r="P362" s="153"/>
    </row>
    <row r="363" spans="1:16" s="17" customFormat="1" x14ac:dyDescent="0.35">
      <c r="A363" s="118"/>
      <c r="B363" s="119"/>
      <c r="C363" s="124"/>
      <c r="D363" s="123"/>
      <c r="E363" s="123"/>
      <c r="F363" s="121"/>
      <c r="G363" s="124"/>
      <c r="H363" s="123"/>
      <c r="I363" s="123"/>
      <c r="J363" s="35">
        <f t="shared" si="49"/>
        <v>0</v>
      </c>
      <c r="K363" s="35">
        <f t="shared" si="50"/>
        <v>0</v>
      </c>
      <c r="L363" s="117">
        <f>SUMIF(A$4:A363,"="&amp;A363,I$4:I363)-SUMIF(A$4:A363,"="&amp;A363,H$4:H363)</f>
        <v>0</v>
      </c>
      <c r="M363" s="117">
        <f>SUMIF(A$4:A363,"="&amp;A363,K$4:K363)-SUMIF(A$4:A363,"="&amp;A363,J$4:J363)</f>
        <v>0</v>
      </c>
      <c r="N363" s="116">
        <f t="shared" ca="1" si="51"/>
        <v>-17049.919999999991</v>
      </c>
      <c r="P363" s="153"/>
    </row>
    <row r="364" spans="1:16" s="17" customFormat="1" x14ac:dyDescent="0.35">
      <c r="A364" s="118"/>
      <c r="B364" s="119"/>
      <c r="C364" s="124"/>
      <c r="D364" s="123"/>
      <c r="E364" s="123"/>
      <c r="F364" s="121"/>
      <c r="G364" s="124"/>
      <c r="H364" s="123"/>
      <c r="I364" s="123"/>
      <c r="J364" s="35">
        <f t="shared" si="49"/>
        <v>0</v>
      </c>
      <c r="K364" s="35">
        <f t="shared" si="50"/>
        <v>0</v>
      </c>
      <c r="L364" s="117">
        <f>SUMIF(A$4:A364,"="&amp;A364,I$4:I364)-SUMIF(A$4:A364,"="&amp;A364,H$4:H364)</f>
        <v>0</v>
      </c>
      <c r="M364" s="117">
        <f>SUMIF(A$4:A364,"="&amp;A364,K$4:K364)-SUMIF(A$4:A364,"="&amp;A364,J$4:J364)</f>
        <v>0</v>
      </c>
      <c r="N364" s="116">
        <f t="shared" ca="1" si="51"/>
        <v>-17049.919999999991</v>
      </c>
      <c r="P364" s="153"/>
    </row>
    <row r="365" spans="1:16" s="17" customFormat="1" x14ac:dyDescent="0.35">
      <c r="A365" s="118"/>
      <c r="B365" s="119"/>
      <c r="C365" s="124"/>
      <c r="D365" s="123"/>
      <c r="E365" s="123"/>
      <c r="F365" s="121"/>
      <c r="G365" s="124"/>
      <c r="H365" s="123"/>
      <c r="I365" s="123"/>
      <c r="J365" s="35">
        <f t="shared" si="49"/>
        <v>0</v>
      </c>
      <c r="K365" s="35">
        <f t="shared" si="50"/>
        <v>0</v>
      </c>
      <c r="L365" s="117">
        <f>SUMIF(A$4:A365,"="&amp;A365,I$4:I365)-SUMIF(A$4:A365,"="&amp;A365,H$4:H365)</f>
        <v>0</v>
      </c>
      <c r="M365" s="117">
        <f>SUMIF(A$4:A365,"="&amp;A365,K$4:K365)-SUMIF(A$4:A365,"="&amp;A365,J$4:J365)</f>
        <v>0</v>
      </c>
      <c r="N365" s="116">
        <f t="shared" ca="1" si="51"/>
        <v>-17049.919999999991</v>
      </c>
      <c r="P365" s="153"/>
    </row>
    <row r="366" spans="1:16" s="17" customFormat="1" x14ac:dyDescent="0.35">
      <c r="A366" s="118"/>
      <c r="B366" s="119"/>
      <c r="C366" s="124"/>
      <c r="D366" s="123"/>
      <c r="E366" s="123"/>
      <c r="F366" s="121"/>
      <c r="G366" s="124"/>
      <c r="H366" s="123"/>
      <c r="I366" s="123"/>
      <c r="J366" s="35">
        <f t="shared" si="49"/>
        <v>0</v>
      </c>
      <c r="K366" s="35">
        <f t="shared" si="50"/>
        <v>0</v>
      </c>
      <c r="L366" s="117">
        <f>SUMIF(A$4:A366,"="&amp;A366,I$4:I366)-SUMIF(A$4:A366,"="&amp;A366,H$4:H366)</f>
        <v>0</v>
      </c>
      <c r="M366" s="117">
        <f>SUMIF(A$4:A366,"="&amp;A366,K$4:K366)-SUMIF(A$4:A366,"="&amp;A366,J$4:J366)</f>
        <v>0</v>
      </c>
      <c r="N366" s="116">
        <f t="shared" ca="1" si="51"/>
        <v>-17049.919999999991</v>
      </c>
      <c r="P366" s="153"/>
    </row>
    <row r="367" spans="1:16" s="17" customFormat="1" x14ac:dyDescent="0.35">
      <c r="A367" s="118"/>
      <c r="B367" s="119"/>
      <c r="C367" s="124"/>
      <c r="D367" s="123"/>
      <c r="E367" s="123"/>
      <c r="F367" s="121"/>
      <c r="G367" s="124"/>
      <c r="H367" s="123"/>
      <c r="I367" s="123"/>
      <c r="J367" s="35">
        <f t="shared" si="49"/>
        <v>0</v>
      </c>
      <c r="K367" s="35">
        <f t="shared" si="50"/>
        <v>0</v>
      </c>
      <c r="L367" s="117">
        <f>SUMIF(A$4:A367,"="&amp;A367,I$4:I367)-SUMIF(A$4:A367,"="&amp;A367,H$4:H367)</f>
        <v>0</v>
      </c>
      <c r="M367" s="117">
        <f>SUMIF(A$4:A367,"="&amp;A367,K$4:K367)-SUMIF(A$4:A367,"="&amp;A367,J$4:J367)</f>
        <v>0</v>
      </c>
      <c r="N367" s="116">
        <f t="shared" ca="1" si="51"/>
        <v>-17049.919999999991</v>
      </c>
      <c r="P367" s="153"/>
    </row>
    <row r="368" spans="1:16" s="17" customFormat="1" x14ac:dyDescent="0.35">
      <c r="A368" s="118"/>
      <c r="B368" s="119"/>
      <c r="C368" s="124"/>
      <c r="D368" s="123"/>
      <c r="E368" s="123"/>
      <c r="F368" s="121"/>
      <c r="G368" s="124"/>
      <c r="H368" s="123"/>
      <c r="I368" s="123"/>
      <c r="J368" s="35">
        <f t="shared" si="49"/>
        <v>0</v>
      </c>
      <c r="K368" s="35">
        <f t="shared" si="50"/>
        <v>0</v>
      </c>
      <c r="L368" s="117">
        <f>SUMIF(A$4:A368,"="&amp;A368,I$4:I368)-SUMIF(A$4:A368,"="&amp;A368,H$4:H368)</f>
        <v>0</v>
      </c>
      <c r="M368" s="117">
        <f>SUMIF(A$4:A368,"="&amp;A368,K$4:K368)-SUMIF(A$4:A368,"="&amp;A368,J$4:J368)</f>
        <v>0</v>
      </c>
      <c r="N368" s="116">
        <f t="shared" ca="1" si="51"/>
        <v>-17049.919999999991</v>
      </c>
      <c r="P368" s="153"/>
    </row>
    <row r="369" spans="1:16" s="17" customFormat="1" x14ac:dyDescent="0.35">
      <c r="A369" s="118"/>
      <c r="B369" s="119"/>
      <c r="C369" s="124"/>
      <c r="D369" s="123"/>
      <c r="E369" s="123"/>
      <c r="F369" s="121"/>
      <c r="G369" s="124"/>
      <c r="H369" s="123"/>
      <c r="I369" s="123"/>
      <c r="J369" s="35">
        <f t="shared" si="49"/>
        <v>0</v>
      </c>
      <c r="K369" s="35">
        <f t="shared" si="50"/>
        <v>0</v>
      </c>
      <c r="L369" s="117">
        <f>SUMIF(A$4:A369,"="&amp;A369,I$4:I369)-SUMIF(A$4:A369,"="&amp;A369,H$4:H369)</f>
        <v>0</v>
      </c>
      <c r="M369" s="117">
        <f>SUMIF(A$4:A369,"="&amp;A369,K$4:K369)-SUMIF(A$4:A369,"="&amp;A369,J$4:J369)</f>
        <v>0</v>
      </c>
      <c r="N369" s="116">
        <f t="shared" ca="1" si="51"/>
        <v>-17049.919999999991</v>
      </c>
      <c r="P369" s="153"/>
    </row>
    <row r="370" spans="1:16" s="17" customFormat="1" x14ac:dyDescent="0.35">
      <c r="A370" s="118"/>
      <c r="B370" s="119"/>
      <c r="C370" s="124"/>
      <c r="D370" s="123"/>
      <c r="E370" s="123"/>
      <c r="F370" s="121"/>
      <c r="G370" s="124"/>
      <c r="H370" s="123"/>
      <c r="I370" s="123"/>
      <c r="J370" s="35">
        <f t="shared" si="49"/>
        <v>0</v>
      </c>
      <c r="K370" s="35">
        <f t="shared" si="50"/>
        <v>0</v>
      </c>
      <c r="L370" s="117">
        <f>SUMIF(A$4:A370,"="&amp;A370,I$4:I370)-SUMIF(A$4:A370,"="&amp;A370,H$4:H370)</f>
        <v>0</v>
      </c>
      <c r="M370" s="117">
        <f>SUMIF(A$4:A370,"="&amp;A370,K$4:K370)-SUMIF(A$4:A370,"="&amp;A370,J$4:J370)</f>
        <v>0</v>
      </c>
      <c r="N370" s="116">
        <f t="shared" ca="1" si="51"/>
        <v>-17049.919999999991</v>
      </c>
      <c r="P370" s="153"/>
    </row>
    <row r="371" spans="1:16" s="17" customFormat="1" x14ac:dyDescent="0.35">
      <c r="A371" s="118"/>
      <c r="B371" s="119"/>
      <c r="C371" s="124"/>
      <c r="D371" s="123"/>
      <c r="E371" s="123"/>
      <c r="F371" s="121"/>
      <c r="G371" s="124"/>
      <c r="H371" s="123"/>
      <c r="I371" s="123"/>
      <c r="J371" s="35">
        <f t="shared" si="49"/>
        <v>0</v>
      </c>
      <c r="K371" s="35">
        <f t="shared" si="50"/>
        <v>0</v>
      </c>
      <c r="L371" s="117">
        <f>SUMIF(A$4:A371,"="&amp;A371,I$4:I371)-SUMIF(A$4:A371,"="&amp;A371,H$4:H371)</f>
        <v>0</v>
      </c>
      <c r="M371" s="117">
        <f>SUMIF(A$4:A371,"="&amp;A371,K$4:K371)-SUMIF(A$4:A371,"="&amp;A371,J$4:J371)</f>
        <v>0</v>
      </c>
      <c r="N371" s="116">
        <f t="shared" ca="1" si="51"/>
        <v>-17049.919999999991</v>
      </c>
      <c r="P371" s="153"/>
    </row>
    <row r="372" spans="1:16" s="17" customFormat="1" x14ac:dyDescent="0.35">
      <c r="A372" s="118"/>
      <c r="B372" s="119"/>
      <c r="C372" s="124"/>
      <c r="D372" s="123"/>
      <c r="E372" s="123"/>
      <c r="F372" s="121"/>
      <c r="G372" s="124"/>
      <c r="H372" s="123"/>
      <c r="I372" s="123"/>
      <c r="J372" s="35">
        <f t="shared" si="49"/>
        <v>0</v>
      </c>
      <c r="K372" s="35">
        <f t="shared" si="50"/>
        <v>0</v>
      </c>
      <c r="L372" s="117">
        <f>SUMIF(A$4:A372,"="&amp;A372,I$4:I372)-SUMIF(A$4:A372,"="&amp;A372,H$4:H372)</f>
        <v>0</v>
      </c>
      <c r="M372" s="117">
        <f>SUMIF(A$4:A372,"="&amp;A372,K$4:K372)-SUMIF(A$4:A372,"="&amp;A372,J$4:J372)</f>
        <v>0</v>
      </c>
      <c r="N372" s="116">
        <f t="shared" ca="1" si="51"/>
        <v>-17049.919999999991</v>
      </c>
      <c r="P372" s="153"/>
    </row>
    <row r="373" spans="1:16" s="17" customFormat="1" x14ac:dyDescent="0.35">
      <c r="A373" s="118"/>
      <c r="B373" s="119"/>
      <c r="C373" s="124"/>
      <c r="D373" s="123"/>
      <c r="E373" s="123"/>
      <c r="F373" s="121"/>
      <c r="G373" s="124"/>
      <c r="H373" s="123"/>
      <c r="I373" s="123"/>
      <c r="J373" s="35">
        <f t="shared" si="49"/>
        <v>0</v>
      </c>
      <c r="K373" s="35">
        <f t="shared" si="50"/>
        <v>0</v>
      </c>
      <c r="L373" s="117">
        <f>SUMIF(A$4:A373,"="&amp;A373,I$4:I373)-SUMIF(A$4:A373,"="&amp;A373,H$4:H373)</f>
        <v>0</v>
      </c>
      <c r="M373" s="117">
        <f>SUMIF(A$4:A373,"="&amp;A373,K$4:K373)-SUMIF(A$4:A373,"="&amp;A373,J$4:J373)</f>
        <v>0</v>
      </c>
      <c r="N373" s="116">
        <f t="shared" ca="1" si="51"/>
        <v>-17049.919999999991</v>
      </c>
      <c r="P373" s="153"/>
    </row>
    <row r="374" spans="1:16" s="17" customFormat="1" x14ac:dyDescent="0.35">
      <c r="A374" s="118"/>
      <c r="B374" s="119"/>
      <c r="C374" s="124"/>
      <c r="D374" s="123"/>
      <c r="E374" s="123"/>
      <c r="F374" s="121"/>
      <c r="G374" s="124"/>
      <c r="H374" s="123"/>
      <c r="I374" s="123"/>
      <c r="J374" s="35">
        <f t="shared" si="49"/>
        <v>0</v>
      </c>
      <c r="K374" s="35">
        <f t="shared" si="50"/>
        <v>0</v>
      </c>
      <c r="L374" s="117">
        <f>SUMIF(A$4:A374,"="&amp;A374,I$4:I374)-SUMIF(A$4:A374,"="&amp;A374,H$4:H374)</f>
        <v>0</v>
      </c>
      <c r="M374" s="117">
        <f>SUMIF(A$4:A374,"="&amp;A374,K$4:K374)-SUMIF(A$4:A374,"="&amp;A374,J$4:J374)</f>
        <v>0</v>
      </c>
      <c r="N374" s="116">
        <f t="shared" ca="1" si="51"/>
        <v>-17049.919999999991</v>
      </c>
      <c r="P374" s="153"/>
    </row>
    <row r="375" spans="1:16" s="17" customFormat="1" x14ac:dyDescent="0.35">
      <c r="A375" s="118"/>
      <c r="B375" s="119"/>
      <c r="C375" s="124"/>
      <c r="D375" s="123"/>
      <c r="E375" s="123"/>
      <c r="F375" s="121"/>
      <c r="G375" s="124"/>
      <c r="H375" s="123"/>
      <c r="I375" s="123"/>
      <c r="J375" s="35">
        <f t="shared" si="49"/>
        <v>0</v>
      </c>
      <c r="K375" s="35">
        <f t="shared" si="50"/>
        <v>0</v>
      </c>
      <c r="L375" s="117">
        <f>SUMIF(A$4:A375,"="&amp;A375,I$4:I375)-SUMIF(A$4:A375,"="&amp;A375,H$4:H375)</f>
        <v>0</v>
      </c>
      <c r="M375" s="117">
        <f>SUMIF(A$4:A375,"="&amp;A375,K$4:K375)-SUMIF(A$4:A375,"="&amp;A375,J$4:J375)</f>
        <v>0</v>
      </c>
      <c r="N375" s="116">
        <f t="shared" ca="1" si="51"/>
        <v>-17049.919999999991</v>
      </c>
      <c r="P375" s="153"/>
    </row>
    <row r="376" spans="1:16" s="17" customFormat="1" x14ac:dyDescent="0.35">
      <c r="A376" s="118"/>
      <c r="B376" s="119"/>
      <c r="C376" s="124"/>
      <c r="D376" s="123"/>
      <c r="E376" s="123"/>
      <c r="F376" s="121"/>
      <c r="G376" s="124"/>
      <c r="H376" s="123"/>
      <c r="I376" s="123"/>
      <c r="J376" s="35">
        <f t="shared" si="49"/>
        <v>0</v>
      </c>
      <c r="K376" s="35">
        <f t="shared" si="50"/>
        <v>0</v>
      </c>
      <c r="L376" s="117">
        <f>SUMIF(A$4:A376,"="&amp;A376,I$4:I376)-SUMIF(A$4:A376,"="&amp;A376,H$4:H376)</f>
        <v>0</v>
      </c>
      <c r="M376" s="117">
        <f>SUMIF(A$4:A376,"="&amp;A376,K$4:K376)-SUMIF(A$4:A376,"="&amp;A376,J$4:J376)</f>
        <v>0</v>
      </c>
      <c r="N376" s="116">
        <f t="shared" ca="1" si="51"/>
        <v>-17049.919999999991</v>
      </c>
      <c r="P376" s="153"/>
    </row>
    <row r="377" spans="1:16" s="17" customFormat="1" x14ac:dyDescent="0.35">
      <c r="A377" s="118"/>
      <c r="B377" s="119"/>
      <c r="C377" s="124"/>
      <c r="D377" s="123"/>
      <c r="E377" s="123"/>
      <c r="F377" s="121"/>
      <c r="G377" s="124"/>
      <c r="H377" s="123"/>
      <c r="I377" s="123"/>
      <c r="J377" s="35">
        <f t="shared" si="49"/>
        <v>0</v>
      </c>
      <c r="K377" s="35">
        <f t="shared" si="50"/>
        <v>0</v>
      </c>
      <c r="L377" s="117">
        <f>SUMIF(A$4:A377,"="&amp;A377,I$4:I377)-SUMIF(A$4:A377,"="&amp;A377,H$4:H377)</f>
        <v>0</v>
      </c>
      <c r="M377" s="117">
        <f>SUMIF(A$4:A377,"="&amp;A377,K$4:K377)-SUMIF(A$4:A377,"="&amp;A377,J$4:J377)</f>
        <v>0</v>
      </c>
      <c r="N377" s="116">
        <f t="shared" ca="1" si="51"/>
        <v>-17049.919999999991</v>
      </c>
      <c r="P377" s="153"/>
    </row>
    <row r="378" spans="1:16" s="17" customFormat="1" x14ac:dyDescent="0.35">
      <c r="A378" s="118"/>
      <c r="B378" s="119"/>
      <c r="C378" s="124"/>
      <c r="D378" s="123"/>
      <c r="E378" s="123"/>
      <c r="F378" s="121"/>
      <c r="G378" s="124"/>
      <c r="H378" s="123"/>
      <c r="I378" s="123"/>
      <c r="J378" s="35">
        <f t="shared" ref="J378:J441" si="52">IF(OR(G378="c",G378="R"),H378,0)</f>
        <v>0</v>
      </c>
      <c r="K378" s="35">
        <f t="shared" ref="K378:K441" si="53">IF(OR(G378="c",G378="R"),I378,0)</f>
        <v>0</v>
      </c>
      <c r="L378" s="117">
        <f>SUMIF(A$4:A378,"="&amp;A378,I$4:I378)-SUMIF(A$4:A378,"="&amp;A378,H$4:H378)</f>
        <v>0</v>
      </c>
      <c r="M378" s="117">
        <f>SUMIF(A$4:A378,"="&amp;A378,K$4:K378)-SUMIF(A$4:A378,"="&amp;A378,J$4:J378)</f>
        <v>0</v>
      </c>
      <c r="N378" s="116">
        <f t="shared" ref="N378:N441" ca="1" si="54">IF(ISERROR(OFFSET(N378,-1,0,1,1)+I378-H378),I378-H378,OFFSET(N378,-1,0,1,1)+I378-H378)</f>
        <v>-17049.919999999991</v>
      </c>
      <c r="P378" s="153"/>
    </row>
    <row r="379" spans="1:16" s="17" customFormat="1" x14ac:dyDescent="0.35">
      <c r="A379" s="118"/>
      <c r="B379" s="119"/>
      <c r="C379" s="124"/>
      <c r="D379" s="123"/>
      <c r="E379" s="123"/>
      <c r="F379" s="121"/>
      <c r="G379" s="124"/>
      <c r="H379" s="123"/>
      <c r="I379" s="123"/>
      <c r="J379" s="35">
        <f t="shared" si="52"/>
        <v>0</v>
      </c>
      <c r="K379" s="35">
        <f t="shared" si="53"/>
        <v>0</v>
      </c>
      <c r="L379" s="117">
        <f>SUMIF(A$4:A379,"="&amp;A379,I$4:I379)-SUMIF(A$4:A379,"="&amp;A379,H$4:H379)</f>
        <v>0</v>
      </c>
      <c r="M379" s="117">
        <f>SUMIF(A$4:A379,"="&amp;A379,K$4:K379)-SUMIF(A$4:A379,"="&amp;A379,J$4:J379)</f>
        <v>0</v>
      </c>
      <c r="N379" s="116">
        <f t="shared" ca="1" si="54"/>
        <v>-17049.919999999991</v>
      </c>
      <c r="P379" s="153"/>
    </row>
    <row r="380" spans="1:16" s="17" customFormat="1" x14ac:dyDescent="0.35">
      <c r="A380" s="118"/>
      <c r="B380" s="119"/>
      <c r="C380" s="124"/>
      <c r="D380" s="123"/>
      <c r="E380" s="123"/>
      <c r="F380" s="121"/>
      <c r="G380" s="124"/>
      <c r="H380" s="123"/>
      <c r="I380" s="123"/>
      <c r="J380" s="35">
        <f t="shared" si="52"/>
        <v>0</v>
      </c>
      <c r="K380" s="35">
        <f t="shared" si="53"/>
        <v>0</v>
      </c>
      <c r="L380" s="117">
        <f>SUMIF(A$4:A380,"="&amp;A380,I$4:I380)-SUMIF(A$4:A380,"="&amp;A380,H$4:H380)</f>
        <v>0</v>
      </c>
      <c r="M380" s="117">
        <f>SUMIF(A$4:A380,"="&amp;A380,K$4:K380)-SUMIF(A$4:A380,"="&amp;A380,J$4:J380)</f>
        <v>0</v>
      </c>
      <c r="N380" s="116">
        <f t="shared" ca="1" si="54"/>
        <v>-17049.919999999991</v>
      </c>
      <c r="P380" s="153"/>
    </row>
    <row r="381" spans="1:16" s="17" customFormat="1" x14ac:dyDescent="0.35">
      <c r="A381" s="118"/>
      <c r="B381" s="119"/>
      <c r="C381" s="124"/>
      <c r="D381" s="123"/>
      <c r="E381" s="123"/>
      <c r="F381" s="121"/>
      <c r="G381" s="124"/>
      <c r="H381" s="123"/>
      <c r="I381" s="123"/>
      <c r="J381" s="35">
        <f t="shared" si="52"/>
        <v>0</v>
      </c>
      <c r="K381" s="35">
        <f t="shared" si="53"/>
        <v>0</v>
      </c>
      <c r="L381" s="117">
        <f>SUMIF(A$4:A381,"="&amp;A381,I$4:I381)-SUMIF(A$4:A381,"="&amp;A381,H$4:H381)</f>
        <v>0</v>
      </c>
      <c r="M381" s="117">
        <f>SUMIF(A$4:A381,"="&amp;A381,K$4:K381)-SUMIF(A$4:A381,"="&amp;A381,J$4:J381)</f>
        <v>0</v>
      </c>
      <c r="N381" s="116">
        <f t="shared" ca="1" si="54"/>
        <v>-17049.919999999991</v>
      </c>
      <c r="P381" s="153"/>
    </row>
    <row r="382" spans="1:16" s="17" customFormat="1" x14ac:dyDescent="0.35">
      <c r="A382" s="118"/>
      <c r="B382" s="119"/>
      <c r="C382" s="124"/>
      <c r="D382" s="123"/>
      <c r="E382" s="123"/>
      <c r="F382" s="121"/>
      <c r="G382" s="124"/>
      <c r="H382" s="123"/>
      <c r="I382" s="123"/>
      <c r="J382" s="35">
        <f t="shared" si="52"/>
        <v>0</v>
      </c>
      <c r="K382" s="35">
        <f t="shared" si="53"/>
        <v>0</v>
      </c>
      <c r="L382" s="117">
        <f>SUMIF(A$4:A382,"="&amp;A382,I$4:I382)-SUMIF(A$4:A382,"="&amp;A382,H$4:H382)</f>
        <v>0</v>
      </c>
      <c r="M382" s="117">
        <f>SUMIF(A$4:A382,"="&amp;A382,K$4:K382)-SUMIF(A$4:A382,"="&amp;A382,J$4:J382)</f>
        <v>0</v>
      </c>
      <c r="N382" s="116">
        <f t="shared" ca="1" si="54"/>
        <v>-17049.919999999991</v>
      </c>
      <c r="P382" s="153"/>
    </row>
    <row r="383" spans="1:16" s="17" customFormat="1" x14ac:dyDescent="0.35">
      <c r="A383" s="118"/>
      <c r="B383" s="119"/>
      <c r="C383" s="124"/>
      <c r="D383" s="123"/>
      <c r="E383" s="123"/>
      <c r="F383" s="121"/>
      <c r="G383" s="124"/>
      <c r="H383" s="123"/>
      <c r="I383" s="123"/>
      <c r="J383" s="35">
        <f t="shared" si="52"/>
        <v>0</v>
      </c>
      <c r="K383" s="35">
        <f t="shared" si="53"/>
        <v>0</v>
      </c>
      <c r="L383" s="117">
        <f>SUMIF(A$4:A383,"="&amp;A383,I$4:I383)-SUMIF(A$4:A383,"="&amp;A383,H$4:H383)</f>
        <v>0</v>
      </c>
      <c r="M383" s="117">
        <f>SUMIF(A$4:A383,"="&amp;A383,K$4:K383)-SUMIF(A$4:A383,"="&amp;A383,J$4:J383)</f>
        <v>0</v>
      </c>
      <c r="N383" s="116">
        <f t="shared" ca="1" si="54"/>
        <v>-17049.919999999991</v>
      </c>
      <c r="P383" s="153"/>
    </row>
    <row r="384" spans="1:16" s="17" customFormat="1" x14ac:dyDescent="0.35">
      <c r="A384" s="118"/>
      <c r="B384" s="119"/>
      <c r="C384" s="124"/>
      <c r="D384" s="123"/>
      <c r="E384" s="123"/>
      <c r="F384" s="121"/>
      <c r="G384" s="124"/>
      <c r="H384" s="123"/>
      <c r="I384" s="123"/>
      <c r="J384" s="35">
        <f t="shared" si="52"/>
        <v>0</v>
      </c>
      <c r="K384" s="35">
        <f t="shared" si="53"/>
        <v>0</v>
      </c>
      <c r="L384" s="117">
        <f>SUMIF(A$4:A384,"="&amp;A384,I$4:I384)-SUMIF(A$4:A384,"="&amp;A384,H$4:H384)</f>
        <v>0</v>
      </c>
      <c r="M384" s="117">
        <f>SUMIF(A$4:A384,"="&amp;A384,K$4:K384)-SUMIF(A$4:A384,"="&amp;A384,J$4:J384)</f>
        <v>0</v>
      </c>
      <c r="N384" s="116">
        <f t="shared" ca="1" si="54"/>
        <v>-17049.919999999991</v>
      </c>
      <c r="P384" s="153"/>
    </row>
    <row r="385" spans="1:16" s="17" customFormat="1" x14ac:dyDescent="0.35">
      <c r="A385" s="118"/>
      <c r="B385" s="119"/>
      <c r="C385" s="124"/>
      <c r="D385" s="123"/>
      <c r="E385" s="123"/>
      <c r="F385" s="121"/>
      <c r="G385" s="124"/>
      <c r="H385" s="123"/>
      <c r="I385" s="123"/>
      <c r="J385" s="35">
        <f t="shared" si="52"/>
        <v>0</v>
      </c>
      <c r="K385" s="35">
        <f t="shared" si="53"/>
        <v>0</v>
      </c>
      <c r="L385" s="117">
        <f>SUMIF(A$4:A385,"="&amp;A385,I$4:I385)-SUMIF(A$4:A385,"="&amp;A385,H$4:H385)</f>
        <v>0</v>
      </c>
      <c r="M385" s="117">
        <f>SUMIF(A$4:A385,"="&amp;A385,K$4:K385)-SUMIF(A$4:A385,"="&amp;A385,J$4:J385)</f>
        <v>0</v>
      </c>
      <c r="N385" s="116">
        <f t="shared" ca="1" si="54"/>
        <v>-17049.919999999991</v>
      </c>
      <c r="P385" s="153"/>
    </row>
    <row r="386" spans="1:16" s="17" customFormat="1" x14ac:dyDescent="0.35">
      <c r="A386" s="118"/>
      <c r="B386" s="119"/>
      <c r="C386" s="124"/>
      <c r="D386" s="123"/>
      <c r="E386" s="123"/>
      <c r="F386" s="121"/>
      <c r="G386" s="124"/>
      <c r="H386" s="123"/>
      <c r="I386" s="123"/>
      <c r="J386" s="35">
        <f t="shared" si="52"/>
        <v>0</v>
      </c>
      <c r="K386" s="35">
        <f t="shared" si="53"/>
        <v>0</v>
      </c>
      <c r="L386" s="117">
        <f>SUMIF(A$4:A386,"="&amp;A386,I$4:I386)-SUMIF(A$4:A386,"="&amp;A386,H$4:H386)</f>
        <v>0</v>
      </c>
      <c r="M386" s="117">
        <f>SUMIF(A$4:A386,"="&amp;A386,K$4:K386)-SUMIF(A$4:A386,"="&amp;A386,J$4:J386)</f>
        <v>0</v>
      </c>
      <c r="N386" s="116">
        <f t="shared" ca="1" si="54"/>
        <v>-17049.919999999991</v>
      </c>
      <c r="P386" s="153"/>
    </row>
    <row r="387" spans="1:16" s="17" customFormat="1" x14ac:dyDescent="0.35">
      <c r="A387" s="118"/>
      <c r="B387" s="119"/>
      <c r="C387" s="124"/>
      <c r="D387" s="123"/>
      <c r="E387" s="123"/>
      <c r="F387" s="121"/>
      <c r="G387" s="124"/>
      <c r="H387" s="123"/>
      <c r="I387" s="123"/>
      <c r="J387" s="35">
        <f t="shared" si="52"/>
        <v>0</v>
      </c>
      <c r="K387" s="35">
        <f t="shared" si="53"/>
        <v>0</v>
      </c>
      <c r="L387" s="117">
        <f>SUMIF(A$4:A387,"="&amp;A387,I$4:I387)-SUMIF(A$4:A387,"="&amp;A387,H$4:H387)</f>
        <v>0</v>
      </c>
      <c r="M387" s="117">
        <f>SUMIF(A$4:A387,"="&amp;A387,K$4:K387)-SUMIF(A$4:A387,"="&amp;A387,J$4:J387)</f>
        <v>0</v>
      </c>
      <c r="N387" s="116">
        <f t="shared" ca="1" si="54"/>
        <v>-17049.919999999991</v>
      </c>
      <c r="P387" s="153"/>
    </row>
    <row r="388" spans="1:16" s="17" customFormat="1" x14ac:dyDescent="0.35">
      <c r="A388" s="118"/>
      <c r="B388" s="119"/>
      <c r="C388" s="124"/>
      <c r="D388" s="123"/>
      <c r="E388" s="123"/>
      <c r="F388" s="121"/>
      <c r="G388" s="124"/>
      <c r="H388" s="123"/>
      <c r="I388" s="123"/>
      <c r="J388" s="35">
        <f t="shared" si="52"/>
        <v>0</v>
      </c>
      <c r="K388" s="35">
        <f t="shared" si="53"/>
        <v>0</v>
      </c>
      <c r="L388" s="117">
        <f>SUMIF(A$4:A388,"="&amp;A388,I$4:I388)-SUMIF(A$4:A388,"="&amp;A388,H$4:H388)</f>
        <v>0</v>
      </c>
      <c r="M388" s="117">
        <f>SUMIF(A$4:A388,"="&amp;A388,K$4:K388)-SUMIF(A$4:A388,"="&amp;A388,J$4:J388)</f>
        <v>0</v>
      </c>
      <c r="N388" s="116">
        <f t="shared" ca="1" si="54"/>
        <v>-17049.919999999991</v>
      </c>
      <c r="P388" s="153"/>
    </row>
    <row r="389" spans="1:16" s="17" customFormat="1" x14ac:dyDescent="0.35">
      <c r="A389" s="118"/>
      <c r="B389" s="119"/>
      <c r="C389" s="124"/>
      <c r="D389" s="123"/>
      <c r="E389" s="123"/>
      <c r="F389" s="121"/>
      <c r="G389" s="124"/>
      <c r="H389" s="123"/>
      <c r="I389" s="123"/>
      <c r="J389" s="35">
        <f t="shared" si="52"/>
        <v>0</v>
      </c>
      <c r="K389" s="35">
        <f t="shared" si="53"/>
        <v>0</v>
      </c>
      <c r="L389" s="117">
        <f>SUMIF(A$4:A389,"="&amp;A389,I$4:I389)-SUMIF(A$4:A389,"="&amp;A389,H$4:H389)</f>
        <v>0</v>
      </c>
      <c r="M389" s="117">
        <f>SUMIF(A$4:A389,"="&amp;A389,K$4:K389)-SUMIF(A$4:A389,"="&amp;A389,J$4:J389)</f>
        <v>0</v>
      </c>
      <c r="N389" s="116">
        <f t="shared" ca="1" si="54"/>
        <v>-17049.919999999991</v>
      </c>
      <c r="P389" s="153"/>
    </row>
    <row r="390" spans="1:16" s="17" customFormat="1" x14ac:dyDescent="0.35">
      <c r="A390" s="118"/>
      <c r="B390" s="119"/>
      <c r="C390" s="124"/>
      <c r="D390" s="123"/>
      <c r="E390" s="123"/>
      <c r="F390" s="121"/>
      <c r="G390" s="124"/>
      <c r="H390" s="123"/>
      <c r="I390" s="123"/>
      <c r="J390" s="35">
        <f t="shared" si="52"/>
        <v>0</v>
      </c>
      <c r="K390" s="35">
        <f t="shared" si="53"/>
        <v>0</v>
      </c>
      <c r="L390" s="117">
        <f>SUMIF(A$4:A390,"="&amp;A390,I$4:I390)-SUMIF(A$4:A390,"="&amp;A390,H$4:H390)</f>
        <v>0</v>
      </c>
      <c r="M390" s="117">
        <f>SUMIF(A$4:A390,"="&amp;A390,K$4:K390)-SUMIF(A$4:A390,"="&amp;A390,J$4:J390)</f>
        <v>0</v>
      </c>
      <c r="N390" s="116">
        <f t="shared" ca="1" si="54"/>
        <v>-17049.919999999991</v>
      </c>
      <c r="P390" s="153"/>
    </row>
    <row r="391" spans="1:16" s="17" customFormat="1" x14ac:dyDescent="0.35">
      <c r="A391" s="118"/>
      <c r="B391" s="119"/>
      <c r="C391" s="124"/>
      <c r="D391" s="123"/>
      <c r="E391" s="123"/>
      <c r="F391" s="121"/>
      <c r="G391" s="124"/>
      <c r="H391" s="123"/>
      <c r="I391" s="123"/>
      <c r="J391" s="35">
        <f t="shared" si="52"/>
        <v>0</v>
      </c>
      <c r="K391" s="35">
        <f t="shared" si="53"/>
        <v>0</v>
      </c>
      <c r="L391" s="117">
        <f>SUMIF(A$4:A391,"="&amp;A391,I$4:I391)-SUMIF(A$4:A391,"="&amp;A391,H$4:H391)</f>
        <v>0</v>
      </c>
      <c r="M391" s="117">
        <f>SUMIF(A$4:A391,"="&amp;A391,K$4:K391)-SUMIF(A$4:A391,"="&amp;A391,J$4:J391)</f>
        <v>0</v>
      </c>
      <c r="N391" s="116">
        <f t="shared" ca="1" si="54"/>
        <v>-17049.919999999991</v>
      </c>
      <c r="P391" s="153"/>
    </row>
    <row r="392" spans="1:16" s="17" customFormat="1" x14ac:dyDescent="0.35">
      <c r="A392" s="118"/>
      <c r="B392" s="119"/>
      <c r="C392" s="124"/>
      <c r="D392" s="123"/>
      <c r="E392" s="123"/>
      <c r="F392" s="121"/>
      <c r="G392" s="124"/>
      <c r="H392" s="123"/>
      <c r="I392" s="123"/>
      <c r="J392" s="35">
        <f t="shared" si="52"/>
        <v>0</v>
      </c>
      <c r="K392" s="35">
        <f t="shared" si="53"/>
        <v>0</v>
      </c>
      <c r="L392" s="117">
        <f>SUMIF(A$4:A392,"="&amp;A392,I$4:I392)-SUMIF(A$4:A392,"="&amp;A392,H$4:H392)</f>
        <v>0</v>
      </c>
      <c r="M392" s="117">
        <f>SUMIF(A$4:A392,"="&amp;A392,K$4:K392)-SUMIF(A$4:A392,"="&amp;A392,J$4:J392)</f>
        <v>0</v>
      </c>
      <c r="N392" s="116">
        <f t="shared" ca="1" si="54"/>
        <v>-17049.919999999991</v>
      </c>
      <c r="P392" s="153"/>
    </row>
    <row r="393" spans="1:16" s="17" customFormat="1" x14ac:dyDescent="0.35">
      <c r="A393" s="118"/>
      <c r="B393" s="119"/>
      <c r="C393" s="124"/>
      <c r="D393" s="123"/>
      <c r="E393" s="123"/>
      <c r="F393" s="121"/>
      <c r="G393" s="124"/>
      <c r="H393" s="123"/>
      <c r="I393" s="123"/>
      <c r="J393" s="35">
        <f t="shared" si="52"/>
        <v>0</v>
      </c>
      <c r="K393" s="35">
        <f t="shared" si="53"/>
        <v>0</v>
      </c>
      <c r="L393" s="117">
        <f>SUMIF(A$4:A393,"="&amp;A393,I$4:I393)-SUMIF(A$4:A393,"="&amp;A393,H$4:H393)</f>
        <v>0</v>
      </c>
      <c r="M393" s="117">
        <f>SUMIF(A$4:A393,"="&amp;A393,K$4:K393)-SUMIF(A$4:A393,"="&amp;A393,J$4:J393)</f>
        <v>0</v>
      </c>
      <c r="N393" s="116">
        <f t="shared" ca="1" si="54"/>
        <v>-17049.919999999991</v>
      </c>
      <c r="P393" s="153"/>
    </row>
    <row r="394" spans="1:16" s="17" customFormat="1" x14ac:dyDescent="0.35">
      <c r="A394" s="118"/>
      <c r="B394" s="119"/>
      <c r="C394" s="124"/>
      <c r="D394" s="123"/>
      <c r="E394" s="123"/>
      <c r="F394" s="121"/>
      <c r="G394" s="124"/>
      <c r="H394" s="123"/>
      <c r="I394" s="123"/>
      <c r="J394" s="35">
        <f t="shared" si="52"/>
        <v>0</v>
      </c>
      <c r="K394" s="35">
        <f t="shared" si="53"/>
        <v>0</v>
      </c>
      <c r="L394" s="117">
        <f>SUMIF(A$4:A394,"="&amp;A394,I$4:I394)-SUMIF(A$4:A394,"="&amp;A394,H$4:H394)</f>
        <v>0</v>
      </c>
      <c r="M394" s="117">
        <f>SUMIF(A$4:A394,"="&amp;A394,K$4:K394)-SUMIF(A$4:A394,"="&amp;A394,J$4:J394)</f>
        <v>0</v>
      </c>
      <c r="N394" s="116">
        <f t="shared" ca="1" si="54"/>
        <v>-17049.919999999991</v>
      </c>
      <c r="P394" s="153"/>
    </row>
    <row r="395" spans="1:16" s="17" customFormat="1" x14ac:dyDescent="0.35">
      <c r="A395" s="118"/>
      <c r="B395" s="119"/>
      <c r="C395" s="124"/>
      <c r="D395" s="123"/>
      <c r="E395" s="123"/>
      <c r="F395" s="121"/>
      <c r="G395" s="124"/>
      <c r="H395" s="123"/>
      <c r="I395" s="123"/>
      <c r="J395" s="35">
        <f t="shared" si="52"/>
        <v>0</v>
      </c>
      <c r="K395" s="35">
        <f t="shared" si="53"/>
        <v>0</v>
      </c>
      <c r="L395" s="117">
        <f>SUMIF(A$4:A395,"="&amp;A395,I$4:I395)-SUMIF(A$4:A395,"="&amp;A395,H$4:H395)</f>
        <v>0</v>
      </c>
      <c r="M395" s="117">
        <f>SUMIF(A$4:A395,"="&amp;A395,K$4:K395)-SUMIF(A$4:A395,"="&amp;A395,J$4:J395)</f>
        <v>0</v>
      </c>
      <c r="N395" s="116">
        <f t="shared" ca="1" si="54"/>
        <v>-17049.919999999991</v>
      </c>
      <c r="P395" s="153"/>
    </row>
    <row r="396" spans="1:16" s="17" customFormat="1" x14ac:dyDescent="0.35">
      <c r="A396" s="118"/>
      <c r="B396" s="119"/>
      <c r="C396" s="124"/>
      <c r="D396" s="123"/>
      <c r="E396" s="123"/>
      <c r="F396" s="121"/>
      <c r="G396" s="124"/>
      <c r="H396" s="123"/>
      <c r="I396" s="123"/>
      <c r="J396" s="35">
        <f t="shared" si="52"/>
        <v>0</v>
      </c>
      <c r="K396" s="35">
        <f t="shared" si="53"/>
        <v>0</v>
      </c>
      <c r="L396" s="117">
        <f>SUMIF(A$4:A396,"="&amp;A396,I$4:I396)-SUMIF(A$4:A396,"="&amp;A396,H$4:H396)</f>
        <v>0</v>
      </c>
      <c r="M396" s="117">
        <f>SUMIF(A$4:A396,"="&amp;A396,K$4:K396)-SUMIF(A$4:A396,"="&amp;A396,J$4:J396)</f>
        <v>0</v>
      </c>
      <c r="N396" s="116">
        <f t="shared" ca="1" si="54"/>
        <v>-17049.919999999991</v>
      </c>
      <c r="P396" s="153"/>
    </row>
    <row r="397" spans="1:16" s="17" customFormat="1" x14ac:dyDescent="0.35">
      <c r="A397" s="118"/>
      <c r="B397" s="119"/>
      <c r="C397" s="124"/>
      <c r="D397" s="123"/>
      <c r="E397" s="123"/>
      <c r="F397" s="121"/>
      <c r="G397" s="124"/>
      <c r="H397" s="123"/>
      <c r="I397" s="123"/>
      <c r="J397" s="35">
        <f t="shared" si="52"/>
        <v>0</v>
      </c>
      <c r="K397" s="35">
        <f t="shared" si="53"/>
        <v>0</v>
      </c>
      <c r="L397" s="117">
        <f>SUMIF(A$4:A397,"="&amp;A397,I$4:I397)-SUMIF(A$4:A397,"="&amp;A397,H$4:H397)</f>
        <v>0</v>
      </c>
      <c r="M397" s="117">
        <f>SUMIF(A$4:A397,"="&amp;A397,K$4:K397)-SUMIF(A$4:A397,"="&amp;A397,J$4:J397)</f>
        <v>0</v>
      </c>
      <c r="N397" s="116">
        <f t="shared" ca="1" si="54"/>
        <v>-17049.919999999991</v>
      </c>
      <c r="P397" s="153"/>
    </row>
    <row r="398" spans="1:16" s="17" customFormat="1" x14ac:dyDescent="0.35">
      <c r="A398" s="118"/>
      <c r="B398" s="119"/>
      <c r="C398" s="124"/>
      <c r="D398" s="123"/>
      <c r="E398" s="123"/>
      <c r="F398" s="121"/>
      <c r="G398" s="124"/>
      <c r="H398" s="123"/>
      <c r="I398" s="123"/>
      <c r="J398" s="35">
        <f t="shared" si="52"/>
        <v>0</v>
      </c>
      <c r="K398" s="35">
        <f t="shared" si="53"/>
        <v>0</v>
      </c>
      <c r="L398" s="117">
        <f>SUMIF(A$4:A398,"="&amp;A398,I$4:I398)-SUMIF(A$4:A398,"="&amp;A398,H$4:H398)</f>
        <v>0</v>
      </c>
      <c r="M398" s="117">
        <f>SUMIF(A$4:A398,"="&amp;A398,K$4:K398)-SUMIF(A$4:A398,"="&amp;A398,J$4:J398)</f>
        <v>0</v>
      </c>
      <c r="N398" s="116">
        <f t="shared" ca="1" si="54"/>
        <v>-17049.919999999991</v>
      </c>
      <c r="P398" s="153"/>
    </row>
    <row r="399" spans="1:16" s="17" customFormat="1" x14ac:dyDescent="0.35">
      <c r="A399" s="118"/>
      <c r="B399" s="119"/>
      <c r="C399" s="124"/>
      <c r="D399" s="123"/>
      <c r="E399" s="123"/>
      <c r="F399" s="121"/>
      <c r="G399" s="124"/>
      <c r="H399" s="123"/>
      <c r="I399" s="123"/>
      <c r="J399" s="35">
        <f t="shared" si="52"/>
        <v>0</v>
      </c>
      <c r="K399" s="35">
        <f t="shared" si="53"/>
        <v>0</v>
      </c>
      <c r="L399" s="117">
        <f>SUMIF(A$4:A399,"="&amp;A399,I$4:I399)-SUMIF(A$4:A399,"="&amp;A399,H$4:H399)</f>
        <v>0</v>
      </c>
      <c r="M399" s="117">
        <f>SUMIF(A$4:A399,"="&amp;A399,K$4:K399)-SUMIF(A$4:A399,"="&amp;A399,J$4:J399)</f>
        <v>0</v>
      </c>
      <c r="N399" s="116">
        <f t="shared" ca="1" si="54"/>
        <v>-17049.919999999991</v>
      </c>
      <c r="P399" s="153"/>
    </row>
    <row r="400" spans="1:16" s="17" customFormat="1" x14ac:dyDescent="0.35">
      <c r="A400" s="118"/>
      <c r="B400" s="119"/>
      <c r="C400" s="124"/>
      <c r="D400" s="123"/>
      <c r="E400" s="123"/>
      <c r="F400" s="121"/>
      <c r="G400" s="124"/>
      <c r="H400" s="123"/>
      <c r="I400" s="123"/>
      <c r="J400" s="35">
        <f t="shared" si="52"/>
        <v>0</v>
      </c>
      <c r="K400" s="35">
        <f t="shared" si="53"/>
        <v>0</v>
      </c>
      <c r="L400" s="117">
        <f>SUMIF(A$4:A400,"="&amp;A400,I$4:I400)-SUMIF(A$4:A400,"="&amp;A400,H$4:H400)</f>
        <v>0</v>
      </c>
      <c r="M400" s="117">
        <f>SUMIF(A$4:A400,"="&amp;A400,K$4:K400)-SUMIF(A$4:A400,"="&amp;A400,J$4:J400)</f>
        <v>0</v>
      </c>
      <c r="N400" s="116">
        <f t="shared" ca="1" si="54"/>
        <v>-17049.919999999991</v>
      </c>
      <c r="P400" s="153"/>
    </row>
    <row r="401" spans="1:16" s="17" customFormat="1" x14ac:dyDescent="0.35">
      <c r="A401" s="118"/>
      <c r="B401" s="119"/>
      <c r="C401" s="124"/>
      <c r="D401" s="123"/>
      <c r="E401" s="123"/>
      <c r="F401" s="121"/>
      <c r="G401" s="124"/>
      <c r="H401" s="123"/>
      <c r="I401" s="123"/>
      <c r="J401" s="35">
        <f t="shared" si="52"/>
        <v>0</v>
      </c>
      <c r="K401" s="35">
        <f t="shared" si="53"/>
        <v>0</v>
      </c>
      <c r="L401" s="117">
        <f>SUMIF(A$4:A401,"="&amp;A401,I$4:I401)-SUMIF(A$4:A401,"="&amp;A401,H$4:H401)</f>
        <v>0</v>
      </c>
      <c r="M401" s="117">
        <f>SUMIF(A$4:A401,"="&amp;A401,K$4:K401)-SUMIF(A$4:A401,"="&amp;A401,J$4:J401)</f>
        <v>0</v>
      </c>
      <c r="N401" s="116">
        <f t="shared" ca="1" si="54"/>
        <v>-17049.919999999991</v>
      </c>
      <c r="P401" s="153"/>
    </row>
    <row r="402" spans="1:16" s="17" customFormat="1" x14ac:dyDescent="0.35">
      <c r="A402" s="118"/>
      <c r="B402" s="119"/>
      <c r="C402" s="124"/>
      <c r="D402" s="123"/>
      <c r="E402" s="123"/>
      <c r="F402" s="121"/>
      <c r="G402" s="124"/>
      <c r="H402" s="123"/>
      <c r="I402" s="123"/>
      <c r="J402" s="35">
        <f t="shared" si="52"/>
        <v>0</v>
      </c>
      <c r="K402" s="35">
        <f t="shared" si="53"/>
        <v>0</v>
      </c>
      <c r="L402" s="117">
        <f>SUMIF(A$4:A402,"="&amp;A402,I$4:I402)-SUMIF(A$4:A402,"="&amp;A402,H$4:H402)</f>
        <v>0</v>
      </c>
      <c r="M402" s="117">
        <f>SUMIF(A$4:A402,"="&amp;A402,K$4:K402)-SUMIF(A$4:A402,"="&amp;A402,J$4:J402)</f>
        <v>0</v>
      </c>
      <c r="N402" s="116">
        <f t="shared" ca="1" si="54"/>
        <v>-17049.919999999991</v>
      </c>
      <c r="P402" s="153"/>
    </row>
    <row r="403" spans="1:16" s="17" customFormat="1" x14ac:dyDescent="0.35">
      <c r="A403" s="118"/>
      <c r="B403" s="119"/>
      <c r="C403" s="124"/>
      <c r="D403" s="123"/>
      <c r="E403" s="123"/>
      <c r="F403" s="121"/>
      <c r="G403" s="124"/>
      <c r="H403" s="123"/>
      <c r="I403" s="123"/>
      <c r="J403" s="35">
        <f t="shared" si="52"/>
        <v>0</v>
      </c>
      <c r="K403" s="35">
        <f t="shared" si="53"/>
        <v>0</v>
      </c>
      <c r="L403" s="117">
        <f>SUMIF(A$4:A403,"="&amp;A403,I$4:I403)-SUMIF(A$4:A403,"="&amp;A403,H$4:H403)</f>
        <v>0</v>
      </c>
      <c r="M403" s="117">
        <f>SUMIF(A$4:A403,"="&amp;A403,K$4:K403)-SUMIF(A$4:A403,"="&amp;A403,J$4:J403)</f>
        <v>0</v>
      </c>
      <c r="N403" s="116">
        <f t="shared" ca="1" si="54"/>
        <v>-17049.919999999991</v>
      </c>
      <c r="P403" s="153"/>
    </row>
    <row r="404" spans="1:16" s="17" customFormat="1" x14ac:dyDescent="0.35">
      <c r="A404" s="118"/>
      <c r="B404" s="119"/>
      <c r="C404" s="124"/>
      <c r="D404" s="123"/>
      <c r="E404" s="123"/>
      <c r="F404" s="121"/>
      <c r="G404" s="124"/>
      <c r="H404" s="123"/>
      <c r="I404" s="123"/>
      <c r="J404" s="35">
        <f t="shared" si="52"/>
        <v>0</v>
      </c>
      <c r="K404" s="35">
        <f t="shared" si="53"/>
        <v>0</v>
      </c>
      <c r="L404" s="117">
        <f>SUMIF(A$4:A404,"="&amp;A404,I$4:I404)-SUMIF(A$4:A404,"="&amp;A404,H$4:H404)</f>
        <v>0</v>
      </c>
      <c r="M404" s="117">
        <f>SUMIF(A$4:A404,"="&amp;A404,K$4:K404)-SUMIF(A$4:A404,"="&amp;A404,J$4:J404)</f>
        <v>0</v>
      </c>
      <c r="N404" s="116">
        <f t="shared" ca="1" si="54"/>
        <v>-17049.919999999991</v>
      </c>
      <c r="P404" s="153"/>
    </row>
    <row r="405" spans="1:16" s="17" customFormat="1" x14ac:dyDescent="0.35">
      <c r="A405" s="118"/>
      <c r="B405" s="119"/>
      <c r="C405" s="124"/>
      <c r="D405" s="123"/>
      <c r="E405" s="123"/>
      <c r="F405" s="121"/>
      <c r="G405" s="124"/>
      <c r="H405" s="123"/>
      <c r="I405" s="123"/>
      <c r="J405" s="35">
        <f t="shared" si="52"/>
        <v>0</v>
      </c>
      <c r="K405" s="35">
        <f t="shared" si="53"/>
        <v>0</v>
      </c>
      <c r="L405" s="117">
        <f>SUMIF(A$4:A405,"="&amp;A405,I$4:I405)-SUMIF(A$4:A405,"="&amp;A405,H$4:H405)</f>
        <v>0</v>
      </c>
      <c r="M405" s="117">
        <f>SUMIF(A$4:A405,"="&amp;A405,K$4:K405)-SUMIF(A$4:A405,"="&amp;A405,J$4:J405)</f>
        <v>0</v>
      </c>
      <c r="N405" s="116">
        <f t="shared" ca="1" si="54"/>
        <v>-17049.919999999991</v>
      </c>
      <c r="P405" s="153"/>
    </row>
    <row r="406" spans="1:16" s="17" customFormat="1" x14ac:dyDescent="0.35">
      <c r="A406" s="118"/>
      <c r="B406" s="119"/>
      <c r="C406" s="124"/>
      <c r="D406" s="123"/>
      <c r="E406" s="123"/>
      <c r="F406" s="121"/>
      <c r="G406" s="124"/>
      <c r="H406" s="123"/>
      <c r="I406" s="123"/>
      <c r="J406" s="35">
        <f t="shared" si="52"/>
        <v>0</v>
      </c>
      <c r="K406" s="35">
        <f t="shared" si="53"/>
        <v>0</v>
      </c>
      <c r="L406" s="117">
        <f>SUMIF(A$4:A406,"="&amp;A406,I$4:I406)-SUMIF(A$4:A406,"="&amp;A406,H$4:H406)</f>
        <v>0</v>
      </c>
      <c r="M406" s="117">
        <f>SUMIF(A$4:A406,"="&amp;A406,K$4:K406)-SUMIF(A$4:A406,"="&amp;A406,J$4:J406)</f>
        <v>0</v>
      </c>
      <c r="N406" s="116">
        <f t="shared" ca="1" si="54"/>
        <v>-17049.919999999991</v>
      </c>
      <c r="P406" s="153"/>
    </row>
    <row r="407" spans="1:16" s="17" customFormat="1" x14ac:dyDescent="0.35">
      <c r="A407" s="118"/>
      <c r="B407" s="119"/>
      <c r="C407" s="124"/>
      <c r="D407" s="123"/>
      <c r="E407" s="123"/>
      <c r="F407" s="121"/>
      <c r="G407" s="124"/>
      <c r="H407" s="123"/>
      <c r="I407" s="123"/>
      <c r="J407" s="35">
        <f t="shared" si="52"/>
        <v>0</v>
      </c>
      <c r="K407" s="35">
        <f t="shared" si="53"/>
        <v>0</v>
      </c>
      <c r="L407" s="117">
        <f>SUMIF(A$4:A407,"="&amp;A407,I$4:I407)-SUMIF(A$4:A407,"="&amp;A407,H$4:H407)</f>
        <v>0</v>
      </c>
      <c r="M407" s="117">
        <f>SUMIF(A$4:A407,"="&amp;A407,K$4:K407)-SUMIF(A$4:A407,"="&amp;A407,J$4:J407)</f>
        <v>0</v>
      </c>
      <c r="N407" s="116">
        <f t="shared" ca="1" si="54"/>
        <v>-17049.919999999991</v>
      </c>
      <c r="P407" s="153"/>
    </row>
    <row r="408" spans="1:16" s="17" customFormat="1" x14ac:dyDescent="0.35">
      <c r="A408" s="118"/>
      <c r="B408" s="119"/>
      <c r="C408" s="124"/>
      <c r="D408" s="123"/>
      <c r="E408" s="123"/>
      <c r="F408" s="121"/>
      <c r="G408" s="124"/>
      <c r="H408" s="123"/>
      <c r="I408" s="123"/>
      <c r="J408" s="35">
        <f t="shared" si="52"/>
        <v>0</v>
      </c>
      <c r="K408" s="35">
        <f t="shared" si="53"/>
        <v>0</v>
      </c>
      <c r="L408" s="117">
        <f>SUMIF(A$4:A408,"="&amp;A408,I$4:I408)-SUMIF(A$4:A408,"="&amp;A408,H$4:H408)</f>
        <v>0</v>
      </c>
      <c r="M408" s="117">
        <f>SUMIF(A$4:A408,"="&amp;A408,K$4:K408)-SUMIF(A$4:A408,"="&amp;A408,J$4:J408)</f>
        <v>0</v>
      </c>
      <c r="N408" s="116">
        <f t="shared" ca="1" si="54"/>
        <v>-17049.919999999991</v>
      </c>
      <c r="P408" s="153"/>
    </row>
    <row r="409" spans="1:16" s="17" customFormat="1" x14ac:dyDescent="0.35">
      <c r="A409" s="118"/>
      <c r="B409" s="119"/>
      <c r="C409" s="124"/>
      <c r="D409" s="123"/>
      <c r="E409" s="123"/>
      <c r="F409" s="121"/>
      <c r="G409" s="124"/>
      <c r="H409" s="123"/>
      <c r="I409" s="123"/>
      <c r="J409" s="35">
        <f t="shared" si="52"/>
        <v>0</v>
      </c>
      <c r="K409" s="35">
        <f t="shared" si="53"/>
        <v>0</v>
      </c>
      <c r="L409" s="117">
        <f>SUMIF(A$4:A409,"="&amp;A409,I$4:I409)-SUMIF(A$4:A409,"="&amp;A409,H$4:H409)</f>
        <v>0</v>
      </c>
      <c r="M409" s="117">
        <f>SUMIF(A$4:A409,"="&amp;A409,K$4:K409)-SUMIF(A$4:A409,"="&amp;A409,J$4:J409)</f>
        <v>0</v>
      </c>
      <c r="N409" s="116">
        <f t="shared" ca="1" si="54"/>
        <v>-17049.919999999991</v>
      </c>
      <c r="P409" s="153"/>
    </row>
    <row r="410" spans="1:16" s="17" customFormat="1" x14ac:dyDescent="0.35">
      <c r="A410" s="118"/>
      <c r="B410" s="119"/>
      <c r="C410" s="124"/>
      <c r="D410" s="123"/>
      <c r="E410" s="123"/>
      <c r="F410" s="121"/>
      <c r="G410" s="124"/>
      <c r="H410" s="123"/>
      <c r="I410" s="123"/>
      <c r="J410" s="35">
        <f t="shared" si="52"/>
        <v>0</v>
      </c>
      <c r="K410" s="35">
        <f t="shared" si="53"/>
        <v>0</v>
      </c>
      <c r="L410" s="117">
        <f>SUMIF(A$4:A410,"="&amp;A410,I$4:I410)-SUMIF(A$4:A410,"="&amp;A410,H$4:H410)</f>
        <v>0</v>
      </c>
      <c r="M410" s="117">
        <f>SUMIF(A$4:A410,"="&amp;A410,K$4:K410)-SUMIF(A$4:A410,"="&amp;A410,J$4:J410)</f>
        <v>0</v>
      </c>
      <c r="N410" s="116">
        <f t="shared" ca="1" si="54"/>
        <v>-17049.919999999991</v>
      </c>
      <c r="P410" s="153"/>
    </row>
    <row r="411" spans="1:16" s="17" customFormat="1" x14ac:dyDescent="0.35">
      <c r="A411" s="118"/>
      <c r="B411" s="119"/>
      <c r="C411" s="124"/>
      <c r="D411" s="123"/>
      <c r="E411" s="123"/>
      <c r="F411" s="121"/>
      <c r="G411" s="124"/>
      <c r="H411" s="123"/>
      <c r="I411" s="123"/>
      <c r="J411" s="35">
        <f t="shared" si="52"/>
        <v>0</v>
      </c>
      <c r="K411" s="35">
        <f t="shared" si="53"/>
        <v>0</v>
      </c>
      <c r="L411" s="117">
        <f>SUMIF(A$4:A411,"="&amp;A411,I$4:I411)-SUMIF(A$4:A411,"="&amp;A411,H$4:H411)</f>
        <v>0</v>
      </c>
      <c r="M411" s="117">
        <f>SUMIF(A$4:A411,"="&amp;A411,K$4:K411)-SUMIF(A$4:A411,"="&amp;A411,J$4:J411)</f>
        <v>0</v>
      </c>
      <c r="N411" s="116">
        <f t="shared" ca="1" si="54"/>
        <v>-17049.919999999991</v>
      </c>
      <c r="P411" s="153"/>
    </row>
    <row r="412" spans="1:16" s="17" customFormat="1" x14ac:dyDescent="0.35">
      <c r="A412" s="118"/>
      <c r="B412" s="119"/>
      <c r="C412" s="124"/>
      <c r="D412" s="123"/>
      <c r="E412" s="123"/>
      <c r="F412" s="121"/>
      <c r="G412" s="124"/>
      <c r="H412" s="123"/>
      <c r="I412" s="123"/>
      <c r="J412" s="35">
        <f t="shared" si="52"/>
        <v>0</v>
      </c>
      <c r="K412" s="35">
        <f t="shared" si="53"/>
        <v>0</v>
      </c>
      <c r="L412" s="117">
        <f>SUMIF(A$4:A412,"="&amp;A412,I$4:I412)-SUMIF(A$4:A412,"="&amp;A412,H$4:H412)</f>
        <v>0</v>
      </c>
      <c r="M412" s="117">
        <f>SUMIF(A$4:A412,"="&amp;A412,K$4:K412)-SUMIF(A$4:A412,"="&amp;A412,J$4:J412)</f>
        <v>0</v>
      </c>
      <c r="N412" s="116">
        <f t="shared" ca="1" si="54"/>
        <v>-17049.919999999991</v>
      </c>
      <c r="P412" s="153"/>
    </row>
    <row r="413" spans="1:16" s="17" customFormat="1" x14ac:dyDescent="0.35">
      <c r="A413" s="118"/>
      <c r="B413" s="119"/>
      <c r="C413" s="124"/>
      <c r="D413" s="123"/>
      <c r="E413" s="123"/>
      <c r="F413" s="121"/>
      <c r="G413" s="124"/>
      <c r="H413" s="123"/>
      <c r="I413" s="123"/>
      <c r="J413" s="35">
        <f t="shared" si="52"/>
        <v>0</v>
      </c>
      <c r="K413" s="35">
        <f t="shared" si="53"/>
        <v>0</v>
      </c>
      <c r="L413" s="117">
        <f>SUMIF(A$4:A413,"="&amp;A413,I$4:I413)-SUMIF(A$4:A413,"="&amp;A413,H$4:H413)</f>
        <v>0</v>
      </c>
      <c r="M413" s="117">
        <f>SUMIF(A$4:A413,"="&amp;A413,K$4:K413)-SUMIF(A$4:A413,"="&amp;A413,J$4:J413)</f>
        <v>0</v>
      </c>
      <c r="N413" s="116">
        <f t="shared" ca="1" si="54"/>
        <v>-17049.919999999991</v>
      </c>
      <c r="P413" s="153"/>
    </row>
    <row r="414" spans="1:16" s="17" customFormat="1" x14ac:dyDescent="0.35">
      <c r="A414" s="118"/>
      <c r="B414" s="119"/>
      <c r="C414" s="124"/>
      <c r="D414" s="123"/>
      <c r="E414" s="123"/>
      <c r="F414" s="121"/>
      <c r="G414" s="124"/>
      <c r="H414" s="123"/>
      <c r="I414" s="123"/>
      <c r="J414" s="35">
        <f t="shared" si="52"/>
        <v>0</v>
      </c>
      <c r="K414" s="35">
        <f t="shared" si="53"/>
        <v>0</v>
      </c>
      <c r="L414" s="117">
        <f>SUMIF(A$4:A414,"="&amp;A414,I$4:I414)-SUMIF(A$4:A414,"="&amp;A414,H$4:H414)</f>
        <v>0</v>
      </c>
      <c r="M414" s="117">
        <f>SUMIF(A$4:A414,"="&amp;A414,K$4:K414)-SUMIF(A$4:A414,"="&amp;A414,J$4:J414)</f>
        <v>0</v>
      </c>
      <c r="N414" s="116">
        <f t="shared" ca="1" si="54"/>
        <v>-17049.919999999991</v>
      </c>
      <c r="P414" s="153"/>
    </row>
    <row r="415" spans="1:16" s="17" customFormat="1" x14ac:dyDescent="0.35">
      <c r="A415" s="118"/>
      <c r="B415" s="119"/>
      <c r="C415" s="124"/>
      <c r="D415" s="123"/>
      <c r="E415" s="123"/>
      <c r="F415" s="121"/>
      <c r="G415" s="124"/>
      <c r="H415" s="123"/>
      <c r="I415" s="123"/>
      <c r="J415" s="35">
        <f t="shared" si="52"/>
        <v>0</v>
      </c>
      <c r="K415" s="35">
        <f t="shared" si="53"/>
        <v>0</v>
      </c>
      <c r="L415" s="117">
        <f>SUMIF(A$4:A415,"="&amp;A415,I$4:I415)-SUMIF(A$4:A415,"="&amp;A415,H$4:H415)</f>
        <v>0</v>
      </c>
      <c r="M415" s="117">
        <f>SUMIF(A$4:A415,"="&amp;A415,K$4:K415)-SUMIF(A$4:A415,"="&amp;A415,J$4:J415)</f>
        <v>0</v>
      </c>
      <c r="N415" s="116">
        <f t="shared" ca="1" si="54"/>
        <v>-17049.919999999991</v>
      </c>
      <c r="P415" s="153"/>
    </row>
    <row r="416" spans="1:16" s="17" customFormat="1" x14ac:dyDescent="0.35">
      <c r="A416" s="118"/>
      <c r="B416" s="119"/>
      <c r="C416" s="124"/>
      <c r="D416" s="123"/>
      <c r="E416" s="123"/>
      <c r="F416" s="121"/>
      <c r="G416" s="124"/>
      <c r="H416" s="123"/>
      <c r="I416" s="123"/>
      <c r="J416" s="35">
        <f t="shared" si="52"/>
        <v>0</v>
      </c>
      <c r="K416" s="35">
        <f t="shared" si="53"/>
        <v>0</v>
      </c>
      <c r="L416" s="117">
        <f>SUMIF(A$4:A416,"="&amp;A416,I$4:I416)-SUMIF(A$4:A416,"="&amp;A416,H$4:H416)</f>
        <v>0</v>
      </c>
      <c r="M416" s="117">
        <f>SUMIF(A$4:A416,"="&amp;A416,K$4:K416)-SUMIF(A$4:A416,"="&amp;A416,J$4:J416)</f>
        <v>0</v>
      </c>
      <c r="N416" s="116">
        <f t="shared" ca="1" si="54"/>
        <v>-17049.919999999991</v>
      </c>
      <c r="P416" s="153"/>
    </row>
    <row r="417" spans="1:16" s="17" customFormat="1" x14ac:dyDescent="0.35">
      <c r="A417" s="118"/>
      <c r="B417" s="119"/>
      <c r="C417" s="124"/>
      <c r="D417" s="123"/>
      <c r="E417" s="123"/>
      <c r="F417" s="121"/>
      <c r="G417" s="124"/>
      <c r="H417" s="123"/>
      <c r="I417" s="123"/>
      <c r="J417" s="35">
        <f t="shared" si="52"/>
        <v>0</v>
      </c>
      <c r="K417" s="35">
        <f t="shared" si="53"/>
        <v>0</v>
      </c>
      <c r="L417" s="117">
        <f>SUMIF(A$4:A417,"="&amp;A417,I$4:I417)-SUMIF(A$4:A417,"="&amp;A417,H$4:H417)</f>
        <v>0</v>
      </c>
      <c r="M417" s="117">
        <f>SUMIF(A$4:A417,"="&amp;A417,K$4:K417)-SUMIF(A$4:A417,"="&amp;A417,J$4:J417)</f>
        <v>0</v>
      </c>
      <c r="N417" s="116">
        <f t="shared" ca="1" si="54"/>
        <v>-17049.919999999991</v>
      </c>
      <c r="P417" s="153"/>
    </row>
    <row r="418" spans="1:16" s="17" customFormat="1" x14ac:dyDescent="0.35">
      <c r="A418" s="118"/>
      <c r="B418" s="119"/>
      <c r="C418" s="124"/>
      <c r="D418" s="123"/>
      <c r="E418" s="123"/>
      <c r="F418" s="121"/>
      <c r="G418" s="124"/>
      <c r="H418" s="123"/>
      <c r="I418" s="123"/>
      <c r="J418" s="35">
        <f t="shared" si="52"/>
        <v>0</v>
      </c>
      <c r="K418" s="35">
        <f t="shared" si="53"/>
        <v>0</v>
      </c>
      <c r="L418" s="117">
        <f>SUMIF(A$4:A418,"="&amp;A418,I$4:I418)-SUMIF(A$4:A418,"="&amp;A418,H$4:H418)</f>
        <v>0</v>
      </c>
      <c r="M418" s="117">
        <f>SUMIF(A$4:A418,"="&amp;A418,K$4:K418)-SUMIF(A$4:A418,"="&amp;A418,J$4:J418)</f>
        <v>0</v>
      </c>
      <c r="N418" s="116">
        <f t="shared" ca="1" si="54"/>
        <v>-17049.919999999991</v>
      </c>
      <c r="P418" s="153"/>
    </row>
    <row r="419" spans="1:16" s="17" customFormat="1" x14ac:dyDescent="0.35">
      <c r="A419" s="118"/>
      <c r="B419" s="119"/>
      <c r="C419" s="124"/>
      <c r="D419" s="123"/>
      <c r="E419" s="123"/>
      <c r="F419" s="121"/>
      <c r="G419" s="124"/>
      <c r="H419" s="123"/>
      <c r="I419" s="123"/>
      <c r="J419" s="35">
        <f t="shared" si="52"/>
        <v>0</v>
      </c>
      <c r="K419" s="35">
        <f t="shared" si="53"/>
        <v>0</v>
      </c>
      <c r="L419" s="117">
        <f>SUMIF(A$4:A419,"="&amp;A419,I$4:I419)-SUMIF(A$4:A419,"="&amp;A419,H$4:H419)</f>
        <v>0</v>
      </c>
      <c r="M419" s="117">
        <f>SUMIF(A$4:A419,"="&amp;A419,K$4:K419)-SUMIF(A$4:A419,"="&amp;A419,J$4:J419)</f>
        <v>0</v>
      </c>
      <c r="N419" s="116">
        <f t="shared" ca="1" si="54"/>
        <v>-17049.919999999991</v>
      </c>
      <c r="P419" s="153"/>
    </row>
    <row r="420" spans="1:16" s="17" customFormat="1" x14ac:dyDescent="0.35">
      <c r="A420" s="118"/>
      <c r="B420" s="119"/>
      <c r="C420" s="124"/>
      <c r="D420" s="123"/>
      <c r="E420" s="123"/>
      <c r="F420" s="121"/>
      <c r="G420" s="124"/>
      <c r="H420" s="123"/>
      <c r="I420" s="123"/>
      <c r="J420" s="35">
        <f t="shared" si="52"/>
        <v>0</v>
      </c>
      <c r="K420" s="35">
        <f t="shared" si="53"/>
        <v>0</v>
      </c>
      <c r="L420" s="117">
        <f>SUMIF(A$4:A420,"="&amp;A420,I$4:I420)-SUMIF(A$4:A420,"="&amp;A420,H$4:H420)</f>
        <v>0</v>
      </c>
      <c r="M420" s="117">
        <f>SUMIF(A$4:A420,"="&amp;A420,K$4:K420)-SUMIF(A$4:A420,"="&amp;A420,J$4:J420)</f>
        <v>0</v>
      </c>
      <c r="N420" s="116">
        <f t="shared" ca="1" si="54"/>
        <v>-17049.919999999991</v>
      </c>
      <c r="P420" s="153"/>
    </row>
    <row r="421" spans="1:16" s="17" customFormat="1" x14ac:dyDescent="0.35">
      <c r="A421" s="118"/>
      <c r="B421" s="119"/>
      <c r="C421" s="124"/>
      <c r="D421" s="123"/>
      <c r="E421" s="123"/>
      <c r="F421" s="121"/>
      <c r="G421" s="124"/>
      <c r="H421" s="123"/>
      <c r="I421" s="123"/>
      <c r="J421" s="35">
        <f t="shared" si="52"/>
        <v>0</v>
      </c>
      <c r="K421" s="35">
        <f t="shared" si="53"/>
        <v>0</v>
      </c>
      <c r="L421" s="117">
        <f>SUMIF(A$4:A421,"="&amp;A421,I$4:I421)-SUMIF(A$4:A421,"="&amp;A421,H$4:H421)</f>
        <v>0</v>
      </c>
      <c r="M421" s="117">
        <f>SUMIF(A$4:A421,"="&amp;A421,K$4:K421)-SUMIF(A$4:A421,"="&amp;A421,J$4:J421)</f>
        <v>0</v>
      </c>
      <c r="N421" s="116">
        <f t="shared" ca="1" si="54"/>
        <v>-17049.919999999991</v>
      </c>
      <c r="P421" s="153"/>
    </row>
    <row r="422" spans="1:16" s="17" customFormat="1" x14ac:dyDescent="0.35">
      <c r="A422" s="118"/>
      <c r="B422" s="119"/>
      <c r="C422" s="124"/>
      <c r="D422" s="123"/>
      <c r="E422" s="123"/>
      <c r="F422" s="121"/>
      <c r="G422" s="124"/>
      <c r="H422" s="123"/>
      <c r="I422" s="123"/>
      <c r="J422" s="35">
        <f t="shared" si="52"/>
        <v>0</v>
      </c>
      <c r="K422" s="35">
        <f t="shared" si="53"/>
        <v>0</v>
      </c>
      <c r="L422" s="117">
        <f>SUMIF(A$4:A422,"="&amp;A422,I$4:I422)-SUMIF(A$4:A422,"="&amp;A422,H$4:H422)</f>
        <v>0</v>
      </c>
      <c r="M422" s="117">
        <f>SUMIF(A$4:A422,"="&amp;A422,K$4:K422)-SUMIF(A$4:A422,"="&amp;A422,J$4:J422)</f>
        <v>0</v>
      </c>
      <c r="N422" s="116">
        <f t="shared" ca="1" si="54"/>
        <v>-17049.919999999991</v>
      </c>
      <c r="P422" s="153"/>
    </row>
    <row r="423" spans="1:16" s="17" customFormat="1" x14ac:dyDescent="0.35">
      <c r="A423" s="118"/>
      <c r="B423" s="119"/>
      <c r="C423" s="124"/>
      <c r="D423" s="123"/>
      <c r="E423" s="123"/>
      <c r="F423" s="121"/>
      <c r="G423" s="124"/>
      <c r="H423" s="123"/>
      <c r="I423" s="123"/>
      <c r="J423" s="35">
        <f t="shared" si="52"/>
        <v>0</v>
      </c>
      <c r="K423" s="35">
        <f t="shared" si="53"/>
        <v>0</v>
      </c>
      <c r="L423" s="117">
        <f>SUMIF(A$4:A423,"="&amp;A423,I$4:I423)-SUMIF(A$4:A423,"="&amp;A423,H$4:H423)</f>
        <v>0</v>
      </c>
      <c r="M423" s="117">
        <f>SUMIF(A$4:A423,"="&amp;A423,K$4:K423)-SUMIF(A$4:A423,"="&amp;A423,J$4:J423)</f>
        <v>0</v>
      </c>
      <c r="N423" s="116">
        <f t="shared" ca="1" si="54"/>
        <v>-17049.919999999991</v>
      </c>
      <c r="P423" s="153"/>
    </row>
    <row r="424" spans="1:16" s="17" customFormat="1" x14ac:dyDescent="0.35">
      <c r="A424" s="118"/>
      <c r="B424" s="119"/>
      <c r="C424" s="124"/>
      <c r="D424" s="123"/>
      <c r="E424" s="123"/>
      <c r="F424" s="121"/>
      <c r="G424" s="124"/>
      <c r="H424" s="123"/>
      <c r="I424" s="123"/>
      <c r="J424" s="35">
        <f t="shared" si="52"/>
        <v>0</v>
      </c>
      <c r="K424" s="35">
        <f t="shared" si="53"/>
        <v>0</v>
      </c>
      <c r="L424" s="117">
        <f>SUMIF(A$4:A424,"="&amp;A424,I$4:I424)-SUMIF(A$4:A424,"="&amp;A424,H$4:H424)</f>
        <v>0</v>
      </c>
      <c r="M424" s="117">
        <f>SUMIF(A$4:A424,"="&amp;A424,K$4:K424)-SUMIF(A$4:A424,"="&amp;A424,J$4:J424)</f>
        <v>0</v>
      </c>
      <c r="N424" s="116">
        <f t="shared" ca="1" si="54"/>
        <v>-17049.919999999991</v>
      </c>
      <c r="P424" s="153"/>
    </row>
    <row r="425" spans="1:16" s="17" customFormat="1" x14ac:dyDescent="0.35">
      <c r="A425" s="118"/>
      <c r="B425" s="119"/>
      <c r="C425" s="124"/>
      <c r="D425" s="123"/>
      <c r="E425" s="123"/>
      <c r="F425" s="121"/>
      <c r="G425" s="124"/>
      <c r="H425" s="123"/>
      <c r="I425" s="123"/>
      <c r="J425" s="35">
        <f t="shared" si="52"/>
        <v>0</v>
      </c>
      <c r="K425" s="35">
        <f t="shared" si="53"/>
        <v>0</v>
      </c>
      <c r="L425" s="117">
        <f>SUMIF(A$4:A425,"="&amp;A425,I$4:I425)-SUMIF(A$4:A425,"="&amp;A425,H$4:H425)</f>
        <v>0</v>
      </c>
      <c r="M425" s="117">
        <f>SUMIF(A$4:A425,"="&amp;A425,K$4:K425)-SUMIF(A$4:A425,"="&amp;A425,J$4:J425)</f>
        <v>0</v>
      </c>
      <c r="N425" s="116">
        <f t="shared" ca="1" si="54"/>
        <v>-17049.919999999991</v>
      </c>
      <c r="P425" s="153"/>
    </row>
    <row r="426" spans="1:16" s="17" customFormat="1" x14ac:dyDescent="0.35">
      <c r="A426" s="118"/>
      <c r="B426" s="119"/>
      <c r="C426" s="124"/>
      <c r="D426" s="123"/>
      <c r="E426" s="123"/>
      <c r="F426" s="121"/>
      <c r="G426" s="124"/>
      <c r="H426" s="123"/>
      <c r="I426" s="123"/>
      <c r="J426" s="35">
        <f t="shared" si="52"/>
        <v>0</v>
      </c>
      <c r="K426" s="35">
        <f t="shared" si="53"/>
        <v>0</v>
      </c>
      <c r="L426" s="117">
        <f>SUMIF(A$4:A426,"="&amp;A426,I$4:I426)-SUMIF(A$4:A426,"="&amp;A426,H$4:H426)</f>
        <v>0</v>
      </c>
      <c r="M426" s="117">
        <f>SUMIF(A$4:A426,"="&amp;A426,K$4:K426)-SUMIF(A$4:A426,"="&amp;A426,J$4:J426)</f>
        <v>0</v>
      </c>
      <c r="N426" s="116">
        <f t="shared" ca="1" si="54"/>
        <v>-17049.919999999991</v>
      </c>
      <c r="P426" s="153"/>
    </row>
    <row r="427" spans="1:16" s="17" customFormat="1" x14ac:dyDescent="0.35">
      <c r="A427" s="118"/>
      <c r="B427" s="119"/>
      <c r="C427" s="124"/>
      <c r="D427" s="123"/>
      <c r="E427" s="123"/>
      <c r="F427" s="121"/>
      <c r="G427" s="124"/>
      <c r="H427" s="123"/>
      <c r="I427" s="123"/>
      <c r="J427" s="35">
        <f t="shared" si="52"/>
        <v>0</v>
      </c>
      <c r="K427" s="35">
        <f t="shared" si="53"/>
        <v>0</v>
      </c>
      <c r="L427" s="117">
        <f>SUMIF(A$4:A427,"="&amp;A427,I$4:I427)-SUMIF(A$4:A427,"="&amp;A427,H$4:H427)</f>
        <v>0</v>
      </c>
      <c r="M427" s="117">
        <f>SUMIF(A$4:A427,"="&amp;A427,K$4:K427)-SUMIF(A$4:A427,"="&amp;A427,J$4:J427)</f>
        <v>0</v>
      </c>
      <c r="N427" s="116">
        <f t="shared" ca="1" si="54"/>
        <v>-17049.919999999991</v>
      </c>
      <c r="P427" s="153"/>
    </row>
    <row r="428" spans="1:16" s="17" customFormat="1" x14ac:dyDescent="0.35">
      <c r="A428" s="118"/>
      <c r="B428" s="119"/>
      <c r="C428" s="124"/>
      <c r="D428" s="123"/>
      <c r="E428" s="123"/>
      <c r="F428" s="121"/>
      <c r="G428" s="124"/>
      <c r="H428" s="123"/>
      <c r="I428" s="123"/>
      <c r="J428" s="35">
        <f t="shared" si="52"/>
        <v>0</v>
      </c>
      <c r="K428" s="35">
        <f t="shared" si="53"/>
        <v>0</v>
      </c>
      <c r="L428" s="117">
        <f>SUMIF(A$4:A428,"="&amp;A428,I$4:I428)-SUMIF(A$4:A428,"="&amp;A428,H$4:H428)</f>
        <v>0</v>
      </c>
      <c r="M428" s="117">
        <f>SUMIF(A$4:A428,"="&amp;A428,K$4:K428)-SUMIF(A$4:A428,"="&amp;A428,J$4:J428)</f>
        <v>0</v>
      </c>
      <c r="N428" s="116">
        <f t="shared" ca="1" si="54"/>
        <v>-17049.919999999991</v>
      </c>
      <c r="P428" s="153"/>
    </row>
    <row r="429" spans="1:16" s="17" customFormat="1" x14ac:dyDescent="0.35">
      <c r="A429" s="118"/>
      <c r="B429" s="119"/>
      <c r="C429" s="124"/>
      <c r="D429" s="123"/>
      <c r="E429" s="123"/>
      <c r="F429" s="121"/>
      <c r="G429" s="124"/>
      <c r="H429" s="123"/>
      <c r="I429" s="123"/>
      <c r="J429" s="35">
        <f t="shared" si="52"/>
        <v>0</v>
      </c>
      <c r="K429" s="35">
        <f t="shared" si="53"/>
        <v>0</v>
      </c>
      <c r="L429" s="117">
        <f>SUMIF(A$4:A429,"="&amp;A429,I$4:I429)-SUMIF(A$4:A429,"="&amp;A429,H$4:H429)</f>
        <v>0</v>
      </c>
      <c r="M429" s="117">
        <f>SUMIF(A$4:A429,"="&amp;A429,K$4:K429)-SUMIF(A$4:A429,"="&amp;A429,J$4:J429)</f>
        <v>0</v>
      </c>
      <c r="N429" s="116">
        <f t="shared" ca="1" si="54"/>
        <v>-17049.919999999991</v>
      </c>
      <c r="P429" s="153"/>
    </row>
    <row r="430" spans="1:16" s="17" customFormat="1" x14ac:dyDescent="0.35">
      <c r="A430" s="118"/>
      <c r="B430" s="119"/>
      <c r="C430" s="124"/>
      <c r="D430" s="123"/>
      <c r="E430" s="123"/>
      <c r="F430" s="121"/>
      <c r="G430" s="124"/>
      <c r="H430" s="123"/>
      <c r="I430" s="123"/>
      <c r="J430" s="35">
        <f t="shared" si="52"/>
        <v>0</v>
      </c>
      <c r="K430" s="35">
        <f t="shared" si="53"/>
        <v>0</v>
      </c>
      <c r="L430" s="117">
        <f>SUMIF(A$4:A430,"="&amp;A430,I$4:I430)-SUMIF(A$4:A430,"="&amp;A430,H$4:H430)</f>
        <v>0</v>
      </c>
      <c r="M430" s="117">
        <f>SUMIF(A$4:A430,"="&amp;A430,K$4:K430)-SUMIF(A$4:A430,"="&amp;A430,J$4:J430)</f>
        <v>0</v>
      </c>
      <c r="N430" s="116">
        <f t="shared" ca="1" si="54"/>
        <v>-17049.919999999991</v>
      </c>
      <c r="P430" s="153"/>
    </row>
    <row r="431" spans="1:16" s="17" customFormat="1" x14ac:dyDescent="0.35">
      <c r="A431" s="118"/>
      <c r="B431" s="119"/>
      <c r="C431" s="124"/>
      <c r="D431" s="123"/>
      <c r="E431" s="123"/>
      <c r="F431" s="121"/>
      <c r="G431" s="124"/>
      <c r="H431" s="123"/>
      <c r="I431" s="123"/>
      <c r="J431" s="35">
        <f t="shared" si="52"/>
        <v>0</v>
      </c>
      <c r="K431" s="35">
        <f t="shared" si="53"/>
        <v>0</v>
      </c>
      <c r="L431" s="117">
        <f>SUMIF(A$4:A431,"="&amp;A431,I$4:I431)-SUMIF(A$4:A431,"="&amp;A431,H$4:H431)</f>
        <v>0</v>
      </c>
      <c r="M431" s="117">
        <f>SUMIF(A$4:A431,"="&amp;A431,K$4:K431)-SUMIF(A$4:A431,"="&amp;A431,J$4:J431)</f>
        <v>0</v>
      </c>
      <c r="N431" s="116">
        <f t="shared" ca="1" si="54"/>
        <v>-17049.919999999991</v>
      </c>
      <c r="P431" s="153"/>
    </row>
    <row r="432" spans="1:16" s="17" customFormat="1" x14ac:dyDescent="0.35">
      <c r="A432" s="118"/>
      <c r="B432" s="119"/>
      <c r="C432" s="124"/>
      <c r="D432" s="123"/>
      <c r="E432" s="123"/>
      <c r="F432" s="121"/>
      <c r="G432" s="124"/>
      <c r="H432" s="123"/>
      <c r="I432" s="123"/>
      <c r="J432" s="35">
        <f t="shared" si="52"/>
        <v>0</v>
      </c>
      <c r="K432" s="35">
        <f t="shared" si="53"/>
        <v>0</v>
      </c>
      <c r="L432" s="117">
        <f>SUMIF(A$4:A432,"="&amp;A432,I$4:I432)-SUMIF(A$4:A432,"="&amp;A432,H$4:H432)</f>
        <v>0</v>
      </c>
      <c r="M432" s="117">
        <f>SUMIF(A$4:A432,"="&amp;A432,K$4:K432)-SUMIF(A$4:A432,"="&amp;A432,J$4:J432)</f>
        <v>0</v>
      </c>
      <c r="N432" s="116">
        <f t="shared" ca="1" si="54"/>
        <v>-17049.919999999991</v>
      </c>
      <c r="P432" s="153"/>
    </row>
    <row r="433" spans="1:16" s="17" customFormat="1" x14ac:dyDescent="0.35">
      <c r="A433" s="118"/>
      <c r="B433" s="119"/>
      <c r="C433" s="124"/>
      <c r="D433" s="123"/>
      <c r="E433" s="123"/>
      <c r="F433" s="121"/>
      <c r="G433" s="124"/>
      <c r="H433" s="123"/>
      <c r="I433" s="123"/>
      <c r="J433" s="35">
        <f t="shared" si="52"/>
        <v>0</v>
      </c>
      <c r="K433" s="35">
        <f t="shared" si="53"/>
        <v>0</v>
      </c>
      <c r="L433" s="117">
        <f>SUMIF(A$4:A433,"="&amp;A433,I$4:I433)-SUMIF(A$4:A433,"="&amp;A433,H$4:H433)</f>
        <v>0</v>
      </c>
      <c r="M433" s="117">
        <f>SUMIF(A$4:A433,"="&amp;A433,K$4:K433)-SUMIF(A$4:A433,"="&amp;A433,J$4:J433)</f>
        <v>0</v>
      </c>
      <c r="N433" s="116">
        <f t="shared" ca="1" si="54"/>
        <v>-17049.919999999991</v>
      </c>
      <c r="P433" s="153"/>
    </row>
    <row r="434" spans="1:16" s="17" customFormat="1" x14ac:dyDescent="0.35">
      <c r="A434" s="118"/>
      <c r="B434" s="119"/>
      <c r="C434" s="124"/>
      <c r="D434" s="123"/>
      <c r="E434" s="123"/>
      <c r="F434" s="121"/>
      <c r="G434" s="124"/>
      <c r="H434" s="123"/>
      <c r="I434" s="123"/>
      <c r="J434" s="35">
        <f t="shared" si="52"/>
        <v>0</v>
      </c>
      <c r="K434" s="35">
        <f t="shared" si="53"/>
        <v>0</v>
      </c>
      <c r="L434" s="117">
        <f>SUMIF(A$4:A434,"="&amp;A434,I$4:I434)-SUMIF(A$4:A434,"="&amp;A434,H$4:H434)</f>
        <v>0</v>
      </c>
      <c r="M434" s="117">
        <f>SUMIF(A$4:A434,"="&amp;A434,K$4:K434)-SUMIF(A$4:A434,"="&amp;A434,J$4:J434)</f>
        <v>0</v>
      </c>
      <c r="N434" s="116">
        <f t="shared" ca="1" si="54"/>
        <v>-17049.919999999991</v>
      </c>
      <c r="P434" s="153"/>
    </row>
    <row r="435" spans="1:16" s="17" customFormat="1" x14ac:dyDescent="0.35">
      <c r="A435" s="118"/>
      <c r="B435" s="119"/>
      <c r="C435" s="124"/>
      <c r="D435" s="123"/>
      <c r="E435" s="123"/>
      <c r="F435" s="121"/>
      <c r="G435" s="124"/>
      <c r="H435" s="123"/>
      <c r="I435" s="123"/>
      <c r="J435" s="35">
        <f t="shared" si="52"/>
        <v>0</v>
      </c>
      <c r="K435" s="35">
        <f t="shared" si="53"/>
        <v>0</v>
      </c>
      <c r="L435" s="117">
        <f>SUMIF(A$4:A435,"="&amp;A435,I$4:I435)-SUMIF(A$4:A435,"="&amp;A435,H$4:H435)</f>
        <v>0</v>
      </c>
      <c r="M435" s="117">
        <f>SUMIF(A$4:A435,"="&amp;A435,K$4:K435)-SUMIF(A$4:A435,"="&amp;A435,J$4:J435)</f>
        <v>0</v>
      </c>
      <c r="N435" s="116">
        <f t="shared" ca="1" si="54"/>
        <v>-17049.919999999991</v>
      </c>
      <c r="P435" s="153"/>
    </row>
    <row r="436" spans="1:16" s="17" customFormat="1" x14ac:dyDescent="0.35">
      <c r="A436" s="118"/>
      <c r="B436" s="119"/>
      <c r="C436" s="124"/>
      <c r="D436" s="123"/>
      <c r="E436" s="123"/>
      <c r="F436" s="121"/>
      <c r="G436" s="124"/>
      <c r="I436" s="123"/>
      <c r="J436" s="35">
        <f t="shared" si="52"/>
        <v>0</v>
      </c>
      <c r="K436" s="35">
        <f t="shared" si="53"/>
        <v>0</v>
      </c>
      <c r="L436" s="117">
        <f>SUMIF(A$4:A436,"="&amp;A436,I$4:I436)-SUMIF(A$4:A436,"="&amp;A436,H$4:H436)</f>
        <v>0</v>
      </c>
      <c r="M436" s="117">
        <f>SUMIF(A$4:A436,"="&amp;A436,K$4:K436)-SUMIF(A$4:A436,"="&amp;A436,J$4:J436)</f>
        <v>0</v>
      </c>
      <c r="N436" s="116">
        <f t="shared" ca="1" si="54"/>
        <v>-17049.919999999991</v>
      </c>
      <c r="P436" s="153"/>
    </row>
    <row r="437" spans="1:16" s="17" customFormat="1" x14ac:dyDescent="0.35">
      <c r="A437" s="118"/>
      <c r="B437" s="119"/>
      <c r="C437" s="124"/>
      <c r="D437" s="123"/>
      <c r="E437" s="123"/>
      <c r="F437" s="121"/>
      <c r="G437" s="124"/>
      <c r="H437" s="123"/>
      <c r="I437" s="123"/>
      <c r="J437" s="35">
        <f t="shared" si="52"/>
        <v>0</v>
      </c>
      <c r="K437" s="35">
        <f t="shared" si="53"/>
        <v>0</v>
      </c>
      <c r="L437" s="117">
        <f>SUMIF(A$4:A437,"="&amp;A437,I$4:I437)-SUMIF(A$4:A437,"="&amp;A437,H$4:H437)</f>
        <v>0</v>
      </c>
      <c r="M437" s="117">
        <f>SUMIF(A$4:A437,"="&amp;A437,K$4:K437)-SUMIF(A$4:A437,"="&amp;A437,J$4:J437)</f>
        <v>0</v>
      </c>
      <c r="N437" s="116">
        <f t="shared" ca="1" si="54"/>
        <v>-17049.919999999991</v>
      </c>
      <c r="P437" s="153"/>
    </row>
    <row r="438" spans="1:16" s="17" customFormat="1" x14ac:dyDescent="0.35">
      <c r="A438" s="118"/>
      <c r="B438" s="119"/>
      <c r="C438" s="124"/>
      <c r="D438" s="123"/>
      <c r="E438" s="123"/>
      <c r="F438" s="121"/>
      <c r="G438" s="124"/>
      <c r="H438" s="123"/>
      <c r="I438" s="123"/>
      <c r="J438" s="35">
        <f t="shared" si="52"/>
        <v>0</v>
      </c>
      <c r="K438" s="35">
        <f t="shared" si="53"/>
        <v>0</v>
      </c>
      <c r="L438" s="117">
        <f>SUMIF(A$4:A438,"="&amp;A438,I$4:I438)-SUMIF(A$4:A438,"="&amp;A438,H$4:H438)</f>
        <v>0</v>
      </c>
      <c r="M438" s="117">
        <f>SUMIF(A$4:A438,"="&amp;A438,K$4:K438)-SUMIF(A$4:A438,"="&amp;A438,J$4:J438)</f>
        <v>0</v>
      </c>
      <c r="N438" s="116">
        <f t="shared" ca="1" si="54"/>
        <v>-17049.919999999991</v>
      </c>
      <c r="P438" s="153"/>
    </row>
    <row r="439" spans="1:16" s="17" customFormat="1" x14ac:dyDescent="0.35">
      <c r="A439" s="118"/>
      <c r="B439" s="119"/>
      <c r="C439" s="124"/>
      <c r="D439" s="123"/>
      <c r="E439" s="123"/>
      <c r="F439" s="121"/>
      <c r="G439" s="124"/>
      <c r="H439" s="123"/>
      <c r="I439" s="123"/>
      <c r="J439" s="35">
        <f t="shared" si="52"/>
        <v>0</v>
      </c>
      <c r="K439" s="35">
        <f t="shared" si="53"/>
        <v>0</v>
      </c>
      <c r="L439" s="117">
        <f>SUMIF(A$4:A439,"="&amp;A439,I$4:I439)-SUMIF(A$4:A439,"="&amp;A439,H$4:H439)</f>
        <v>0</v>
      </c>
      <c r="M439" s="117">
        <f>SUMIF(A$4:A439,"="&amp;A439,K$4:K439)-SUMIF(A$4:A439,"="&amp;A439,J$4:J439)</f>
        <v>0</v>
      </c>
      <c r="N439" s="116">
        <f t="shared" ca="1" si="54"/>
        <v>-17049.919999999991</v>
      </c>
      <c r="P439" s="153"/>
    </row>
    <row r="440" spans="1:16" s="17" customFormat="1" x14ac:dyDescent="0.35">
      <c r="A440" s="118"/>
      <c r="B440" s="119"/>
      <c r="C440" s="124"/>
      <c r="D440" s="123"/>
      <c r="E440" s="123"/>
      <c r="F440" s="121"/>
      <c r="G440" s="124"/>
      <c r="H440" s="123"/>
      <c r="I440" s="123"/>
      <c r="J440" s="35">
        <f t="shared" si="52"/>
        <v>0</v>
      </c>
      <c r="K440" s="35">
        <f t="shared" si="53"/>
        <v>0</v>
      </c>
      <c r="L440" s="117">
        <f>SUMIF(A$4:A440,"="&amp;A440,I$4:I440)-SUMIF(A$4:A440,"="&amp;A440,H$4:H440)</f>
        <v>0</v>
      </c>
      <c r="M440" s="117">
        <f>SUMIF(A$4:A440,"="&amp;A440,K$4:K440)-SUMIF(A$4:A440,"="&amp;A440,J$4:J440)</f>
        <v>0</v>
      </c>
      <c r="N440" s="116">
        <f t="shared" ca="1" si="54"/>
        <v>-17049.919999999991</v>
      </c>
      <c r="P440" s="153"/>
    </row>
    <row r="441" spans="1:16" s="17" customFormat="1" x14ac:dyDescent="0.35">
      <c r="A441" s="118"/>
      <c r="B441" s="119"/>
      <c r="C441" s="124"/>
      <c r="D441" s="123"/>
      <c r="E441" s="123"/>
      <c r="F441" s="121"/>
      <c r="G441" s="124"/>
      <c r="H441" s="123"/>
      <c r="I441" s="123"/>
      <c r="J441" s="35">
        <f t="shared" si="52"/>
        <v>0</v>
      </c>
      <c r="K441" s="35">
        <f t="shared" si="53"/>
        <v>0</v>
      </c>
      <c r="L441" s="117">
        <f>SUMIF(A$4:A441,"="&amp;A441,I$4:I441)-SUMIF(A$4:A441,"="&amp;A441,H$4:H441)</f>
        <v>0</v>
      </c>
      <c r="M441" s="117">
        <f>SUMIF(A$4:A441,"="&amp;A441,K$4:K441)-SUMIF(A$4:A441,"="&amp;A441,J$4:J441)</f>
        <v>0</v>
      </c>
      <c r="N441" s="116">
        <f t="shared" ca="1" si="54"/>
        <v>-17049.919999999991</v>
      </c>
      <c r="P441" s="153"/>
    </row>
    <row r="442" spans="1:16" s="17" customFormat="1" x14ac:dyDescent="0.35">
      <c r="A442" s="118"/>
      <c r="B442" s="119"/>
      <c r="C442" s="124"/>
      <c r="D442" s="123"/>
      <c r="E442" s="123"/>
      <c r="F442" s="121"/>
      <c r="G442" s="124"/>
      <c r="H442" s="123"/>
      <c r="I442" s="123"/>
      <c r="J442" s="35">
        <f t="shared" ref="J442:J472" si="55">IF(OR(G442="c",G442="R"),H442,0)</f>
        <v>0</v>
      </c>
      <c r="K442" s="35">
        <f t="shared" ref="K442:K472" si="56">IF(OR(G442="c",G442="R"),I442,0)</f>
        <v>0</v>
      </c>
      <c r="L442" s="117">
        <f>SUMIF(A$4:A442,"="&amp;A442,I$4:I442)-SUMIF(A$4:A442,"="&amp;A442,H$4:H442)</f>
        <v>0</v>
      </c>
      <c r="M442" s="117">
        <f>SUMIF(A$4:A442,"="&amp;A442,K$4:K442)-SUMIF(A$4:A442,"="&amp;A442,J$4:J442)</f>
        <v>0</v>
      </c>
      <c r="N442" s="116">
        <f t="shared" ref="N442:N472" ca="1" si="57">IF(ISERROR(OFFSET(N442,-1,0,1,1)+I442-H442),I442-H442,OFFSET(N442,-1,0,1,1)+I442-H442)</f>
        <v>-17049.919999999991</v>
      </c>
      <c r="P442" s="153"/>
    </row>
    <row r="443" spans="1:16" s="17" customFormat="1" x14ac:dyDescent="0.35">
      <c r="A443" s="118"/>
      <c r="B443" s="119"/>
      <c r="C443" s="124"/>
      <c r="D443" s="123"/>
      <c r="E443" s="123"/>
      <c r="F443" s="121"/>
      <c r="G443" s="124"/>
      <c r="H443" s="123"/>
      <c r="I443" s="123"/>
      <c r="J443" s="35">
        <f t="shared" si="55"/>
        <v>0</v>
      </c>
      <c r="K443" s="35">
        <f t="shared" si="56"/>
        <v>0</v>
      </c>
      <c r="L443" s="117">
        <f>SUMIF(A$4:A443,"="&amp;A443,I$4:I443)-SUMIF(A$4:A443,"="&amp;A443,H$4:H443)</f>
        <v>0</v>
      </c>
      <c r="M443" s="117">
        <f>SUMIF(A$4:A443,"="&amp;A443,K$4:K443)-SUMIF(A$4:A443,"="&amp;A443,J$4:J443)</f>
        <v>0</v>
      </c>
      <c r="N443" s="116">
        <f t="shared" ca="1" si="57"/>
        <v>-17049.919999999991</v>
      </c>
      <c r="P443" s="153"/>
    </row>
    <row r="444" spans="1:16" s="17" customFormat="1" x14ac:dyDescent="0.35">
      <c r="A444" s="118"/>
      <c r="B444" s="119"/>
      <c r="C444" s="124"/>
      <c r="D444" s="123"/>
      <c r="E444" s="123"/>
      <c r="F444" s="121"/>
      <c r="G444" s="124"/>
      <c r="H444" s="123"/>
      <c r="I444" s="123"/>
      <c r="J444" s="35">
        <f t="shared" si="55"/>
        <v>0</v>
      </c>
      <c r="K444" s="35">
        <f t="shared" si="56"/>
        <v>0</v>
      </c>
      <c r="L444" s="117">
        <f>SUMIF(A$4:A444,"="&amp;A444,I$4:I444)-SUMIF(A$4:A444,"="&amp;A444,H$4:H444)</f>
        <v>0</v>
      </c>
      <c r="M444" s="117">
        <f>SUMIF(A$4:A444,"="&amp;A444,K$4:K444)-SUMIF(A$4:A444,"="&amp;A444,J$4:J444)</f>
        <v>0</v>
      </c>
      <c r="N444" s="116">
        <f t="shared" ca="1" si="57"/>
        <v>-17049.919999999991</v>
      </c>
      <c r="P444" s="153"/>
    </row>
    <row r="445" spans="1:16" s="17" customFormat="1" x14ac:dyDescent="0.35">
      <c r="A445" s="118"/>
      <c r="B445" s="119"/>
      <c r="C445" s="124"/>
      <c r="D445" s="123"/>
      <c r="E445" s="123"/>
      <c r="F445" s="121"/>
      <c r="G445" s="124"/>
      <c r="H445" s="123"/>
      <c r="I445" s="123"/>
      <c r="J445" s="35">
        <f t="shared" si="55"/>
        <v>0</v>
      </c>
      <c r="K445" s="35">
        <f t="shared" si="56"/>
        <v>0</v>
      </c>
      <c r="L445" s="117">
        <f>SUMIF(A$4:A445,"="&amp;A445,I$4:I445)-SUMIF(A$4:A445,"="&amp;A445,H$4:H445)</f>
        <v>0</v>
      </c>
      <c r="M445" s="117">
        <f>SUMIF(A$4:A445,"="&amp;A445,K$4:K445)-SUMIF(A$4:A445,"="&amp;A445,J$4:J445)</f>
        <v>0</v>
      </c>
      <c r="N445" s="116">
        <f t="shared" ca="1" si="57"/>
        <v>-17049.919999999991</v>
      </c>
      <c r="P445" s="153"/>
    </row>
    <row r="446" spans="1:16" s="17" customFormat="1" x14ac:dyDescent="0.35">
      <c r="A446" s="118"/>
      <c r="B446" s="119"/>
      <c r="C446" s="124"/>
      <c r="D446" s="123"/>
      <c r="E446" s="123"/>
      <c r="F446" s="121"/>
      <c r="G446" s="124"/>
      <c r="H446" s="123"/>
      <c r="I446" s="123"/>
      <c r="J446" s="35">
        <f t="shared" si="55"/>
        <v>0</v>
      </c>
      <c r="K446" s="35">
        <f t="shared" si="56"/>
        <v>0</v>
      </c>
      <c r="L446" s="117">
        <f>SUMIF(A$4:A446,"="&amp;A446,I$4:I446)-SUMIF(A$4:A446,"="&amp;A446,H$4:H446)</f>
        <v>0</v>
      </c>
      <c r="M446" s="117">
        <f>SUMIF(A$4:A446,"="&amp;A446,K$4:K446)-SUMIF(A$4:A446,"="&amp;A446,J$4:J446)</f>
        <v>0</v>
      </c>
      <c r="N446" s="116">
        <f t="shared" ca="1" si="57"/>
        <v>-17049.919999999991</v>
      </c>
      <c r="P446" s="153"/>
    </row>
    <row r="447" spans="1:16" s="17" customFormat="1" x14ac:dyDescent="0.35">
      <c r="A447" s="118"/>
      <c r="B447" s="119"/>
      <c r="C447" s="124"/>
      <c r="D447" s="123"/>
      <c r="E447" s="123"/>
      <c r="F447" s="121"/>
      <c r="G447" s="124"/>
      <c r="H447" s="123"/>
      <c r="I447" s="123"/>
      <c r="J447" s="35">
        <f t="shared" si="55"/>
        <v>0</v>
      </c>
      <c r="K447" s="35">
        <f t="shared" si="56"/>
        <v>0</v>
      </c>
      <c r="L447" s="117">
        <f>SUMIF(A$4:A447,"="&amp;A447,I$4:I447)-SUMIF(A$4:A447,"="&amp;A447,H$4:H447)</f>
        <v>0</v>
      </c>
      <c r="M447" s="117">
        <f>SUMIF(A$4:A447,"="&amp;A447,K$4:K447)-SUMIF(A$4:A447,"="&amp;A447,J$4:J447)</f>
        <v>0</v>
      </c>
      <c r="N447" s="116">
        <f t="shared" ca="1" si="57"/>
        <v>-17049.919999999991</v>
      </c>
      <c r="P447" s="153"/>
    </row>
    <row r="448" spans="1:16" s="17" customFormat="1" x14ac:dyDescent="0.35">
      <c r="A448" s="118"/>
      <c r="B448" s="119"/>
      <c r="C448" s="124"/>
      <c r="D448" s="123"/>
      <c r="E448" s="123"/>
      <c r="F448" s="121"/>
      <c r="G448" s="124"/>
      <c r="H448" s="123"/>
      <c r="I448" s="123"/>
      <c r="J448" s="35">
        <f t="shared" si="55"/>
        <v>0</v>
      </c>
      <c r="K448" s="35">
        <f t="shared" si="56"/>
        <v>0</v>
      </c>
      <c r="L448" s="117">
        <f>SUMIF(A$4:A448,"="&amp;A448,I$4:I448)-SUMIF(A$4:A448,"="&amp;A448,H$4:H448)</f>
        <v>0</v>
      </c>
      <c r="M448" s="117">
        <f>SUMIF(A$4:A448,"="&amp;A448,K$4:K448)-SUMIF(A$4:A448,"="&amp;A448,J$4:J448)</f>
        <v>0</v>
      </c>
      <c r="N448" s="116">
        <f t="shared" ca="1" si="57"/>
        <v>-17049.919999999991</v>
      </c>
      <c r="P448" s="153"/>
    </row>
    <row r="449" spans="1:16" s="17" customFormat="1" x14ac:dyDescent="0.35">
      <c r="A449" s="118"/>
      <c r="B449" s="119"/>
      <c r="C449" s="124"/>
      <c r="D449" s="123"/>
      <c r="E449" s="123"/>
      <c r="F449" s="121"/>
      <c r="G449" s="124"/>
      <c r="H449" s="123"/>
      <c r="I449" s="123"/>
      <c r="J449" s="35">
        <f t="shared" si="55"/>
        <v>0</v>
      </c>
      <c r="K449" s="35">
        <f t="shared" si="56"/>
        <v>0</v>
      </c>
      <c r="L449" s="117">
        <f>SUMIF(A$4:A449,"="&amp;A449,I$4:I449)-SUMIF(A$4:A449,"="&amp;A449,H$4:H449)</f>
        <v>0</v>
      </c>
      <c r="M449" s="117">
        <f>SUMIF(A$4:A449,"="&amp;A449,K$4:K449)-SUMIF(A$4:A449,"="&amp;A449,J$4:J449)</f>
        <v>0</v>
      </c>
      <c r="N449" s="116">
        <f t="shared" ca="1" si="57"/>
        <v>-17049.919999999991</v>
      </c>
      <c r="P449" s="153"/>
    </row>
    <row r="450" spans="1:16" s="17" customFormat="1" x14ac:dyDescent="0.35">
      <c r="A450" s="118"/>
      <c r="B450" s="119"/>
      <c r="C450" s="124"/>
      <c r="D450" s="123"/>
      <c r="E450" s="123"/>
      <c r="F450" s="121"/>
      <c r="G450" s="124"/>
      <c r="H450" s="123"/>
      <c r="I450" s="123"/>
      <c r="J450" s="35">
        <f t="shared" si="55"/>
        <v>0</v>
      </c>
      <c r="K450" s="35">
        <f t="shared" si="56"/>
        <v>0</v>
      </c>
      <c r="L450" s="117">
        <f>SUMIF(A$4:A450,"="&amp;A450,I$4:I450)-SUMIF(A$4:A450,"="&amp;A450,H$4:H450)</f>
        <v>0</v>
      </c>
      <c r="M450" s="117">
        <f>SUMIF(A$4:A450,"="&amp;A450,K$4:K450)-SUMIF(A$4:A450,"="&amp;A450,J$4:J450)</f>
        <v>0</v>
      </c>
      <c r="N450" s="116">
        <f t="shared" ca="1" si="57"/>
        <v>-17049.919999999991</v>
      </c>
      <c r="P450" s="153"/>
    </row>
    <row r="451" spans="1:16" s="17" customFormat="1" x14ac:dyDescent="0.35">
      <c r="A451" s="118"/>
      <c r="B451" s="119"/>
      <c r="C451" s="124"/>
      <c r="D451" s="123"/>
      <c r="E451" s="123"/>
      <c r="F451" s="121"/>
      <c r="G451" s="124"/>
      <c r="H451" s="123"/>
      <c r="I451" s="123"/>
      <c r="J451" s="35">
        <f t="shared" si="55"/>
        <v>0</v>
      </c>
      <c r="K451" s="35">
        <f t="shared" si="56"/>
        <v>0</v>
      </c>
      <c r="L451" s="117">
        <f>SUMIF(A$4:A451,"="&amp;A451,I$4:I451)-SUMIF(A$4:A451,"="&amp;A451,H$4:H451)</f>
        <v>0</v>
      </c>
      <c r="M451" s="117">
        <f>SUMIF(A$4:A451,"="&amp;A451,K$4:K451)-SUMIF(A$4:A451,"="&amp;A451,J$4:J451)</f>
        <v>0</v>
      </c>
      <c r="N451" s="116">
        <f t="shared" ca="1" si="57"/>
        <v>-17049.919999999991</v>
      </c>
      <c r="P451" s="153"/>
    </row>
    <row r="452" spans="1:16" s="17" customFormat="1" x14ac:dyDescent="0.35">
      <c r="A452" s="118"/>
      <c r="B452" s="119"/>
      <c r="C452" s="124"/>
      <c r="D452" s="123"/>
      <c r="E452" s="123"/>
      <c r="F452" s="121"/>
      <c r="G452" s="124"/>
      <c r="H452" s="123"/>
      <c r="I452" s="123"/>
      <c r="J452" s="35">
        <f t="shared" si="55"/>
        <v>0</v>
      </c>
      <c r="K452" s="35">
        <f t="shared" si="56"/>
        <v>0</v>
      </c>
      <c r="L452" s="117">
        <f>SUMIF(A$4:A452,"="&amp;A452,I$4:I452)-SUMIF(A$4:A452,"="&amp;A452,H$4:H452)</f>
        <v>0</v>
      </c>
      <c r="M452" s="117">
        <f>SUMIF(A$4:A452,"="&amp;A452,K$4:K452)-SUMIF(A$4:A452,"="&amp;A452,J$4:J452)</f>
        <v>0</v>
      </c>
      <c r="N452" s="116">
        <f t="shared" ca="1" si="57"/>
        <v>-17049.919999999991</v>
      </c>
      <c r="P452" s="153"/>
    </row>
    <row r="453" spans="1:16" s="17" customFormat="1" x14ac:dyDescent="0.35">
      <c r="A453" s="118"/>
      <c r="B453" s="119"/>
      <c r="C453" s="124"/>
      <c r="D453" s="123"/>
      <c r="E453" s="123"/>
      <c r="F453" s="121"/>
      <c r="G453" s="124"/>
      <c r="H453" s="123"/>
      <c r="I453" s="123"/>
      <c r="J453" s="35">
        <f t="shared" si="55"/>
        <v>0</v>
      </c>
      <c r="K453" s="35">
        <f t="shared" si="56"/>
        <v>0</v>
      </c>
      <c r="L453" s="117">
        <f>SUMIF(A$4:A453,"="&amp;A453,I$4:I453)-SUMIF(A$4:A453,"="&amp;A453,H$4:H453)</f>
        <v>0</v>
      </c>
      <c r="M453" s="117">
        <f>SUMIF(A$4:A453,"="&amp;A453,K$4:K453)-SUMIF(A$4:A453,"="&amp;A453,J$4:J453)</f>
        <v>0</v>
      </c>
      <c r="N453" s="116">
        <f t="shared" ca="1" si="57"/>
        <v>-17049.919999999991</v>
      </c>
      <c r="P453" s="153"/>
    </row>
    <row r="454" spans="1:16" s="17" customFormat="1" x14ac:dyDescent="0.35">
      <c r="A454" s="118"/>
      <c r="B454" s="119"/>
      <c r="C454" s="124"/>
      <c r="D454" s="123"/>
      <c r="E454" s="123"/>
      <c r="F454" s="121"/>
      <c r="G454" s="124"/>
      <c r="H454" s="123"/>
      <c r="I454" s="123"/>
      <c r="J454" s="35">
        <f t="shared" si="55"/>
        <v>0</v>
      </c>
      <c r="K454" s="35">
        <f t="shared" si="56"/>
        <v>0</v>
      </c>
      <c r="L454" s="117">
        <f>SUMIF(A$4:A454,"="&amp;A454,I$4:I454)-SUMIF(A$4:A454,"="&amp;A454,H$4:H454)</f>
        <v>0</v>
      </c>
      <c r="M454" s="117">
        <f>SUMIF(A$4:A454,"="&amp;A454,K$4:K454)-SUMIF(A$4:A454,"="&amp;A454,J$4:J454)</f>
        <v>0</v>
      </c>
      <c r="N454" s="116">
        <f t="shared" ca="1" si="57"/>
        <v>-17049.919999999991</v>
      </c>
      <c r="P454" s="153"/>
    </row>
    <row r="455" spans="1:16" s="17" customFormat="1" x14ac:dyDescent="0.35">
      <c r="A455" s="118"/>
      <c r="B455" s="119"/>
      <c r="C455" s="124"/>
      <c r="D455" s="123"/>
      <c r="E455" s="123"/>
      <c r="F455" s="121"/>
      <c r="G455" s="124"/>
      <c r="H455" s="123"/>
      <c r="I455" s="123"/>
      <c r="J455" s="35">
        <f t="shared" si="55"/>
        <v>0</v>
      </c>
      <c r="K455" s="35">
        <f t="shared" si="56"/>
        <v>0</v>
      </c>
      <c r="L455" s="117">
        <f>SUMIF(A$4:A455,"="&amp;A455,I$4:I455)-SUMIF(A$4:A455,"="&amp;A455,H$4:H455)</f>
        <v>0</v>
      </c>
      <c r="M455" s="117">
        <f>SUMIF(A$4:A455,"="&amp;A455,K$4:K455)-SUMIF(A$4:A455,"="&amp;A455,J$4:J455)</f>
        <v>0</v>
      </c>
      <c r="N455" s="116">
        <f t="shared" ca="1" si="57"/>
        <v>-17049.919999999991</v>
      </c>
      <c r="P455" s="153"/>
    </row>
    <row r="456" spans="1:16" s="17" customFormat="1" x14ac:dyDescent="0.35">
      <c r="A456" s="118"/>
      <c r="B456" s="119"/>
      <c r="C456" s="124"/>
      <c r="D456" s="123"/>
      <c r="E456" s="123"/>
      <c r="F456" s="121"/>
      <c r="G456" s="124"/>
      <c r="H456" s="123"/>
      <c r="I456" s="123"/>
      <c r="J456" s="35">
        <f t="shared" si="55"/>
        <v>0</v>
      </c>
      <c r="K456" s="35">
        <f t="shared" si="56"/>
        <v>0</v>
      </c>
      <c r="L456" s="117">
        <f>SUMIF(A$4:A456,"="&amp;A456,I$4:I456)-SUMIF(A$4:A456,"="&amp;A456,H$4:H456)</f>
        <v>0</v>
      </c>
      <c r="M456" s="117">
        <f>SUMIF(A$4:A456,"="&amp;A456,K$4:K456)-SUMIF(A$4:A456,"="&amp;A456,J$4:J456)</f>
        <v>0</v>
      </c>
      <c r="N456" s="116">
        <f t="shared" ca="1" si="57"/>
        <v>-17049.919999999991</v>
      </c>
      <c r="P456" s="153"/>
    </row>
    <row r="457" spans="1:16" s="17" customFormat="1" x14ac:dyDescent="0.35">
      <c r="A457" s="118"/>
      <c r="B457" s="119"/>
      <c r="C457" s="124"/>
      <c r="D457" s="123"/>
      <c r="E457" s="123"/>
      <c r="F457" s="121"/>
      <c r="G457" s="124"/>
      <c r="H457" s="123"/>
      <c r="I457" s="123"/>
      <c r="J457" s="35">
        <f t="shared" si="55"/>
        <v>0</v>
      </c>
      <c r="K457" s="35">
        <f t="shared" si="56"/>
        <v>0</v>
      </c>
      <c r="L457" s="117">
        <f>SUMIF(A$4:A457,"="&amp;A457,I$4:I457)-SUMIF(A$4:A457,"="&amp;A457,H$4:H457)</f>
        <v>0</v>
      </c>
      <c r="M457" s="117">
        <f>SUMIF(A$4:A457,"="&amp;A457,K$4:K457)-SUMIF(A$4:A457,"="&amp;A457,J$4:J457)</f>
        <v>0</v>
      </c>
      <c r="N457" s="116">
        <f t="shared" ca="1" si="57"/>
        <v>-17049.919999999991</v>
      </c>
      <c r="P457" s="153"/>
    </row>
    <row r="458" spans="1:16" s="17" customFormat="1" x14ac:dyDescent="0.35">
      <c r="A458" s="118"/>
      <c r="B458" s="119"/>
      <c r="C458" s="124"/>
      <c r="D458" s="123"/>
      <c r="E458" s="123"/>
      <c r="F458" s="121"/>
      <c r="G458" s="124"/>
      <c r="H458" s="123"/>
      <c r="I458" s="123"/>
      <c r="J458" s="35">
        <f t="shared" si="55"/>
        <v>0</v>
      </c>
      <c r="K458" s="35">
        <f t="shared" si="56"/>
        <v>0</v>
      </c>
      <c r="L458" s="117">
        <f>SUMIF(A$4:A458,"="&amp;A458,I$4:I458)-SUMIF(A$4:A458,"="&amp;A458,H$4:H458)</f>
        <v>0</v>
      </c>
      <c r="M458" s="117">
        <f>SUMIF(A$4:A458,"="&amp;A458,K$4:K458)-SUMIF(A$4:A458,"="&amp;A458,J$4:J458)</f>
        <v>0</v>
      </c>
      <c r="N458" s="116">
        <f t="shared" ca="1" si="57"/>
        <v>-17049.919999999991</v>
      </c>
      <c r="P458" s="153"/>
    </row>
    <row r="459" spans="1:16" s="17" customFormat="1" x14ac:dyDescent="0.35">
      <c r="A459" s="118"/>
      <c r="B459" s="119"/>
      <c r="C459" s="124"/>
      <c r="D459" s="123"/>
      <c r="E459" s="123"/>
      <c r="F459" s="121"/>
      <c r="G459" s="124"/>
      <c r="H459" s="123"/>
      <c r="I459" s="123"/>
      <c r="J459" s="35">
        <f t="shared" si="55"/>
        <v>0</v>
      </c>
      <c r="K459" s="35">
        <f t="shared" si="56"/>
        <v>0</v>
      </c>
      <c r="L459" s="117">
        <f>SUMIF(A$4:A459,"="&amp;A459,I$4:I459)-SUMIF(A$4:A459,"="&amp;A459,H$4:H459)</f>
        <v>0</v>
      </c>
      <c r="M459" s="117">
        <f>SUMIF(A$4:A459,"="&amp;A459,K$4:K459)-SUMIF(A$4:A459,"="&amp;A459,J$4:J459)</f>
        <v>0</v>
      </c>
      <c r="N459" s="116">
        <f t="shared" ca="1" si="57"/>
        <v>-17049.919999999991</v>
      </c>
      <c r="P459" s="153"/>
    </row>
    <row r="460" spans="1:16" s="17" customFormat="1" x14ac:dyDescent="0.35">
      <c r="A460" s="118"/>
      <c r="B460" s="119"/>
      <c r="C460" s="124"/>
      <c r="D460" s="123"/>
      <c r="E460" s="123"/>
      <c r="F460" s="121"/>
      <c r="G460" s="124"/>
      <c r="H460" s="123"/>
      <c r="I460" s="123"/>
      <c r="J460" s="35">
        <f t="shared" si="55"/>
        <v>0</v>
      </c>
      <c r="K460" s="35">
        <f t="shared" si="56"/>
        <v>0</v>
      </c>
      <c r="L460" s="117">
        <f>SUMIF(A$4:A460,"="&amp;A460,I$4:I460)-SUMIF(A$4:A460,"="&amp;A460,H$4:H460)</f>
        <v>0</v>
      </c>
      <c r="M460" s="117">
        <f>SUMIF(A$4:A460,"="&amp;A460,K$4:K460)-SUMIF(A$4:A460,"="&amp;A460,J$4:J460)</f>
        <v>0</v>
      </c>
      <c r="N460" s="116">
        <f t="shared" ca="1" si="57"/>
        <v>-17049.919999999991</v>
      </c>
      <c r="P460" s="153"/>
    </row>
    <row r="461" spans="1:16" s="17" customFormat="1" x14ac:dyDescent="0.35">
      <c r="A461" s="118"/>
      <c r="B461" s="119"/>
      <c r="C461" s="124"/>
      <c r="D461" s="123"/>
      <c r="E461" s="123"/>
      <c r="F461" s="121"/>
      <c r="G461" s="124"/>
      <c r="H461" s="123"/>
      <c r="I461" s="123"/>
      <c r="J461" s="35">
        <f t="shared" si="55"/>
        <v>0</v>
      </c>
      <c r="K461" s="35">
        <f t="shared" si="56"/>
        <v>0</v>
      </c>
      <c r="L461" s="117">
        <f>SUMIF(A$4:A461,"="&amp;A461,I$4:I461)-SUMIF(A$4:A461,"="&amp;A461,H$4:H461)</f>
        <v>0</v>
      </c>
      <c r="M461" s="117">
        <f>SUMIF(A$4:A461,"="&amp;A461,K$4:K461)-SUMIF(A$4:A461,"="&amp;A461,J$4:J461)</f>
        <v>0</v>
      </c>
      <c r="N461" s="116">
        <f t="shared" ca="1" si="57"/>
        <v>-17049.919999999991</v>
      </c>
      <c r="P461" s="153"/>
    </row>
    <row r="462" spans="1:16" s="17" customFormat="1" x14ac:dyDescent="0.35">
      <c r="A462" s="118"/>
      <c r="B462" s="119"/>
      <c r="C462" s="124"/>
      <c r="D462" s="123"/>
      <c r="E462" s="123"/>
      <c r="F462" s="121"/>
      <c r="G462" s="124"/>
      <c r="H462" s="123"/>
      <c r="I462" s="123"/>
      <c r="J462" s="35">
        <f t="shared" si="55"/>
        <v>0</v>
      </c>
      <c r="K462" s="35">
        <f t="shared" si="56"/>
        <v>0</v>
      </c>
      <c r="L462" s="117">
        <f>SUMIF(A$4:A462,"="&amp;A462,I$4:I462)-SUMIF(A$4:A462,"="&amp;A462,H$4:H462)</f>
        <v>0</v>
      </c>
      <c r="M462" s="117">
        <f>SUMIF(A$4:A462,"="&amp;A462,K$4:K462)-SUMIF(A$4:A462,"="&amp;A462,J$4:J462)</f>
        <v>0</v>
      </c>
      <c r="N462" s="116">
        <f t="shared" ca="1" si="57"/>
        <v>-17049.919999999991</v>
      </c>
      <c r="P462" s="153"/>
    </row>
    <row r="463" spans="1:16" s="17" customFormat="1" x14ac:dyDescent="0.35">
      <c r="A463" s="118"/>
      <c r="B463" s="119"/>
      <c r="C463" s="124"/>
      <c r="D463" s="123"/>
      <c r="E463" s="123"/>
      <c r="F463" s="121"/>
      <c r="G463" s="124"/>
      <c r="H463" s="123"/>
      <c r="I463" s="123"/>
      <c r="J463" s="35">
        <f t="shared" si="55"/>
        <v>0</v>
      </c>
      <c r="K463" s="35">
        <f t="shared" si="56"/>
        <v>0</v>
      </c>
      <c r="L463" s="117">
        <f>SUMIF(A$4:A463,"="&amp;A463,I$4:I463)-SUMIF(A$4:A463,"="&amp;A463,H$4:H463)</f>
        <v>0</v>
      </c>
      <c r="M463" s="117">
        <f>SUMIF(A$4:A463,"="&amp;A463,K$4:K463)-SUMIF(A$4:A463,"="&amp;A463,J$4:J463)</f>
        <v>0</v>
      </c>
      <c r="N463" s="116">
        <f t="shared" ca="1" si="57"/>
        <v>-17049.919999999991</v>
      </c>
      <c r="P463" s="153"/>
    </row>
    <row r="464" spans="1:16" s="17" customFormat="1" x14ac:dyDescent="0.35">
      <c r="A464" s="118"/>
      <c r="B464" s="119"/>
      <c r="C464" s="124"/>
      <c r="D464" s="123"/>
      <c r="E464" s="123"/>
      <c r="F464" s="121"/>
      <c r="G464" s="124"/>
      <c r="H464" s="123"/>
      <c r="I464" s="123"/>
      <c r="J464" s="35">
        <f t="shared" si="55"/>
        <v>0</v>
      </c>
      <c r="K464" s="35">
        <f t="shared" si="56"/>
        <v>0</v>
      </c>
      <c r="L464" s="117">
        <f>SUMIF(A$4:A464,"="&amp;A464,I$4:I464)-SUMIF(A$4:A464,"="&amp;A464,H$4:H464)</f>
        <v>0</v>
      </c>
      <c r="M464" s="117">
        <f>SUMIF(A$4:A464,"="&amp;A464,K$4:K464)-SUMIF(A$4:A464,"="&amp;A464,J$4:J464)</f>
        <v>0</v>
      </c>
      <c r="N464" s="116">
        <f t="shared" ca="1" si="57"/>
        <v>-17049.919999999991</v>
      </c>
      <c r="P464" s="153"/>
    </row>
    <row r="465" spans="1:16" s="17" customFormat="1" x14ac:dyDescent="0.35">
      <c r="A465" s="118"/>
      <c r="B465" s="119"/>
      <c r="C465" s="124"/>
      <c r="D465" s="123"/>
      <c r="E465" s="123"/>
      <c r="F465" s="121"/>
      <c r="G465" s="124"/>
      <c r="H465" s="123"/>
      <c r="I465" s="123"/>
      <c r="J465" s="35">
        <f t="shared" si="55"/>
        <v>0</v>
      </c>
      <c r="K465" s="35">
        <f t="shared" si="56"/>
        <v>0</v>
      </c>
      <c r="L465" s="117">
        <f>SUMIF(A$4:A465,"="&amp;A465,I$4:I465)-SUMIF(A$4:A465,"="&amp;A465,H$4:H465)</f>
        <v>0</v>
      </c>
      <c r="M465" s="117">
        <f>SUMIF(A$4:A465,"="&amp;A465,K$4:K465)-SUMIF(A$4:A465,"="&amp;A465,J$4:J465)</f>
        <v>0</v>
      </c>
      <c r="N465" s="116">
        <f t="shared" ca="1" si="57"/>
        <v>-17049.919999999991</v>
      </c>
      <c r="P465" s="153"/>
    </row>
    <row r="466" spans="1:16" s="17" customFormat="1" x14ac:dyDescent="0.35">
      <c r="A466" s="118"/>
      <c r="B466" s="119"/>
      <c r="C466" s="124"/>
      <c r="D466" s="123"/>
      <c r="E466" s="123"/>
      <c r="F466" s="121"/>
      <c r="G466" s="124"/>
      <c r="H466" s="123"/>
      <c r="I466" s="123"/>
      <c r="J466" s="35">
        <f t="shared" si="55"/>
        <v>0</v>
      </c>
      <c r="K466" s="35">
        <f t="shared" si="56"/>
        <v>0</v>
      </c>
      <c r="L466" s="117">
        <f>SUMIF(A$4:A466,"="&amp;A466,I$4:I466)-SUMIF(A$4:A466,"="&amp;A466,H$4:H466)</f>
        <v>0</v>
      </c>
      <c r="M466" s="117">
        <f>SUMIF(A$4:A466,"="&amp;A466,K$4:K466)-SUMIF(A$4:A466,"="&amp;A466,J$4:J466)</f>
        <v>0</v>
      </c>
      <c r="N466" s="116">
        <f t="shared" ca="1" si="57"/>
        <v>-17049.919999999991</v>
      </c>
      <c r="P466" s="153"/>
    </row>
    <row r="467" spans="1:16" s="17" customFormat="1" x14ac:dyDescent="0.35">
      <c r="A467" s="118"/>
      <c r="B467" s="119"/>
      <c r="C467" s="124"/>
      <c r="D467" s="123"/>
      <c r="E467" s="123"/>
      <c r="F467" s="121"/>
      <c r="G467" s="124"/>
      <c r="H467" s="123"/>
      <c r="I467" s="123"/>
      <c r="J467" s="35">
        <f t="shared" si="55"/>
        <v>0</v>
      </c>
      <c r="K467" s="35">
        <f t="shared" si="56"/>
        <v>0</v>
      </c>
      <c r="L467" s="117">
        <f>SUMIF(A$4:A467,"="&amp;A467,I$4:I467)-SUMIF(A$4:A467,"="&amp;A467,H$4:H467)</f>
        <v>0</v>
      </c>
      <c r="M467" s="117">
        <f>SUMIF(A$4:A467,"="&amp;A467,K$4:K467)-SUMIF(A$4:A467,"="&amp;A467,J$4:J467)</f>
        <v>0</v>
      </c>
      <c r="N467" s="116">
        <f t="shared" ca="1" si="57"/>
        <v>-17049.919999999991</v>
      </c>
      <c r="P467" s="153"/>
    </row>
    <row r="468" spans="1:16" s="17" customFormat="1" x14ac:dyDescent="0.35">
      <c r="A468" s="118"/>
      <c r="B468" s="119"/>
      <c r="C468" s="124"/>
      <c r="D468" s="123"/>
      <c r="E468" s="123"/>
      <c r="F468" s="121"/>
      <c r="G468" s="124"/>
      <c r="H468" s="123"/>
      <c r="I468" s="123"/>
      <c r="J468" s="35">
        <f t="shared" si="55"/>
        <v>0</v>
      </c>
      <c r="K468" s="35">
        <f t="shared" si="56"/>
        <v>0</v>
      </c>
      <c r="L468" s="117">
        <f>SUMIF(A$4:A468,"="&amp;A468,I$4:I468)-SUMIF(A$4:A468,"="&amp;A468,H$4:H468)</f>
        <v>0</v>
      </c>
      <c r="M468" s="117">
        <f>SUMIF(A$4:A468,"="&amp;A468,K$4:K468)-SUMIF(A$4:A468,"="&amp;A468,J$4:J468)</f>
        <v>0</v>
      </c>
      <c r="N468" s="116">
        <f t="shared" ca="1" si="57"/>
        <v>-17049.919999999991</v>
      </c>
      <c r="P468" s="153"/>
    </row>
    <row r="469" spans="1:16" s="17" customFormat="1" x14ac:dyDescent="0.35">
      <c r="A469" s="118"/>
      <c r="B469" s="119"/>
      <c r="C469" s="124"/>
      <c r="D469" s="123"/>
      <c r="E469" s="123"/>
      <c r="F469" s="121"/>
      <c r="G469" s="124"/>
      <c r="H469" s="123"/>
      <c r="I469" s="123"/>
      <c r="J469" s="35">
        <f t="shared" si="55"/>
        <v>0</v>
      </c>
      <c r="K469" s="35">
        <f t="shared" si="56"/>
        <v>0</v>
      </c>
      <c r="L469" s="117">
        <f>SUMIF(A$4:A469,"="&amp;A469,I$4:I469)-SUMIF(A$4:A469,"="&amp;A469,H$4:H469)</f>
        <v>0</v>
      </c>
      <c r="M469" s="117">
        <f>SUMIF(A$4:A469,"="&amp;A469,K$4:K469)-SUMIF(A$4:A469,"="&amp;A469,J$4:J469)</f>
        <v>0</v>
      </c>
      <c r="N469" s="116">
        <f t="shared" ca="1" si="57"/>
        <v>-17049.919999999991</v>
      </c>
      <c r="P469" s="153"/>
    </row>
    <row r="470" spans="1:16" s="17" customFormat="1" x14ac:dyDescent="0.35">
      <c r="A470" s="118"/>
      <c r="B470" s="119"/>
      <c r="C470" s="124"/>
      <c r="D470" s="123"/>
      <c r="E470" s="123"/>
      <c r="F470" s="121"/>
      <c r="G470" s="124"/>
      <c r="H470" s="123"/>
      <c r="I470" s="123"/>
      <c r="J470" s="35">
        <f t="shared" si="55"/>
        <v>0</v>
      </c>
      <c r="K470" s="35">
        <f t="shared" si="56"/>
        <v>0</v>
      </c>
      <c r="L470" s="117">
        <f>SUMIF(A$4:A470,"="&amp;A470,I$4:I470)-SUMIF(A$4:A470,"="&amp;A470,H$4:H470)</f>
        <v>0</v>
      </c>
      <c r="M470" s="117">
        <f>SUMIF(A$4:A470,"="&amp;A470,K$4:K470)-SUMIF(A$4:A470,"="&amp;A470,J$4:J470)</f>
        <v>0</v>
      </c>
      <c r="N470" s="116">
        <f t="shared" ca="1" si="57"/>
        <v>-17049.919999999991</v>
      </c>
      <c r="P470" s="153"/>
    </row>
    <row r="471" spans="1:16" s="17" customFormat="1" x14ac:dyDescent="0.35">
      <c r="A471" s="118"/>
      <c r="B471" s="119"/>
      <c r="C471" s="124"/>
      <c r="D471" s="123"/>
      <c r="E471" s="123"/>
      <c r="F471" s="121"/>
      <c r="G471" s="124"/>
      <c r="H471" s="123"/>
      <c r="I471" s="123"/>
      <c r="J471" s="35">
        <f t="shared" si="55"/>
        <v>0</v>
      </c>
      <c r="K471" s="35">
        <f t="shared" si="56"/>
        <v>0</v>
      </c>
      <c r="L471" s="117">
        <f>SUMIF(A$4:A471,"="&amp;A471,I$4:I471)-SUMIF(A$4:A471,"="&amp;A471,H$4:H471)</f>
        <v>0</v>
      </c>
      <c r="M471" s="117">
        <f>SUMIF(A$4:A471,"="&amp;A471,K$4:K471)-SUMIF(A$4:A471,"="&amp;A471,J$4:J471)</f>
        <v>0</v>
      </c>
      <c r="N471" s="116">
        <f t="shared" ca="1" si="57"/>
        <v>-17049.919999999991</v>
      </c>
      <c r="P471" s="153"/>
    </row>
    <row r="472" spans="1:16" s="17" customFormat="1" x14ac:dyDescent="0.35">
      <c r="A472" s="118"/>
      <c r="B472" s="119"/>
      <c r="C472" s="124"/>
      <c r="D472" s="123"/>
      <c r="E472" s="123"/>
      <c r="F472" s="121"/>
      <c r="G472" s="124"/>
      <c r="H472" s="123"/>
      <c r="I472" s="123"/>
      <c r="J472" s="35">
        <f t="shared" si="55"/>
        <v>0</v>
      </c>
      <c r="K472" s="35">
        <f t="shared" si="56"/>
        <v>0</v>
      </c>
      <c r="L472" s="117">
        <f>SUMIF(A$4:A472,"="&amp;A472,I$4:I472)-SUMIF(A$4:A472,"="&amp;A472,H$4:H472)</f>
        <v>0</v>
      </c>
      <c r="M472" s="117">
        <f>SUMIF(A$4:A472,"="&amp;A472,K$4:K472)-SUMIF(A$4:A472,"="&amp;A472,J$4:J472)</f>
        <v>0</v>
      </c>
      <c r="N472" s="116">
        <f t="shared" ca="1" si="57"/>
        <v>-17049.919999999991</v>
      </c>
      <c r="P472" s="153"/>
    </row>
    <row r="473" spans="1:16" s="17" customFormat="1" x14ac:dyDescent="0.35">
      <c r="A473" s="118"/>
      <c r="B473" s="119"/>
      <c r="C473" s="124"/>
      <c r="D473" s="123"/>
      <c r="E473" s="123"/>
      <c r="F473" s="121"/>
      <c r="G473" s="124"/>
      <c r="H473" s="123"/>
      <c r="I473" s="123"/>
      <c r="J473" s="35">
        <f t="shared" ref="J473:J499" si="58">IF(OR(G473="c",G473="R"),H473,0)</f>
        <v>0</v>
      </c>
      <c r="K473" s="35">
        <f t="shared" ref="K473:K499" si="59">IF(OR(G473="c",G473="R"),I473,0)</f>
        <v>0</v>
      </c>
      <c r="L473" s="117">
        <f>SUMIF(A$4:A473,"="&amp;A473,I$4:I473)-SUMIF(A$4:A473,"="&amp;A473,H$4:H473)</f>
        <v>0</v>
      </c>
      <c r="M473" s="117">
        <f>SUMIF(A$4:A473,"="&amp;A473,K$4:K473)-SUMIF(A$4:A473,"="&amp;A473,J$4:J473)</f>
        <v>0</v>
      </c>
      <c r="N473" s="116">
        <f t="shared" ref="N473:N499" ca="1" si="60">IF(ISERROR(OFFSET(N473,-1,0,1,1)+I473-H473),I473-H473,OFFSET(N473,-1,0,1,1)+I473-H473)</f>
        <v>-17049.919999999991</v>
      </c>
      <c r="P473" s="153"/>
    </row>
    <row r="474" spans="1:16" s="17" customFormat="1" x14ac:dyDescent="0.35">
      <c r="A474" s="118"/>
      <c r="B474" s="119"/>
      <c r="C474" s="124"/>
      <c r="D474" s="123"/>
      <c r="E474" s="123"/>
      <c r="F474" s="121"/>
      <c r="G474" s="124"/>
      <c r="H474" s="123"/>
      <c r="I474" s="123"/>
      <c r="J474" s="35">
        <f t="shared" si="58"/>
        <v>0</v>
      </c>
      <c r="K474" s="35">
        <f t="shared" si="59"/>
        <v>0</v>
      </c>
      <c r="L474" s="117">
        <f>SUMIF(A$4:A474,"="&amp;A474,I$4:I474)-SUMIF(A$4:A474,"="&amp;A474,H$4:H474)</f>
        <v>0</v>
      </c>
      <c r="M474" s="117">
        <f>SUMIF(A$4:A474,"="&amp;A474,K$4:K474)-SUMIF(A$4:A474,"="&amp;A474,J$4:J474)</f>
        <v>0</v>
      </c>
      <c r="N474" s="116">
        <f t="shared" ca="1" si="60"/>
        <v>-17049.919999999991</v>
      </c>
      <c r="P474" s="153"/>
    </row>
    <row r="475" spans="1:16" s="17" customFormat="1" x14ac:dyDescent="0.35">
      <c r="A475" s="118"/>
      <c r="B475" s="119"/>
      <c r="C475" s="124"/>
      <c r="D475" s="123"/>
      <c r="E475" s="123"/>
      <c r="F475" s="121"/>
      <c r="G475" s="124"/>
      <c r="H475" s="123"/>
      <c r="I475" s="123"/>
      <c r="J475" s="35">
        <f t="shared" si="58"/>
        <v>0</v>
      </c>
      <c r="K475" s="35">
        <f t="shared" si="59"/>
        <v>0</v>
      </c>
      <c r="L475" s="117">
        <f>SUMIF(A$4:A475,"="&amp;A475,I$4:I475)-SUMIF(A$4:A475,"="&amp;A475,H$4:H475)</f>
        <v>0</v>
      </c>
      <c r="M475" s="117">
        <f>SUMIF(A$4:A475,"="&amp;A475,K$4:K475)-SUMIF(A$4:A475,"="&amp;A475,J$4:J475)</f>
        <v>0</v>
      </c>
      <c r="N475" s="116">
        <f t="shared" ca="1" si="60"/>
        <v>-17049.919999999991</v>
      </c>
      <c r="P475" s="153"/>
    </row>
    <row r="476" spans="1:16" s="17" customFormat="1" x14ac:dyDescent="0.35">
      <c r="A476" s="118"/>
      <c r="B476" s="119"/>
      <c r="C476" s="124"/>
      <c r="D476" s="123"/>
      <c r="E476" s="123"/>
      <c r="F476" s="121"/>
      <c r="G476" s="124"/>
      <c r="H476" s="123"/>
      <c r="I476" s="123"/>
      <c r="J476" s="35">
        <f t="shared" si="58"/>
        <v>0</v>
      </c>
      <c r="K476" s="35">
        <f t="shared" si="59"/>
        <v>0</v>
      </c>
      <c r="L476" s="117">
        <f>SUMIF(A$4:A476,"="&amp;A476,I$4:I476)-SUMIF(A$4:A476,"="&amp;A476,H$4:H476)</f>
        <v>0</v>
      </c>
      <c r="M476" s="117">
        <f>SUMIF(A$4:A476,"="&amp;A476,K$4:K476)-SUMIF(A$4:A476,"="&amp;A476,J$4:J476)</f>
        <v>0</v>
      </c>
      <c r="N476" s="116">
        <f t="shared" ca="1" si="60"/>
        <v>-17049.919999999991</v>
      </c>
      <c r="P476" s="153"/>
    </row>
    <row r="477" spans="1:16" s="17" customFormat="1" x14ac:dyDescent="0.35">
      <c r="A477" s="118"/>
      <c r="B477" s="119"/>
      <c r="C477" s="124"/>
      <c r="D477" s="123"/>
      <c r="E477" s="123"/>
      <c r="F477" s="121"/>
      <c r="G477" s="124"/>
      <c r="H477" s="123"/>
      <c r="I477" s="123"/>
      <c r="J477" s="35">
        <f t="shared" si="58"/>
        <v>0</v>
      </c>
      <c r="K477" s="35">
        <f t="shared" si="59"/>
        <v>0</v>
      </c>
      <c r="L477" s="117">
        <f>SUMIF(A$4:A477,"="&amp;A477,I$4:I477)-SUMIF(A$4:A477,"="&amp;A477,H$4:H477)</f>
        <v>0</v>
      </c>
      <c r="M477" s="117">
        <f>SUMIF(A$4:A477,"="&amp;A477,K$4:K477)-SUMIF(A$4:A477,"="&amp;A477,J$4:J477)</f>
        <v>0</v>
      </c>
      <c r="N477" s="116">
        <f t="shared" ca="1" si="60"/>
        <v>-17049.919999999991</v>
      </c>
      <c r="P477" s="153"/>
    </row>
    <row r="478" spans="1:16" s="17" customFormat="1" x14ac:dyDescent="0.35">
      <c r="A478" s="118"/>
      <c r="B478" s="119"/>
      <c r="C478" s="124"/>
      <c r="D478" s="123"/>
      <c r="E478" s="123"/>
      <c r="F478" s="121"/>
      <c r="G478" s="124"/>
      <c r="H478" s="123"/>
      <c r="I478" s="123"/>
      <c r="J478" s="35">
        <f t="shared" si="58"/>
        <v>0</v>
      </c>
      <c r="K478" s="35">
        <f t="shared" si="59"/>
        <v>0</v>
      </c>
      <c r="L478" s="117">
        <f>SUMIF(A$4:A478,"="&amp;A478,I$4:I478)-SUMIF(A$4:A478,"="&amp;A478,H$4:H478)</f>
        <v>0</v>
      </c>
      <c r="M478" s="117">
        <f>SUMIF(A$4:A478,"="&amp;A478,K$4:K478)-SUMIF(A$4:A478,"="&amp;A478,J$4:J478)</f>
        <v>0</v>
      </c>
      <c r="N478" s="116">
        <f t="shared" ca="1" si="60"/>
        <v>-17049.919999999991</v>
      </c>
      <c r="P478" s="153"/>
    </row>
    <row r="479" spans="1:16" s="17" customFormat="1" x14ac:dyDescent="0.35">
      <c r="A479" s="118"/>
      <c r="B479" s="119"/>
      <c r="C479" s="124"/>
      <c r="D479" s="123"/>
      <c r="E479" s="123"/>
      <c r="F479" s="121"/>
      <c r="G479" s="124"/>
      <c r="H479" s="123"/>
      <c r="I479" s="123"/>
      <c r="J479" s="35">
        <f t="shared" si="58"/>
        <v>0</v>
      </c>
      <c r="K479" s="35">
        <f t="shared" si="59"/>
        <v>0</v>
      </c>
      <c r="L479" s="117">
        <f>SUMIF(A$4:A479,"="&amp;A479,I$4:I479)-SUMIF(A$4:A479,"="&amp;A479,H$4:H479)</f>
        <v>0</v>
      </c>
      <c r="M479" s="117">
        <f>SUMIF(A$4:A479,"="&amp;A479,K$4:K479)-SUMIF(A$4:A479,"="&amp;A479,J$4:J479)</f>
        <v>0</v>
      </c>
      <c r="N479" s="116">
        <f t="shared" ca="1" si="60"/>
        <v>-17049.919999999991</v>
      </c>
      <c r="P479" s="153"/>
    </row>
    <row r="480" spans="1:16" s="17" customFormat="1" x14ac:dyDescent="0.35">
      <c r="A480" s="118"/>
      <c r="B480" s="119"/>
      <c r="C480" s="124"/>
      <c r="D480" s="123"/>
      <c r="E480" s="123"/>
      <c r="F480" s="121"/>
      <c r="G480" s="124"/>
      <c r="H480" s="123"/>
      <c r="I480" s="123"/>
      <c r="J480" s="35">
        <f t="shared" si="58"/>
        <v>0</v>
      </c>
      <c r="K480" s="35">
        <f t="shared" si="59"/>
        <v>0</v>
      </c>
      <c r="L480" s="117">
        <f>SUMIF(A$4:A480,"="&amp;A480,I$4:I480)-SUMIF(A$4:A480,"="&amp;A480,H$4:H480)</f>
        <v>0</v>
      </c>
      <c r="M480" s="117">
        <f>SUMIF(A$4:A480,"="&amp;A480,K$4:K480)-SUMIF(A$4:A480,"="&amp;A480,J$4:J480)</f>
        <v>0</v>
      </c>
      <c r="N480" s="116">
        <f t="shared" ca="1" si="60"/>
        <v>-17049.919999999991</v>
      </c>
      <c r="P480" s="153"/>
    </row>
    <row r="481" spans="1:16" s="17" customFormat="1" x14ac:dyDescent="0.35">
      <c r="A481" s="118"/>
      <c r="B481" s="119"/>
      <c r="C481" s="124"/>
      <c r="D481" s="123"/>
      <c r="E481" s="123"/>
      <c r="F481" s="121"/>
      <c r="G481" s="124"/>
      <c r="H481" s="123"/>
      <c r="I481" s="123"/>
      <c r="J481" s="35">
        <f t="shared" si="58"/>
        <v>0</v>
      </c>
      <c r="K481" s="35">
        <f t="shared" si="59"/>
        <v>0</v>
      </c>
      <c r="L481" s="117">
        <f>SUMIF(A$4:A481,"="&amp;A481,I$4:I481)-SUMIF(A$4:A481,"="&amp;A481,H$4:H481)</f>
        <v>0</v>
      </c>
      <c r="M481" s="117">
        <f>SUMIF(A$4:A481,"="&amp;A481,K$4:K481)-SUMIF(A$4:A481,"="&amp;A481,J$4:J481)</f>
        <v>0</v>
      </c>
      <c r="N481" s="116">
        <f t="shared" ca="1" si="60"/>
        <v>-17049.919999999991</v>
      </c>
      <c r="P481" s="153"/>
    </row>
    <row r="482" spans="1:16" s="17" customFormat="1" x14ac:dyDescent="0.35">
      <c r="A482" s="118"/>
      <c r="B482" s="119"/>
      <c r="C482" s="124"/>
      <c r="D482" s="123"/>
      <c r="E482" s="123"/>
      <c r="F482" s="121"/>
      <c r="G482" s="124"/>
      <c r="H482" s="123"/>
      <c r="I482" s="123"/>
      <c r="J482" s="35">
        <f t="shared" si="58"/>
        <v>0</v>
      </c>
      <c r="K482" s="35">
        <f t="shared" si="59"/>
        <v>0</v>
      </c>
      <c r="L482" s="117">
        <f>SUMIF(A$4:A482,"="&amp;A482,I$4:I482)-SUMIF(A$4:A482,"="&amp;A482,H$4:H482)</f>
        <v>0</v>
      </c>
      <c r="M482" s="117">
        <f>SUMIF(A$4:A482,"="&amp;A482,K$4:K482)-SUMIF(A$4:A482,"="&amp;A482,J$4:J482)</f>
        <v>0</v>
      </c>
      <c r="N482" s="116">
        <f t="shared" ca="1" si="60"/>
        <v>-17049.919999999991</v>
      </c>
      <c r="P482" s="153"/>
    </row>
    <row r="483" spans="1:16" s="17" customFormat="1" x14ac:dyDescent="0.35">
      <c r="A483" s="118"/>
      <c r="B483" s="119"/>
      <c r="C483" s="124"/>
      <c r="D483" s="123"/>
      <c r="E483" s="123"/>
      <c r="F483" s="121"/>
      <c r="G483" s="124"/>
      <c r="H483" s="123"/>
      <c r="I483" s="123"/>
      <c r="J483" s="35">
        <f t="shared" si="58"/>
        <v>0</v>
      </c>
      <c r="K483" s="35">
        <f t="shared" si="59"/>
        <v>0</v>
      </c>
      <c r="L483" s="117">
        <f>SUMIF(A$4:A483,"="&amp;A483,I$4:I483)-SUMIF(A$4:A483,"="&amp;A483,H$4:H483)</f>
        <v>0</v>
      </c>
      <c r="M483" s="117">
        <f>SUMIF(A$4:A483,"="&amp;A483,K$4:K483)-SUMIF(A$4:A483,"="&amp;A483,J$4:J483)</f>
        <v>0</v>
      </c>
      <c r="N483" s="116">
        <f t="shared" ca="1" si="60"/>
        <v>-17049.919999999991</v>
      </c>
      <c r="P483" s="153"/>
    </row>
    <row r="484" spans="1:16" s="17" customFormat="1" x14ac:dyDescent="0.35">
      <c r="A484" s="118"/>
      <c r="B484" s="119"/>
      <c r="C484" s="124"/>
      <c r="D484" s="123"/>
      <c r="E484" s="123"/>
      <c r="F484" s="121"/>
      <c r="G484" s="124"/>
      <c r="H484" s="123"/>
      <c r="I484" s="123"/>
      <c r="J484" s="35">
        <f t="shared" si="58"/>
        <v>0</v>
      </c>
      <c r="K484" s="35">
        <f t="shared" si="59"/>
        <v>0</v>
      </c>
      <c r="L484" s="117">
        <f>SUMIF(A$4:A484,"="&amp;A484,I$4:I484)-SUMIF(A$4:A484,"="&amp;A484,H$4:H484)</f>
        <v>0</v>
      </c>
      <c r="M484" s="117">
        <f>SUMIF(A$4:A484,"="&amp;A484,K$4:K484)-SUMIF(A$4:A484,"="&amp;A484,J$4:J484)</f>
        <v>0</v>
      </c>
      <c r="N484" s="116">
        <f t="shared" ca="1" si="60"/>
        <v>-17049.919999999991</v>
      </c>
      <c r="P484" s="153"/>
    </row>
    <row r="485" spans="1:16" s="17" customFormat="1" x14ac:dyDescent="0.35">
      <c r="A485" s="118"/>
      <c r="B485" s="119"/>
      <c r="C485" s="124"/>
      <c r="D485" s="123"/>
      <c r="E485" s="123"/>
      <c r="F485" s="121"/>
      <c r="G485" s="124"/>
      <c r="H485" s="123"/>
      <c r="I485" s="123"/>
      <c r="J485" s="35">
        <f t="shared" si="58"/>
        <v>0</v>
      </c>
      <c r="K485" s="35">
        <f t="shared" si="59"/>
        <v>0</v>
      </c>
      <c r="L485" s="117">
        <f>SUMIF(A$4:A485,"="&amp;A485,I$4:I485)-SUMIF(A$4:A485,"="&amp;A485,H$4:H485)</f>
        <v>0</v>
      </c>
      <c r="M485" s="117">
        <f>SUMIF(A$4:A485,"="&amp;A485,K$4:K485)-SUMIF(A$4:A485,"="&amp;A485,J$4:J485)</f>
        <v>0</v>
      </c>
      <c r="N485" s="116">
        <f t="shared" ca="1" si="60"/>
        <v>-17049.919999999991</v>
      </c>
      <c r="P485" s="153"/>
    </row>
    <row r="486" spans="1:16" s="17" customFormat="1" x14ac:dyDescent="0.35">
      <c r="A486" s="118"/>
      <c r="B486" s="119"/>
      <c r="C486" s="124"/>
      <c r="D486" s="123"/>
      <c r="E486" s="123"/>
      <c r="F486" s="121"/>
      <c r="G486" s="124"/>
      <c r="H486" s="123"/>
      <c r="I486" s="123"/>
      <c r="J486" s="35">
        <f t="shared" si="58"/>
        <v>0</v>
      </c>
      <c r="K486" s="35">
        <f t="shared" si="59"/>
        <v>0</v>
      </c>
      <c r="L486" s="117">
        <f>SUMIF(A$4:A486,"="&amp;A486,I$4:I486)-SUMIF(A$4:A486,"="&amp;A486,H$4:H486)</f>
        <v>0</v>
      </c>
      <c r="M486" s="117">
        <f>SUMIF(A$4:A486,"="&amp;A486,K$4:K486)-SUMIF(A$4:A486,"="&amp;A486,J$4:J486)</f>
        <v>0</v>
      </c>
      <c r="N486" s="116">
        <f t="shared" ca="1" si="60"/>
        <v>-17049.919999999991</v>
      </c>
      <c r="P486" s="153"/>
    </row>
    <row r="487" spans="1:16" s="17" customFormat="1" x14ac:dyDescent="0.35">
      <c r="A487" s="118"/>
      <c r="B487" s="119"/>
      <c r="C487" s="124"/>
      <c r="D487" s="123"/>
      <c r="E487" s="123"/>
      <c r="F487" s="121"/>
      <c r="G487" s="124"/>
      <c r="H487" s="123"/>
      <c r="I487" s="123"/>
      <c r="J487" s="35">
        <f t="shared" si="58"/>
        <v>0</v>
      </c>
      <c r="K487" s="35">
        <f t="shared" si="59"/>
        <v>0</v>
      </c>
      <c r="L487" s="117">
        <f>SUMIF(A$4:A487,"="&amp;A487,I$4:I487)-SUMIF(A$4:A487,"="&amp;A487,H$4:H487)</f>
        <v>0</v>
      </c>
      <c r="M487" s="117">
        <f>SUMIF(A$4:A487,"="&amp;A487,K$4:K487)-SUMIF(A$4:A487,"="&amp;A487,J$4:J487)</f>
        <v>0</v>
      </c>
      <c r="N487" s="116">
        <f t="shared" ca="1" si="60"/>
        <v>-17049.919999999991</v>
      </c>
      <c r="P487" s="153"/>
    </row>
    <row r="488" spans="1:16" s="17" customFormat="1" x14ac:dyDescent="0.35">
      <c r="A488" s="118"/>
      <c r="B488" s="119"/>
      <c r="C488" s="124"/>
      <c r="D488" s="123"/>
      <c r="E488" s="123"/>
      <c r="F488" s="121"/>
      <c r="G488" s="124"/>
      <c r="H488" s="123"/>
      <c r="I488" s="123"/>
      <c r="J488" s="35">
        <f t="shared" si="58"/>
        <v>0</v>
      </c>
      <c r="K488" s="35">
        <f t="shared" si="59"/>
        <v>0</v>
      </c>
      <c r="L488" s="117">
        <f>SUMIF(A$4:A488,"="&amp;A488,I$4:I488)-SUMIF(A$4:A488,"="&amp;A488,H$4:H488)</f>
        <v>0</v>
      </c>
      <c r="M488" s="117">
        <f>SUMIF(A$4:A488,"="&amp;A488,K$4:K488)-SUMIF(A$4:A488,"="&amp;A488,J$4:J488)</f>
        <v>0</v>
      </c>
      <c r="N488" s="116">
        <f t="shared" ca="1" si="60"/>
        <v>-17049.919999999991</v>
      </c>
      <c r="P488" s="153"/>
    </row>
    <row r="489" spans="1:16" s="17" customFormat="1" x14ac:dyDescent="0.35">
      <c r="A489" s="118"/>
      <c r="B489" s="119"/>
      <c r="C489" s="124"/>
      <c r="D489" s="123"/>
      <c r="E489" s="123"/>
      <c r="F489" s="121"/>
      <c r="G489" s="124"/>
      <c r="H489" s="123"/>
      <c r="I489" s="123"/>
      <c r="J489" s="35">
        <f t="shared" si="58"/>
        <v>0</v>
      </c>
      <c r="K489" s="35">
        <f t="shared" si="59"/>
        <v>0</v>
      </c>
      <c r="L489" s="117">
        <f>SUMIF(A$4:A489,"="&amp;A489,I$4:I489)-SUMIF(A$4:A489,"="&amp;A489,H$4:H489)</f>
        <v>0</v>
      </c>
      <c r="M489" s="117">
        <f>SUMIF(A$4:A489,"="&amp;A489,K$4:K489)-SUMIF(A$4:A489,"="&amp;A489,J$4:J489)</f>
        <v>0</v>
      </c>
      <c r="N489" s="116">
        <f t="shared" ca="1" si="60"/>
        <v>-17049.919999999991</v>
      </c>
      <c r="P489" s="153"/>
    </row>
    <row r="490" spans="1:16" s="17" customFormat="1" x14ac:dyDescent="0.35">
      <c r="A490" s="118"/>
      <c r="B490" s="119"/>
      <c r="C490" s="124"/>
      <c r="D490" s="123"/>
      <c r="E490" s="123"/>
      <c r="F490" s="121"/>
      <c r="G490" s="124"/>
      <c r="H490" s="123"/>
      <c r="I490" s="123"/>
      <c r="J490" s="35">
        <f t="shared" si="58"/>
        <v>0</v>
      </c>
      <c r="K490" s="35">
        <f t="shared" si="59"/>
        <v>0</v>
      </c>
      <c r="L490" s="117">
        <f>SUMIF(A$4:A490,"="&amp;A490,I$4:I490)-SUMIF(A$4:A490,"="&amp;A490,H$4:H490)</f>
        <v>0</v>
      </c>
      <c r="M490" s="117">
        <f>SUMIF(A$4:A490,"="&amp;A490,K$4:K490)-SUMIF(A$4:A490,"="&amp;A490,J$4:J490)</f>
        <v>0</v>
      </c>
      <c r="N490" s="116">
        <f t="shared" ca="1" si="60"/>
        <v>-17049.919999999991</v>
      </c>
      <c r="P490" s="153"/>
    </row>
    <row r="491" spans="1:16" s="17" customFormat="1" x14ac:dyDescent="0.35">
      <c r="A491" s="118"/>
      <c r="B491" s="119"/>
      <c r="C491" s="124"/>
      <c r="D491" s="123"/>
      <c r="E491" s="123"/>
      <c r="F491" s="121"/>
      <c r="G491" s="124"/>
      <c r="H491" s="123"/>
      <c r="I491" s="123"/>
      <c r="J491" s="35">
        <f t="shared" si="58"/>
        <v>0</v>
      </c>
      <c r="K491" s="35">
        <f t="shared" si="59"/>
        <v>0</v>
      </c>
      <c r="L491" s="117">
        <f>SUMIF(A$4:A491,"="&amp;A491,I$4:I491)-SUMIF(A$4:A491,"="&amp;A491,H$4:H491)</f>
        <v>0</v>
      </c>
      <c r="M491" s="117">
        <f>SUMIF(A$4:A491,"="&amp;A491,K$4:K491)-SUMIF(A$4:A491,"="&amp;A491,J$4:J491)</f>
        <v>0</v>
      </c>
      <c r="N491" s="116">
        <f t="shared" ca="1" si="60"/>
        <v>-17049.919999999991</v>
      </c>
      <c r="P491" s="153"/>
    </row>
    <row r="492" spans="1:16" s="17" customFormat="1" x14ac:dyDescent="0.35">
      <c r="A492" s="118"/>
      <c r="B492" s="119"/>
      <c r="C492" s="124"/>
      <c r="D492" s="123"/>
      <c r="E492" s="123"/>
      <c r="F492" s="121"/>
      <c r="G492" s="124"/>
      <c r="H492" s="123"/>
      <c r="I492" s="123"/>
      <c r="J492" s="35">
        <f t="shared" si="58"/>
        <v>0</v>
      </c>
      <c r="K492" s="35">
        <f t="shared" si="59"/>
        <v>0</v>
      </c>
      <c r="L492" s="117">
        <f>SUMIF(A$4:A492,"="&amp;A492,I$4:I492)-SUMIF(A$4:A492,"="&amp;A492,H$4:H492)</f>
        <v>0</v>
      </c>
      <c r="M492" s="117">
        <f>SUMIF(A$4:A492,"="&amp;A492,K$4:K492)-SUMIF(A$4:A492,"="&amp;A492,J$4:J492)</f>
        <v>0</v>
      </c>
      <c r="N492" s="116">
        <f t="shared" ca="1" si="60"/>
        <v>-17049.919999999991</v>
      </c>
      <c r="P492" s="153"/>
    </row>
    <row r="493" spans="1:16" s="17" customFormat="1" x14ac:dyDescent="0.35">
      <c r="A493" s="118"/>
      <c r="B493" s="119"/>
      <c r="C493" s="124"/>
      <c r="D493" s="123"/>
      <c r="E493" s="123"/>
      <c r="F493" s="121"/>
      <c r="G493" s="124"/>
      <c r="H493" s="123"/>
      <c r="I493" s="123"/>
      <c r="J493" s="35">
        <f t="shared" si="58"/>
        <v>0</v>
      </c>
      <c r="K493" s="35">
        <f t="shared" si="59"/>
        <v>0</v>
      </c>
      <c r="L493" s="117">
        <f>SUMIF(A$4:A493,"="&amp;A493,I$4:I493)-SUMIF(A$4:A493,"="&amp;A493,H$4:H493)</f>
        <v>0</v>
      </c>
      <c r="M493" s="117">
        <f>SUMIF(A$4:A493,"="&amp;A493,K$4:K493)-SUMIF(A$4:A493,"="&amp;A493,J$4:J493)</f>
        <v>0</v>
      </c>
      <c r="N493" s="116">
        <f t="shared" ca="1" si="60"/>
        <v>-17049.919999999991</v>
      </c>
      <c r="P493" s="153"/>
    </row>
    <row r="494" spans="1:16" s="17" customFormat="1" x14ac:dyDescent="0.35">
      <c r="A494" s="118"/>
      <c r="B494" s="119"/>
      <c r="C494" s="124"/>
      <c r="D494" s="123"/>
      <c r="E494" s="123"/>
      <c r="F494" s="121"/>
      <c r="G494" s="124"/>
      <c r="H494" s="123"/>
      <c r="I494" s="123"/>
      <c r="J494" s="35">
        <f t="shared" si="58"/>
        <v>0</v>
      </c>
      <c r="K494" s="35">
        <f t="shared" si="59"/>
        <v>0</v>
      </c>
      <c r="L494" s="117">
        <f>SUMIF(A$4:A494,"="&amp;A494,I$4:I494)-SUMIF(A$4:A494,"="&amp;A494,H$4:H494)</f>
        <v>0</v>
      </c>
      <c r="M494" s="117">
        <f>SUMIF(A$4:A494,"="&amp;A494,K$4:K494)-SUMIF(A$4:A494,"="&amp;A494,J$4:J494)</f>
        <v>0</v>
      </c>
      <c r="N494" s="116">
        <f t="shared" ca="1" si="60"/>
        <v>-17049.919999999991</v>
      </c>
      <c r="P494" s="153"/>
    </row>
    <row r="495" spans="1:16" s="17" customFormat="1" x14ac:dyDescent="0.35">
      <c r="A495" s="118"/>
      <c r="B495" s="119"/>
      <c r="C495" s="124"/>
      <c r="D495" s="123"/>
      <c r="E495" s="123"/>
      <c r="F495" s="121"/>
      <c r="G495" s="124"/>
      <c r="H495" s="123"/>
      <c r="I495" s="123"/>
      <c r="J495" s="35">
        <f t="shared" si="58"/>
        <v>0</v>
      </c>
      <c r="K495" s="35">
        <f t="shared" si="59"/>
        <v>0</v>
      </c>
      <c r="L495" s="117">
        <f>SUMIF(A$4:A495,"="&amp;A495,I$4:I495)-SUMIF(A$4:A495,"="&amp;A495,H$4:H495)</f>
        <v>0</v>
      </c>
      <c r="M495" s="117">
        <f>SUMIF(A$4:A495,"="&amp;A495,K$4:K495)-SUMIF(A$4:A495,"="&amp;A495,J$4:J495)</f>
        <v>0</v>
      </c>
      <c r="N495" s="116">
        <f t="shared" ca="1" si="60"/>
        <v>-17049.919999999991</v>
      </c>
      <c r="P495" s="153"/>
    </row>
    <row r="496" spans="1:16" s="17" customFormat="1" x14ac:dyDescent="0.35">
      <c r="A496" s="118"/>
      <c r="B496" s="119"/>
      <c r="C496" s="124"/>
      <c r="D496" s="123"/>
      <c r="E496" s="123"/>
      <c r="F496" s="121"/>
      <c r="G496" s="124"/>
      <c r="H496" s="123"/>
      <c r="I496" s="123"/>
      <c r="J496" s="35">
        <f t="shared" si="58"/>
        <v>0</v>
      </c>
      <c r="K496" s="35">
        <f t="shared" si="59"/>
        <v>0</v>
      </c>
      <c r="L496" s="117">
        <f>SUMIF(A$4:A496,"="&amp;A496,I$4:I496)-SUMIF(A$4:A496,"="&amp;A496,H$4:H496)</f>
        <v>0</v>
      </c>
      <c r="M496" s="117">
        <f>SUMIF(A$4:A496,"="&amp;A496,K$4:K496)-SUMIF(A$4:A496,"="&amp;A496,J$4:J496)</f>
        <v>0</v>
      </c>
      <c r="N496" s="116">
        <f t="shared" ca="1" si="60"/>
        <v>-17049.919999999991</v>
      </c>
      <c r="P496" s="153"/>
    </row>
    <row r="497" spans="1:16" s="17" customFormat="1" x14ac:dyDescent="0.35">
      <c r="A497" s="118"/>
      <c r="B497" s="119"/>
      <c r="C497" s="124"/>
      <c r="D497" s="123"/>
      <c r="E497" s="123"/>
      <c r="F497" s="121"/>
      <c r="G497" s="124"/>
      <c r="H497" s="123"/>
      <c r="I497" s="123"/>
      <c r="J497" s="35">
        <f t="shared" si="58"/>
        <v>0</v>
      </c>
      <c r="K497" s="35">
        <f t="shared" si="59"/>
        <v>0</v>
      </c>
      <c r="L497" s="117">
        <f>SUMIF(A$4:A497,"="&amp;A497,I$4:I497)-SUMIF(A$4:A497,"="&amp;A497,H$4:H497)</f>
        <v>0</v>
      </c>
      <c r="M497" s="117">
        <f>SUMIF(A$4:A497,"="&amp;A497,K$4:K497)-SUMIF(A$4:A497,"="&amp;A497,J$4:J497)</f>
        <v>0</v>
      </c>
      <c r="N497" s="116">
        <f t="shared" ca="1" si="60"/>
        <v>-17049.919999999991</v>
      </c>
      <c r="P497" s="153"/>
    </row>
    <row r="498" spans="1:16" s="17" customFormat="1" x14ac:dyDescent="0.35">
      <c r="A498" s="118"/>
      <c r="B498" s="119"/>
      <c r="C498" s="124"/>
      <c r="D498" s="123"/>
      <c r="E498" s="123"/>
      <c r="F498" s="121"/>
      <c r="G498" s="124"/>
      <c r="H498" s="123"/>
      <c r="I498" s="123"/>
      <c r="J498" s="35">
        <f t="shared" si="58"/>
        <v>0</v>
      </c>
      <c r="K498" s="35">
        <f t="shared" si="59"/>
        <v>0</v>
      </c>
      <c r="L498" s="117">
        <f>SUMIF(A$4:A498,"="&amp;A498,I$4:I498)-SUMIF(A$4:A498,"="&amp;A498,H$4:H498)</f>
        <v>0</v>
      </c>
      <c r="M498" s="117">
        <f>SUMIF(A$4:A498,"="&amp;A498,K$4:K498)-SUMIF(A$4:A498,"="&amp;A498,J$4:J498)</f>
        <v>0</v>
      </c>
      <c r="N498" s="116">
        <f t="shared" ca="1" si="60"/>
        <v>-17049.919999999991</v>
      </c>
      <c r="P498" s="153"/>
    </row>
    <row r="499" spans="1:16" s="17" customFormat="1" x14ac:dyDescent="0.35">
      <c r="A499" s="118"/>
      <c r="B499" s="119"/>
      <c r="C499" s="124"/>
      <c r="D499" s="123"/>
      <c r="E499" s="123"/>
      <c r="F499" s="121"/>
      <c r="G499" s="124"/>
      <c r="H499" s="123"/>
      <c r="I499" s="123"/>
      <c r="J499" s="35">
        <f t="shared" si="58"/>
        <v>0</v>
      </c>
      <c r="K499" s="35">
        <f t="shared" si="59"/>
        <v>0</v>
      </c>
      <c r="L499" s="117">
        <f>SUMIF(A$4:A499,"="&amp;A499,I$4:I499)-SUMIF(A$4:A499,"="&amp;A499,H$4:H499)</f>
        <v>0</v>
      </c>
      <c r="M499" s="117">
        <f>SUMIF(A$4:A499,"="&amp;A499,K$4:K499)-SUMIF(A$4:A499,"="&amp;A499,J$4:J499)</f>
        <v>0</v>
      </c>
      <c r="N499" s="116">
        <f t="shared" ca="1" si="60"/>
        <v>-17049.919999999991</v>
      </c>
      <c r="P499" s="153"/>
    </row>
    <row r="500" spans="1:16" s="17" customFormat="1" x14ac:dyDescent="0.35">
      <c r="A500" s="118"/>
      <c r="B500" s="119"/>
      <c r="C500" s="124"/>
      <c r="D500" s="123"/>
      <c r="E500" s="123"/>
      <c r="F500" s="121"/>
      <c r="G500" s="124"/>
      <c r="H500" s="123"/>
      <c r="I500" s="123"/>
      <c r="J500" s="35">
        <f t="shared" ref="J500:J525" si="61">IF(OR(G500="c",G500="R"),H500,0)</f>
        <v>0</v>
      </c>
      <c r="K500" s="35">
        <f t="shared" ref="K500:K525" si="62">IF(OR(G500="c",G500="R"),I500,0)</f>
        <v>0</v>
      </c>
      <c r="L500" s="117">
        <f>SUMIF(A$4:A500,"="&amp;A500,I$4:I500)-SUMIF(A$4:A500,"="&amp;A500,H$4:H500)</f>
        <v>0</v>
      </c>
      <c r="M500" s="117">
        <f>SUMIF(A$4:A500,"="&amp;A500,K$4:K500)-SUMIF(A$4:A500,"="&amp;A500,J$4:J500)</f>
        <v>0</v>
      </c>
      <c r="N500" s="116">
        <f t="shared" ref="N500:N525" ca="1" si="63">IF(ISERROR(OFFSET(N500,-1,0,1,1)+I500-H500),I500-H500,OFFSET(N500,-1,0,1,1)+I500-H500)</f>
        <v>-17049.919999999991</v>
      </c>
      <c r="P500" s="153"/>
    </row>
    <row r="501" spans="1:16" s="17" customFormat="1" x14ac:dyDescent="0.35">
      <c r="A501" s="118"/>
      <c r="B501" s="119"/>
      <c r="C501" s="124"/>
      <c r="D501" s="123"/>
      <c r="E501" s="123"/>
      <c r="F501" s="121"/>
      <c r="G501" s="124"/>
      <c r="H501" s="123"/>
      <c r="I501" s="123"/>
      <c r="J501" s="35">
        <f t="shared" si="61"/>
        <v>0</v>
      </c>
      <c r="K501" s="35">
        <f t="shared" si="62"/>
        <v>0</v>
      </c>
      <c r="L501" s="117">
        <f>SUMIF(A$4:A501,"="&amp;A501,I$4:I501)-SUMIF(A$4:A501,"="&amp;A501,H$4:H501)</f>
        <v>0</v>
      </c>
      <c r="M501" s="117">
        <f>SUMIF(A$4:A501,"="&amp;A501,K$4:K501)-SUMIF(A$4:A501,"="&amp;A501,J$4:J501)</f>
        <v>0</v>
      </c>
      <c r="N501" s="116">
        <f t="shared" ca="1" si="63"/>
        <v>-17049.919999999991</v>
      </c>
      <c r="P501" s="153"/>
    </row>
    <row r="502" spans="1:16" s="17" customFormat="1" x14ac:dyDescent="0.35">
      <c r="A502" s="118"/>
      <c r="B502" s="119"/>
      <c r="C502" s="124"/>
      <c r="D502" s="123"/>
      <c r="E502" s="123"/>
      <c r="F502" s="121"/>
      <c r="G502" s="124"/>
      <c r="H502" s="123"/>
      <c r="I502" s="123"/>
      <c r="J502" s="35">
        <f t="shared" si="61"/>
        <v>0</v>
      </c>
      <c r="K502" s="35">
        <f t="shared" si="62"/>
        <v>0</v>
      </c>
      <c r="L502" s="117">
        <f>SUMIF(A$4:A502,"="&amp;A502,I$4:I502)-SUMIF(A$4:A502,"="&amp;A502,H$4:H502)</f>
        <v>0</v>
      </c>
      <c r="M502" s="117">
        <f>SUMIF(A$4:A502,"="&amp;A502,K$4:K502)-SUMIF(A$4:A502,"="&amp;A502,J$4:J502)</f>
        <v>0</v>
      </c>
      <c r="N502" s="116">
        <f t="shared" ca="1" si="63"/>
        <v>-17049.919999999991</v>
      </c>
      <c r="P502" s="153"/>
    </row>
    <row r="503" spans="1:16" s="17" customFormat="1" x14ac:dyDescent="0.35">
      <c r="A503" s="118"/>
      <c r="B503" s="119"/>
      <c r="C503" s="124"/>
      <c r="D503" s="123"/>
      <c r="E503" s="123"/>
      <c r="F503" s="121"/>
      <c r="G503" s="124"/>
      <c r="H503" s="123"/>
      <c r="I503" s="123"/>
      <c r="J503" s="35">
        <f t="shared" si="61"/>
        <v>0</v>
      </c>
      <c r="K503" s="35">
        <f t="shared" si="62"/>
        <v>0</v>
      </c>
      <c r="L503" s="117">
        <f>SUMIF(A$4:A503,"="&amp;A503,I$4:I503)-SUMIF(A$4:A503,"="&amp;A503,H$4:H503)</f>
        <v>0</v>
      </c>
      <c r="M503" s="117">
        <f>SUMIF(A$4:A503,"="&amp;A503,K$4:K503)-SUMIF(A$4:A503,"="&amp;A503,J$4:J503)</f>
        <v>0</v>
      </c>
      <c r="N503" s="116">
        <f t="shared" ca="1" si="63"/>
        <v>-17049.919999999991</v>
      </c>
      <c r="P503" s="153"/>
    </row>
    <row r="504" spans="1:16" s="17" customFormat="1" x14ac:dyDescent="0.35">
      <c r="A504" s="118"/>
      <c r="B504" s="119"/>
      <c r="C504" s="124"/>
      <c r="D504" s="123"/>
      <c r="E504" s="123"/>
      <c r="F504" s="121"/>
      <c r="G504" s="124"/>
      <c r="H504" s="123"/>
      <c r="I504" s="123"/>
      <c r="J504" s="35">
        <f t="shared" si="61"/>
        <v>0</v>
      </c>
      <c r="K504" s="35">
        <f t="shared" si="62"/>
        <v>0</v>
      </c>
      <c r="L504" s="117">
        <f>SUMIF(A$4:A504,"="&amp;A504,I$4:I504)-SUMIF(A$4:A504,"="&amp;A504,H$4:H504)</f>
        <v>0</v>
      </c>
      <c r="M504" s="117">
        <f>SUMIF(A$4:A504,"="&amp;A504,K$4:K504)-SUMIF(A$4:A504,"="&amp;A504,J$4:J504)</f>
        <v>0</v>
      </c>
      <c r="N504" s="116">
        <f t="shared" ca="1" si="63"/>
        <v>-17049.919999999991</v>
      </c>
      <c r="P504" s="153"/>
    </row>
    <row r="505" spans="1:16" s="17" customFormat="1" x14ac:dyDescent="0.35">
      <c r="A505" s="118"/>
      <c r="B505" s="119"/>
      <c r="C505" s="124"/>
      <c r="D505" s="123"/>
      <c r="E505" s="123"/>
      <c r="F505" s="121"/>
      <c r="G505" s="124"/>
      <c r="H505" s="123"/>
      <c r="I505" s="123"/>
      <c r="J505" s="35">
        <f t="shared" si="61"/>
        <v>0</v>
      </c>
      <c r="K505" s="35">
        <f t="shared" si="62"/>
        <v>0</v>
      </c>
      <c r="L505" s="117">
        <f>SUMIF(A$4:A505,"="&amp;A505,I$4:I505)-SUMIF(A$4:A505,"="&amp;A505,H$4:H505)</f>
        <v>0</v>
      </c>
      <c r="M505" s="117">
        <f>SUMIF(A$4:A505,"="&amp;A505,K$4:K505)-SUMIF(A$4:A505,"="&amp;A505,J$4:J505)</f>
        <v>0</v>
      </c>
      <c r="N505" s="116">
        <f t="shared" ca="1" si="63"/>
        <v>-17049.919999999991</v>
      </c>
      <c r="P505" s="153"/>
    </row>
    <row r="506" spans="1:16" s="17" customFormat="1" x14ac:dyDescent="0.35">
      <c r="A506" s="118"/>
      <c r="B506" s="119"/>
      <c r="C506" s="124"/>
      <c r="D506" s="123"/>
      <c r="E506" s="123"/>
      <c r="F506" s="121"/>
      <c r="G506" s="124"/>
      <c r="H506" s="123"/>
      <c r="I506" s="123"/>
      <c r="J506" s="35">
        <f t="shared" si="61"/>
        <v>0</v>
      </c>
      <c r="K506" s="35">
        <f t="shared" si="62"/>
        <v>0</v>
      </c>
      <c r="L506" s="117">
        <f>SUMIF(A$4:A506,"="&amp;A506,I$4:I506)-SUMIF(A$4:A506,"="&amp;A506,H$4:H506)</f>
        <v>0</v>
      </c>
      <c r="M506" s="117">
        <f>SUMIF(A$4:A506,"="&amp;A506,K$4:K506)-SUMIF(A$4:A506,"="&amp;A506,J$4:J506)</f>
        <v>0</v>
      </c>
      <c r="N506" s="116">
        <f t="shared" ca="1" si="63"/>
        <v>-17049.919999999991</v>
      </c>
      <c r="P506" s="153"/>
    </row>
    <row r="507" spans="1:16" s="17" customFormat="1" x14ac:dyDescent="0.35">
      <c r="A507" s="118"/>
      <c r="B507" s="119"/>
      <c r="C507" s="124"/>
      <c r="D507" s="123"/>
      <c r="E507" s="123"/>
      <c r="F507" s="121"/>
      <c r="G507" s="124"/>
      <c r="H507" s="123"/>
      <c r="I507" s="123"/>
      <c r="J507" s="35">
        <f t="shared" si="61"/>
        <v>0</v>
      </c>
      <c r="K507" s="35">
        <f t="shared" si="62"/>
        <v>0</v>
      </c>
      <c r="L507" s="117">
        <f>SUMIF(A$4:A507,"="&amp;A507,I$4:I507)-SUMIF(A$4:A507,"="&amp;A507,H$4:H507)</f>
        <v>0</v>
      </c>
      <c r="M507" s="117">
        <f>SUMIF(A$4:A507,"="&amp;A507,K$4:K507)-SUMIF(A$4:A507,"="&amp;A507,J$4:J507)</f>
        <v>0</v>
      </c>
      <c r="N507" s="116">
        <f t="shared" ca="1" si="63"/>
        <v>-17049.919999999991</v>
      </c>
      <c r="P507" s="153"/>
    </row>
    <row r="508" spans="1:16" s="17" customFormat="1" x14ac:dyDescent="0.35">
      <c r="A508" s="118"/>
      <c r="B508" s="119"/>
      <c r="C508" s="124"/>
      <c r="D508" s="123"/>
      <c r="E508" s="123"/>
      <c r="F508" s="121"/>
      <c r="G508" s="124"/>
      <c r="H508" s="123"/>
      <c r="I508" s="123"/>
      <c r="J508" s="35">
        <f t="shared" si="61"/>
        <v>0</v>
      </c>
      <c r="K508" s="35">
        <f t="shared" si="62"/>
        <v>0</v>
      </c>
      <c r="L508" s="117">
        <f>SUMIF(A$4:A508,"="&amp;A508,I$4:I508)-SUMIF(A$4:A508,"="&amp;A508,H$4:H508)</f>
        <v>0</v>
      </c>
      <c r="M508" s="117">
        <f>SUMIF(A$4:A508,"="&amp;A508,K$4:K508)-SUMIF(A$4:A508,"="&amp;A508,J$4:J508)</f>
        <v>0</v>
      </c>
      <c r="N508" s="116">
        <f t="shared" ca="1" si="63"/>
        <v>-17049.919999999991</v>
      </c>
      <c r="P508" s="153"/>
    </row>
    <row r="509" spans="1:16" s="17" customFormat="1" x14ac:dyDescent="0.35">
      <c r="A509" s="118"/>
      <c r="B509" s="119"/>
      <c r="C509" s="124"/>
      <c r="D509" s="123"/>
      <c r="E509" s="123"/>
      <c r="F509" s="121"/>
      <c r="G509" s="124"/>
      <c r="H509" s="123"/>
      <c r="I509" s="123"/>
      <c r="J509" s="35">
        <f t="shared" si="61"/>
        <v>0</v>
      </c>
      <c r="K509" s="35">
        <f t="shared" si="62"/>
        <v>0</v>
      </c>
      <c r="L509" s="117">
        <f>SUMIF(A$4:A509,"="&amp;A509,I$4:I509)-SUMIF(A$4:A509,"="&amp;A509,H$4:H509)</f>
        <v>0</v>
      </c>
      <c r="M509" s="117">
        <f>SUMIF(A$4:A509,"="&amp;A509,K$4:K509)-SUMIF(A$4:A509,"="&amp;A509,J$4:J509)</f>
        <v>0</v>
      </c>
      <c r="N509" s="116">
        <f t="shared" ca="1" si="63"/>
        <v>-17049.919999999991</v>
      </c>
      <c r="P509" s="153"/>
    </row>
    <row r="510" spans="1:16" s="17" customFormat="1" x14ac:dyDescent="0.35">
      <c r="A510" s="118"/>
      <c r="B510" s="119"/>
      <c r="C510" s="124"/>
      <c r="D510" s="123"/>
      <c r="E510" s="123"/>
      <c r="F510" s="121"/>
      <c r="G510" s="124"/>
      <c r="H510" s="123"/>
      <c r="I510" s="123"/>
      <c r="J510" s="35">
        <f t="shared" si="61"/>
        <v>0</v>
      </c>
      <c r="K510" s="35">
        <f t="shared" si="62"/>
        <v>0</v>
      </c>
      <c r="L510" s="117">
        <f>SUMIF(A$4:A510,"="&amp;A510,I$4:I510)-SUMIF(A$4:A510,"="&amp;A510,H$4:H510)</f>
        <v>0</v>
      </c>
      <c r="M510" s="117">
        <f>SUMIF(A$4:A510,"="&amp;A510,K$4:K510)-SUMIF(A$4:A510,"="&amp;A510,J$4:J510)</f>
        <v>0</v>
      </c>
      <c r="N510" s="116">
        <f t="shared" ca="1" si="63"/>
        <v>-17049.919999999991</v>
      </c>
      <c r="P510" s="153"/>
    </row>
    <row r="511" spans="1:16" s="17" customFormat="1" x14ac:dyDescent="0.35">
      <c r="A511" s="118"/>
      <c r="B511" s="119"/>
      <c r="C511" s="124"/>
      <c r="D511" s="123"/>
      <c r="E511" s="123"/>
      <c r="F511" s="121"/>
      <c r="G511" s="124"/>
      <c r="H511" s="123"/>
      <c r="I511" s="123"/>
      <c r="J511" s="35">
        <f t="shared" si="61"/>
        <v>0</v>
      </c>
      <c r="K511" s="35">
        <f t="shared" si="62"/>
        <v>0</v>
      </c>
      <c r="L511" s="117">
        <f>SUMIF(A$4:A511,"="&amp;A511,I$4:I511)-SUMIF(A$4:A511,"="&amp;A511,H$4:H511)</f>
        <v>0</v>
      </c>
      <c r="M511" s="117">
        <f>SUMIF(A$4:A511,"="&amp;A511,K$4:K511)-SUMIF(A$4:A511,"="&amp;A511,J$4:J511)</f>
        <v>0</v>
      </c>
      <c r="N511" s="116">
        <f t="shared" ca="1" si="63"/>
        <v>-17049.919999999991</v>
      </c>
      <c r="P511" s="153"/>
    </row>
    <row r="512" spans="1:16" s="17" customFormat="1" x14ac:dyDescent="0.35">
      <c r="A512" s="118"/>
      <c r="B512" s="119"/>
      <c r="C512" s="124"/>
      <c r="D512" s="123"/>
      <c r="E512" s="123"/>
      <c r="F512" s="121"/>
      <c r="G512" s="124"/>
      <c r="H512" s="123"/>
      <c r="I512" s="123"/>
      <c r="J512" s="35">
        <f t="shared" si="61"/>
        <v>0</v>
      </c>
      <c r="K512" s="35">
        <f t="shared" si="62"/>
        <v>0</v>
      </c>
      <c r="L512" s="117">
        <f>SUMIF(A$4:A512,"="&amp;A512,I$4:I512)-SUMIF(A$4:A512,"="&amp;A512,H$4:H512)</f>
        <v>0</v>
      </c>
      <c r="M512" s="117">
        <f>SUMIF(A$4:A512,"="&amp;A512,K$4:K512)-SUMIF(A$4:A512,"="&amp;A512,J$4:J512)</f>
        <v>0</v>
      </c>
      <c r="N512" s="116">
        <f t="shared" ca="1" si="63"/>
        <v>-17049.919999999991</v>
      </c>
      <c r="P512" s="153"/>
    </row>
    <row r="513" spans="1:16" s="17" customFormat="1" x14ac:dyDescent="0.35">
      <c r="A513" s="118"/>
      <c r="B513" s="119"/>
      <c r="C513" s="124"/>
      <c r="D513" s="123"/>
      <c r="E513" s="123"/>
      <c r="F513" s="121"/>
      <c r="G513" s="124"/>
      <c r="H513" s="123"/>
      <c r="I513" s="123"/>
      <c r="J513" s="35">
        <f t="shared" si="61"/>
        <v>0</v>
      </c>
      <c r="K513" s="35">
        <f t="shared" si="62"/>
        <v>0</v>
      </c>
      <c r="L513" s="117">
        <f>SUMIF(A$4:A513,"="&amp;A513,I$4:I513)-SUMIF(A$4:A513,"="&amp;A513,H$4:H513)</f>
        <v>0</v>
      </c>
      <c r="M513" s="117">
        <f>SUMIF(A$4:A513,"="&amp;A513,K$4:K513)-SUMIF(A$4:A513,"="&amp;A513,J$4:J513)</f>
        <v>0</v>
      </c>
      <c r="N513" s="116">
        <f t="shared" ca="1" si="63"/>
        <v>-17049.919999999991</v>
      </c>
      <c r="P513" s="153"/>
    </row>
    <row r="514" spans="1:16" s="17" customFormat="1" x14ac:dyDescent="0.35">
      <c r="A514" s="118"/>
      <c r="B514" s="119"/>
      <c r="C514" s="124"/>
      <c r="D514" s="123"/>
      <c r="E514" s="123"/>
      <c r="F514" s="121"/>
      <c r="G514" s="124"/>
      <c r="H514" s="123"/>
      <c r="I514" s="123"/>
      <c r="J514" s="35">
        <f t="shared" si="61"/>
        <v>0</v>
      </c>
      <c r="K514" s="35">
        <f t="shared" si="62"/>
        <v>0</v>
      </c>
      <c r="L514" s="117">
        <f>SUMIF(A$4:A514,"="&amp;A514,I$4:I514)-SUMIF(A$4:A514,"="&amp;A514,H$4:H514)</f>
        <v>0</v>
      </c>
      <c r="M514" s="117">
        <f>SUMIF(A$4:A514,"="&amp;A514,K$4:K514)-SUMIF(A$4:A514,"="&amp;A514,J$4:J514)</f>
        <v>0</v>
      </c>
      <c r="N514" s="116">
        <f t="shared" ca="1" si="63"/>
        <v>-17049.919999999991</v>
      </c>
      <c r="P514" s="153"/>
    </row>
    <row r="515" spans="1:16" s="17" customFormat="1" x14ac:dyDescent="0.35">
      <c r="A515" s="118"/>
      <c r="B515" s="119"/>
      <c r="C515" s="124"/>
      <c r="D515" s="123"/>
      <c r="E515" s="123"/>
      <c r="F515" s="121"/>
      <c r="G515" s="124"/>
      <c r="H515" s="123"/>
      <c r="I515" s="123"/>
      <c r="J515" s="35">
        <f t="shared" si="61"/>
        <v>0</v>
      </c>
      <c r="K515" s="35">
        <f t="shared" si="62"/>
        <v>0</v>
      </c>
      <c r="L515" s="117">
        <f>SUMIF(A$4:A515,"="&amp;A515,I$4:I515)-SUMIF(A$4:A515,"="&amp;A515,H$4:H515)</f>
        <v>0</v>
      </c>
      <c r="M515" s="117">
        <f>SUMIF(A$4:A515,"="&amp;A515,K$4:K515)-SUMIF(A$4:A515,"="&amp;A515,J$4:J515)</f>
        <v>0</v>
      </c>
      <c r="N515" s="116">
        <f t="shared" ca="1" si="63"/>
        <v>-17049.919999999991</v>
      </c>
      <c r="P515" s="153"/>
    </row>
    <row r="516" spans="1:16" s="17" customFormat="1" x14ac:dyDescent="0.35">
      <c r="A516" s="118"/>
      <c r="B516" s="119"/>
      <c r="C516" s="124"/>
      <c r="D516" s="123"/>
      <c r="E516" s="123"/>
      <c r="F516" s="121"/>
      <c r="G516" s="124"/>
      <c r="H516" s="123"/>
      <c r="I516" s="123"/>
      <c r="J516" s="35">
        <f t="shared" si="61"/>
        <v>0</v>
      </c>
      <c r="K516" s="35">
        <f t="shared" si="62"/>
        <v>0</v>
      </c>
      <c r="L516" s="117">
        <f>SUMIF(A$4:A516,"="&amp;A516,I$4:I516)-SUMIF(A$4:A516,"="&amp;A516,H$4:H516)</f>
        <v>0</v>
      </c>
      <c r="M516" s="117">
        <f>SUMIF(A$4:A516,"="&amp;A516,K$4:K516)-SUMIF(A$4:A516,"="&amp;A516,J$4:J516)</f>
        <v>0</v>
      </c>
      <c r="N516" s="116">
        <f t="shared" ca="1" si="63"/>
        <v>-17049.919999999991</v>
      </c>
      <c r="P516" s="153"/>
    </row>
    <row r="517" spans="1:16" s="17" customFormat="1" x14ac:dyDescent="0.35">
      <c r="A517" s="118"/>
      <c r="B517" s="119"/>
      <c r="C517" s="124"/>
      <c r="D517" s="123"/>
      <c r="E517" s="123"/>
      <c r="F517" s="121"/>
      <c r="G517" s="124"/>
      <c r="H517" s="123"/>
      <c r="I517" s="123"/>
      <c r="J517" s="35">
        <f t="shared" si="61"/>
        <v>0</v>
      </c>
      <c r="K517" s="35">
        <f t="shared" si="62"/>
        <v>0</v>
      </c>
      <c r="L517" s="117">
        <f>SUMIF(A$4:A517,"="&amp;A517,I$4:I517)-SUMIF(A$4:A517,"="&amp;A517,H$4:H517)</f>
        <v>0</v>
      </c>
      <c r="M517" s="117">
        <f>SUMIF(A$4:A517,"="&amp;A517,K$4:K517)-SUMIF(A$4:A517,"="&amp;A517,J$4:J517)</f>
        <v>0</v>
      </c>
      <c r="N517" s="116">
        <f t="shared" ca="1" si="63"/>
        <v>-17049.919999999991</v>
      </c>
      <c r="P517" s="153"/>
    </row>
    <row r="518" spans="1:16" s="17" customFormat="1" x14ac:dyDescent="0.35">
      <c r="A518" s="118"/>
      <c r="B518" s="119"/>
      <c r="C518" s="124"/>
      <c r="D518" s="123"/>
      <c r="E518" s="123"/>
      <c r="F518" s="121"/>
      <c r="G518" s="124"/>
      <c r="H518" s="123"/>
      <c r="I518" s="123"/>
      <c r="J518" s="35">
        <f t="shared" si="61"/>
        <v>0</v>
      </c>
      <c r="K518" s="35">
        <f t="shared" si="62"/>
        <v>0</v>
      </c>
      <c r="L518" s="117">
        <f>SUMIF(A$4:A518,"="&amp;A518,I$4:I518)-SUMIF(A$4:A518,"="&amp;A518,H$4:H518)</f>
        <v>0</v>
      </c>
      <c r="M518" s="117">
        <f>SUMIF(A$4:A518,"="&amp;A518,K$4:K518)-SUMIF(A$4:A518,"="&amp;A518,J$4:J518)</f>
        <v>0</v>
      </c>
      <c r="N518" s="116">
        <f t="shared" ca="1" si="63"/>
        <v>-17049.919999999991</v>
      </c>
      <c r="P518" s="153"/>
    </row>
    <row r="519" spans="1:16" s="17" customFormat="1" x14ac:dyDescent="0.35">
      <c r="A519" s="118"/>
      <c r="B519" s="119"/>
      <c r="C519" s="124"/>
      <c r="D519" s="123"/>
      <c r="E519" s="123"/>
      <c r="F519" s="121"/>
      <c r="G519" s="124"/>
      <c r="H519" s="123"/>
      <c r="I519" s="123"/>
      <c r="J519" s="35">
        <f t="shared" si="61"/>
        <v>0</v>
      </c>
      <c r="K519" s="35">
        <f t="shared" si="62"/>
        <v>0</v>
      </c>
      <c r="L519" s="117">
        <f>SUMIF(A$4:A519,"="&amp;A519,I$4:I519)-SUMIF(A$4:A519,"="&amp;A519,H$4:H519)</f>
        <v>0</v>
      </c>
      <c r="M519" s="117">
        <f>SUMIF(A$4:A519,"="&amp;A519,K$4:K519)-SUMIF(A$4:A519,"="&amp;A519,J$4:J519)</f>
        <v>0</v>
      </c>
      <c r="N519" s="116">
        <f t="shared" ca="1" si="63"/>
        <v>-17049.919999999991</v>
      </c>
      <c r="P519" s="153"/>
    </row>
    <row r="520" spans="1:16" s="17" customFormat="1" x14ac:dyDescent="0.35">
      <c r="A520" s="118"/>
      <c r="B520" s="119"/>
      <c r="C520" s="124"/>
      <c r="D520" s="123"/>
      <c r="E520" s="123"/>
      <c r="F520" s="121"/>
      <c r="G520" s="124"/>
      <c r="H520" s="123"/>
      <c r="I520" s="123"/>
      <c r="J520" s="35">
        <f t="shared" si="61"/>
        <v>0</v>
      </c>
      <c r="K520" s="35">
        <f t="shared" si="62"/>
        <v>0</v>
      </c>
      <c r="L520" s="117">
        <f>SUMIF(A$4:A520,"="&amp;A520,I$4:I520)-SUMIF(A$4:A520,"="&amp;A520,H$4:H520)</f>
        <v>0</v>
      </c>
      <c r="M520" s="117">
        <f>SUMIF(A$4:A520,"="&amp;A520,K$4:K520)-SUMIF(A$4:A520,"="&amp;A520,J$4:J520)</f>
        <v>0</v>
      </c>
      <c r="N520" s="116">
        <f t="shared" ca="1" si="63"/>
        <v>-17049.919999999991</v>
      </c>
      <c r="P520" s="153"/>
    </row>
    <row r="521" spans="1:16" s="17" customFormat="1" x14ac:dyDescent="0.35">
      <c r="A521" s="118"/>
      <c r="B521" s="119"/>
      <c r="C521" s="124"/>
      <c r="D521" s="123"/>
      <c r="E521" s="123"/>
      <c r="F521" s="121"/>
      <c r="G521" s="124"/>
      <c r="H521" s="123"/>
      <c r="I521" s="123"/>
      <c r="J521" s="35">
        <f t="shared" si="61"/>
        <v>0</v>
      </c>
      <c r="K521" s="35">
        <f t="shared" si="62"/>
        <v>0</v>
      </c>
      <c r="L521" s="117">
        <f>SUMIF(A$4:A521,"="&amp;A521,I$4:I521)-SUMIF(A$4:A521,"="&amp;A521,H$4:H521)</f>
        <v>0</v>
      </c>
      <c r="M521" s="117">
        <f>SUMIF(A$4:A521,"="&amp;A521,K$4:K521)-SUMIF(A$4:A521,"="&amp;A521,J$4:J521)</f>
        <v>0</v>
      </c>
      <c r="N521" s="116">
        <f t="shared" ca="1" si="63"/>
        <v>-17049.919999999991</v>
      </c>
      <c r="P521" s="153"/>
    </row>
    <row r="522" spans="1:16" s="17" customFormat="1" x14ac:dyDescent="0.35">
      <c r="A522" s="118"/>
      <c r="B522" s="119"/>
      <c r="C522" s="124"/>
      <c r="D522" s="123"/>
      <c r="E522" s="123"/>
      <c r="F522" s="121"/>
      <c r="G522" s="124"/>
      <c r="H522" s="123"/>
      <c r="I522" s="123"/>
      <c r="J522" s="35">
        <f t="shared" si="61"/>
        <v>0</v>
      </c>
      <c r="K522" s="35">
        <f t="shared" si="62"/>
        <v>0</v>
      </c>
      <c r="L522" s="117">
        <f>SUMIF(A$4:A522,"="&amp;A522,I$4:I522)-SUMIF(A$4:A522,"="&amp;A522,H$4:H522)</f>
        <v>0</v>
      </c>
      <c r="M522" s="117">
        <f>SUMIF(A$4:A522,"="&amp;A522,K$4:K522)-SUMIF(A$4:A522,"="&amp;A522,J$4:J522)</f>
        <v>0</v>
      </c>
      <c r="N522" s="116">
        <f t="shared" ca="1" si="63"/>
        <v>-17049.919999999991</v>
      </c>
      <c r="P522" s="153"/>
    </row>
    <row r="523" spans="1:16" s="17" customFormat="1" x14ac:dyDescent="0.35">
      <c r="A523" s="118"/>
      <c r="B523" s="119"/>
      <c r="C523" s="124"/>
      <c r="D523" s="123"/>
      <c r="E523" s="123"/>
      <c r="F523" s="121"/>
      <c r="G523" s="124"/>
      <c r="H523" s="123"/>
      <c r="I523" s="123"/>
      <c r="J523" s="35">
        <f t="shared" si="61"/>
        <v>0</v>
      </c>
      <c r="K523" s="35">
        <f t="shared" si="62"/>
        <v>0</v>
      </c>
      <c r="L523" s="117">
        <f>SUMIF(A$4:A523,"="&amp;A523,I$4:I523)-SUMIF(A$4:A523,"="&amp;A523,H$4:H523)</f>
        <v>0</v>
      </c>
      <c r="M523" s="117">
        <f>SUMIF(A$4:A523,"="&amp;A523,K$4:K523)-SUMIF(A$4:A523,"="&amp;A523,J$4:J523)</f>
        <v>0</v>
      </c>
      <c r="N523" s="116">
        <f t="shared" ca="1" si="63"/>
        <v>-17049.919999999991</v>
      </c>
      <c r="P523" s="153"/>
    </row>
    <row r="524" spans="1:16" s="17" customFormat="1" x14ac:dyDescent="0.35">
      <c r="A524" s="118"/>
      <c r="B524" s="119"/>
      <c r="C524" s="124"/>
      <c r="D524" s="123"/>
      <c r="E524" s="123"/>
      <c r="F524" s="121"/>
      <c r="G524" s="124"/>
      <c r="H524" s="123"/>
      <c r="I524" s="123"/>
      <c r="J524" s="35">
        <f t="shared" si="61"/>
        <v>0</v>
      </c>
      <c r="K524" s="35">
        <f t="shared" si="62"/>
        <v>0</v>
      </c>
      <c r="L524" s="117">
        <f>SUMIF(A$4:A524,"="&amp;A524,I$4:I524)-SUMIF(A$4:A524,"="&amp;A524,H$4:H524)</f>
        <v>0</v>
      </c>
      <c r="M524" s="117">
        <f>SUMIF(A$4:A524,"="&amp;A524,K$4:K524)-SUMIF(A$4:A524,"="&amp;A524,J$4:J524)</f>
        <v>0</v>
      </c>
      <c r="N524" s="116">
        <f t="shared" ca="1" si="63"/>
        <v>-17049.919999999991</v>
      </c>
      <c r="P524" s="153"/>
    </row>
    <row r="525" spans="1:16" s="17" customFormat="1" x14ac:dyDescent="0.35">
      <c r="A525" s="118"/>
      <c r="B525" s="119"/>
      <c r="C525" s="124"/>
      <c r="D525" s="123"/>
      <c r="E525" s="123"/>
      <c r="F525" s="121"/>
      <c r="G525" s="124"/>
      <c r="H525" s="123"/>
      <c r="I525" s="123"/>
      <c r="J525" s="35">
        <f t="shared" si="61"/>
        <v>0</v>
      </c>
      <c r="K525" s="35">
        <f t="shared" si="62"/>
        <v>0</v>
      </c>
      <c r="L525" s="117">
        <f>SUMIF(A$4:A525,"="&amp;A525,I$4:I525)-SUMIF(A$4:A525,"="&amp;A525,H$4:H525)</f>
        <v>0</v>
      </c>
      <c r="M525" s="117">
        <f>SUMIF(A$4:A525,"="&amp;A525,K$4:K525)-SUMIF(A$4:A525,"="&amp;A525,J$4:J525)</f>
        <v>0</v>
      </c>
      <c r="N525" s="116">
        <f t="shared" ca="1" si="63"/>
        <v>-17049.919999999991</v>
      </c>
      <c r="P525" s="153"/>
    </row>
    <row r="526" spans="1:16" s="17" customFormat="1" x14ac:dyDescent="0.35">
      <c r="A526" s="118"/>
      <c r="B526" s="119"/>
      <c r="C526" s="124"/>
      <c r="D526" s="123"/>
      <c r="E526" s="123"/>
      <c r="F526" s="121"/>
      <c r="G526" s="124"/>
      <c r="H526" s="123"/>
      <c r="I526" s="123"/>
      <c r="J526" s="35">
        <f t="shared" ref="J526:J555" si="64">IF(OR(G526="c",G526="R"),H526,0)</f>
        <v>0</v>
      </c>
      <c r="K526" s="35">
        <f t="shared" ref="K526:K555" si="65">IF(OR(G526="c",G526="R"),I526,0)</f>
        <v>0</v>
      </c>
      <c r="L526" s="117">
        <f>SUMIF(A$4:A526,"="&amp;A526,I$4:I526)-SUMIF(A$4:A526,"="&amp;A526,H$4:H526)</f>
        <v>0</v>
      </c>
      <c r="M526" s="117">
        <f>SUMIF(A$4:A526,"="&amp;A526,K$4:K526)-SUMIF(A$4:A526,"="&amp;A526,J$4:J526)</f>
        <v>0</v>
      </c>
      <c r="N526" s="116">
        <f t="shared" ref="N526:N555" ca="1" si="66">IF(ISERROR(OFFSET(N526,-1,0,1,1)+I526-H526),I526-H526,OFFSET(N526,-1,0,1,1)+I526-H526)</f>
        <v>-17049.919999999991</v>
      </c>
      <c r="P526" s="153"/>
    </row>
    <row r="527" spans="1:16" s="17" customFormat="1" x14ac:dyDescent="0.35">
      <c r="A527" s="118"/>
      <c r="B527" s="119"/>
      <c r="C527" s="124"/>
      <c r="D527" s="123"/>
      <c r="E527" s="123"/>
      <c r="F527" s="121"/>
      <c r="G527" s="124"/>
      <c r="H527" s="123"/>
      <c r="I527" s="123"/>
      <c r="J527" s="35">
        <f t="shared" si="64"/>
        <v>0</v>
      </c>
      <c r="K527" s="35">
        <f t="shared" si="65"/>
        <v>0</v>
      </c>
      <c r="L527" s="117">
        <f>SUMIF(A$4:A527,"="&amp;A527,I$4:I527)-SUMIF(A$4:A527,"="&amp;A527,H$4:H527)</f>
        <v>0</v>
      </c>
      <c r="M527" s="117">
        <f>SUMIF(A$4:A527,"="&amp;A527,K$4:K527)-SUMIF(A$4:A527,"="&amp;A527,J$4:J527)</f>
        <v>0</v>
      </c>
      <c r="N527" s="116">
        <f t="shared" ca="1" si="66"/>
        <v>-17049.919999999991</v>
      </c>
      <c r="P527" s="153"/>
    </row>
    <row r="528" spans="1:16" s="17" customFormat="1" x14ac:dyDescent="0.35">
      <c r="A528" s="118"/>
      <c r="B528" s="119"/>
      <c r="C528" s="124"/>
      <c r="D528" s="123"/>
      <c r="E528" s="123"/>
      <c r="F528" s="121"/>
      <c r="G528" s="124"/>
      <c r="H528" s="123"/>
      <c r="I528" s="123"/>
      <c r="J528" s="35">
        <f t="shared" si="64"/>
        <v>0</v>
      </c>
      <c r="K528" s="35">
        <f t="shared" si="65"/>
        <v>0</v>
      </c>
      <c r="L528" s="117">
        <f>SUMIF(A$4:A528,"="&amp;A528,I$4:I528)-SUMIF(A$4:A528,"="&amp;A528,H$4:H528)</f>
        <v>0</v>
      </c>
      <c r="M528" s="117">
        <f>SUMIF(A$4:A528,"="&amp;A528,K$4:K528)-SUMIF(A$4:A528,"="&amp;A528,J$4:J528)</f>
        <v>0</v>
      </c>
      <c r="N528" s="116">
        <f t="shared" ca="1" si="66"/>
        <v>-17049.919999999991</v>
      </c>
      <c r="P528" s="153"/>
    </row>
    <row r="529" spans="1:16" s="17" customFormat="1" x14ac:dyDescent="0.35">
      <c r="A529" s="118"/>
      <c r="B529" s="119"/>
      <c r="C529" s="124"/>
      <c r="D529" s="123"/>
      <c r="E529" s="123"/>
      <c r="F529" s="121"/>
      <c r="G529" s="124"/>
      <c r="H529" s="123"/>
      <c r="I529" s="123"/>
      <c r="J529" s="35">
        <f t="shared" si="64"/>
        <v>0</v>
      </c>
      <c r="K529" s="35">
        <f t="shared" si="65"/>
        <v>0</v>
      </c>
      <c r="L529" s="117">
        <f>SUMIF(A$4:A529,"="&amp;A529,I$4:I529)-SUMIF(A$4:A529,"="&amp;A529,H$4:H529)</f>
        <v>0</v>
      </c>
      <c r="M529" s="117">
        <f>SUMIF(A$4:A529,"="&amp;A529,K$4:K529)-SUMIF(A$4:A529,"="&amp;A529,J$4:J529)</f>
        <v>0</v>
      </c>
      <c r="N529" s="116">
        <f t="shared" ca="1" si="66"/>
        <v>-17049.919999999991</v>
      </c>
      <c r="P529" s="153"/>
    </row>
    <row r="530" spans="1:16" s="17" customFormat="1" x14ac:dyDescent="0.35">
      <c r="A530" s="118"/>
      <c r="B530" s="119"/>
      <c r="C530" s="124"/>
      <c r="D530" s="123"/>
      <c r="E530" s="123"/>
      <c r="F530" s="121"/>
      <c r="G530" s="124"/>
      <c r="H530" s="123"/>
      <c r="I530" s="123"/>
      <c r="J530" s="35">
        <f t="shared" si="64"/>
        <v>0</v>
      </c>
      <c r="K530" s="35">
        <f t="shared" si="65"/>
        <v>0</v>
      </c>
      <c r="L530" s="117">
        <f>SUMIF(A$4:A530,"="&amp;A530,I$4:I530)-SUMIF(A$4:A530,"="&amp;A530,H$4:H530)</f>
        <v>0</v>
      </c>
      <c r="M530" s="117">
        <f>SUMIF(A$4:A530,"="&amp;A530,K$4:K530)-SUMIF(A$4:A530,"="&amp;A530,J$4:J530)</f>
        <v>0</v>
      </c>
      <c r="N530" s="116">
        <f t="shared" ca="1" si="66"/>
        <v>-17049.919999999991</v>
      </c>
      <c r="P530" s="153"/>
    </row>
    <row r="531" spans="1:16" s="17" customFormat="1" x14ac:dyDescent="0.35">
      <c r="A531" s="118"/>
      <c r="B531" s="119"/>
      <c r="C531" s="124"/>
      <c r="D531" s="123"/>
      <c r="E531" s="123"/>
      <c r="F531" s="121"/>
      <c r="G531" s="124"/>
      <c r="H531" s="123"/>
      <c r="I531" s="123"/>
      <c r="J531" s="35">
        <f t="shared" si="64"/>
        <v>0</v>
      </c>
      <c r="K531" s="35">
        <f t="shared" si="65"/>
        <v>0</v>
      </c>
      <c r="L531" s="117">
        <f>SUMIF(A$4:A531,"="&amp;A531,I$4:I531)-SUMIF(A$4:A531,"="&amp;A531,H$4:H531)</f>
        <v>0</v>
      </c>
      <c r="M531" s="117">
        <f>SUMIF(A$4:A531,"="&amp;A531,K$4:K531)-SUMIF(A$4:A531,"="&amp;A531,J$4:J531)</f>
        <v>0</v>
      </c>
      <c r="N531" s="116">
        <f t="shared" ca="1" si="66"/>
        <v>-17049.919999999991</v>
      </c>
      <c r="P531" s="153"/>
    </row>
    <row r="532" spans="1:16" s="17" customFormat="1" x14ac:dyDescent="0.35">
      <c r="A532" s="118"/>
      <c r="B532" s="119"/>
      <c r="C532" s="124"/>
      <c r="D532" s="123"/>
      <c r="E532" s="123"/>
      <c r="F532" s="121"/>
      <c r="G532" s="124"/>
      <c r="H532" s="123"/>
      <c r="I532" s="123"/>
      <c r="J532" s="35">
        <f t="shared" si="64"/>
        <v>0</v>
      </c>
      <c r="K532" s="35">
        <f t="shared" si="65"/>
        <v>0</v>
      </c>
      <c r="L532" s="117">
        <f>SUMIF(A$4:A532,"="&amp;A532,I$4:I532)-SUMIF(A$4:A532,"="&amp;A532,H$4:H532)</f>
        <v>0</v>
      </c>
      <c r="M532" s="117">
        <f>SUMIF(A$4:A532,"="&amp;A532,K$4:K532)-SUMIF(A$4:A532,"="&amp;A532,J$4:J532)</f>
        <v>0</v>
      </c>
      <c r="N532" s="116">
        <f t="shared" ca="1" si="66"/>
        <v>-17049.919999999991</v>
      </c>
      <c r="P532" s="153"/>
    </row>
    <row r="533" spans="1:16" s="17" customFormat="1" x14ac:dyDescent="0.35">
      <c r="A533" s="118"/>
      <c r="B533" s="119"/>
      <c r="C533" s="124"/>
      <c r="D533" s="123"/>
      <c r="E533" s="123"/>
      <c r="F533" s="121"/>
      <c r="G533" s="124"/>
      <c r="H533" s="123"/>
      <c r="I533" s="123"/>
      <c r="J533" s="35">
        <f t="shared" si="64"/>
        <v>0</v>
      </c>
      <c r="K533" s="35">
        <f t="shared" si="65"/>
        <v>0</v>
      </c>
      <c r="L533" s="117">
        <f>SUMIF(A$4:A533,"="&amp;A533,I$4:I533)-SUMIF(A$4:A533,"="&amp;A533,H$4:H533)</f>
        <v>0</v>
      </c>
      <c r="M533" s="117">
        <f>SUMIF(A$4:A533,"="&amp;A533,K$4:K533)-SUMIF(A$4:A533,"="&amp;A533,J$4:J533)</f>
        <v>0</v>
      </c>
      <c r="N533" s="116">
        <f t="shared" ca="1" si="66"/>
        <v>-17049.919999999991</v>
      </c>
      <c r="P533" s="153"/>
    </row>
    <row r="534" spans="1:16" s="17" customFormat="1" x14ac:dyDescent="0.35">
      <c r="A534" s="118"/>
      <c r="B534" s="119"/>
      <c r="C534" s="124"/>
      <c r="D534" s="123"/>
      <c r="E534" s="123"/>
      <c r="F534" s="121"/>
      <c r="G534" s="124"/>
      <c r="H534" s="123"/>
      <c r="I534" s="123"/>
      <c r="J534" s="35">
        <f t="shared" si="64"/>
        <v>0</v>
      </c>
      <c r="K534" s="35">
        <f t="shared" si="65"/>
        <v>0</v>
      </c>
      <c r="L534" s="117">
        <f>SUMIF(A$4:A534,"="&amp;A534,I$4:I534)-SUMIF(A$4:A534,"="&amp;A534,H$4:H534)</f>
        <v>0</v>
      </c>
      <c r="M534" s="117">
        <f>SUMIF(A$4:A534,"="&amp;A534,K$4:K534)-SUMIF(A$4:A534,"="&amp;A534,J$4:J534)</f>
        <v>0</v>
      </c>
      <c r="N534" s="116">
        <f t="shared" ca="1" si="66"/>
        <v>-17049.919999999991</v>
      </c>
      <c r="P534" s="153"/>
    </row>
    <row r="535" spans="1:16" s="17" customFormat="1" x14ac:dyDescent="0.35">
      <c r="A535" s="118"/>
      <c r="B535" s="119"/>
      <c r="C535" s="124"/>
      <c r="D535" s="123"/>
      <c r="E535" s="123"/>
      <c r="F535" s="121"/>
      <c r="G535" s="124"/>
      <c r="H535" s="123"/>
      <c r="I535" s="123"/>
      <c r="J535" s="35">
        <f t="shared" si="64"/>
        <v>0</v>
      </c>
      <c r="K535" s="35">
        <f t="shared" si="65"/>
        <v>0</v>
      </c>
      <c r="L535" s="117">
        <f>SUMIF(A$4:A535,"="&amp;A535,I$4:I535)-SUMIF(A$4:A535,"="&amp;A535,H$4:H535)</f>
        <v>0</v>
      </c>
      <c r="M535" s="117">
        <f>SUMIF(A$4:A535,"="&amp;A535,K$4:K535)-SUMIF(A$4:A535,"="&amp;A535,J$4:J535)</f>
        <v>0</v>
      </c>
      <c r="N535" s="116">
        <f t="shared" ca="1" si="66"/>
        <v>-17049.919999999991</v>
      </c>
      <c r="P535" s="153"/>
    </row>
    <row r="536" spans="1:16" s="17" customFormat="1" x14ac:dyDescent="0.35">
      <c r="A536" s="118"/>
      <c r="B536" s="119"/>
      <c r="C536" s="124"/>
      <c r="D536" s="123"/>
      <c r="E536" s="123"/>
      <c r="F536" s="121"/>
      <c r="G536" s="124"/>
      <c r="H536" s="123"/>
      <c r="I536" s="123"/>
      <c r="J536" s="35">
        <f t="shared" si="64"/>
        <v>0</v>
      </c>
      <c r="K536" s="35">
        <f t="shared" si="65"/>
        <v>0</v>
      </c>
      <c r="L536" s="117">
        <f>SUMIF(A$4:A536,"="&amp;A536,I$4:I536)-SUMIF(A$4:A536,"="&amp;A536,H$4:H536)</f>
        <v>0</v>
      </c>
      <c r="M536" s="117">
        <f>SUMIF(A$4:A536,"="&amp;A536,K$4:K536)-SUMIF(A$4:A536,"="&amp;A536,J$4:J536)</f>
        <v>0</v>
      </c>
      <c r="N536" s="116">
        <f t="shared" ca="1" si="66"/>
        <v>-17049.919999999991</v>
      </c>
      <c r="P536" s="153"/>
    </row>
    <row r="537" spans="1:16" s="17" customFormat="1" x14ac:dyDescent="0.35">
      <c r="A537" s="118"/>
      <c r="B537" s="119"/>
      <c r="C537" s="124"/>
      <c r="D537" s="123"/>
      <c r="E537" s="123"/>
      <c r="F537" s="121"/>
      <c r="G537" s="124"/>
      <c r="H537" s="123"/>
      <c r="I537" s="123"/>
      <c r="J537" s="35">
        <f t="shared" si="64"/>
        <v>0</v>
      </c>
      <c r="K537" s="35">
        <f t="shared" si="65"/>
        <v>0</v>
      </c>
      <c r="L537" s="117">
        <f>SUMIF(A$4:A537,"="&amp;A537,I$4:I537)-SUMIF(A$4:A537,"="&amp;A537,H$4:H537)</f>
        <v>0</v>
      </c>
      <c r="M537" s="117">
        <f>SUMIF(A$4:A537,"="&amp;A537,K$4:K537)-SUMIF(A$4:A537,"="&amp;A537,J$4:J537)</f>
        <v>0</v>
      </c>
      <c r="N537" s="116">
        <f t="shared" ca="1" si="66"/>
        <v>-17049.919999999991</v>
      </c>
      <c r="P537" s="153"/>
    </row>
    <row r="538" spans="1:16" s="17" customFormat="1" x14ac:dyDescent="0.35">
      <c r="A538" s="118"/>
      <c r="B538" s="119"/>
      <c r="C538" s="124"/>
      <c r="D538" s="123"/>
      <c r="E538" s="123"/>
      <c r="F538" s="121"/>
      <c r="G538" s="124"/>
      <c r="H538" s="123"/>
      <c r="I538" s="123"/>
      <c r="J538" s="35">
        <f t="shared" si="64"/>
        <v>0</v>
      </c>
      <c r="K538" s="35">
        <f t="shared" si="65"/>
        <v>0</v>
      </c>
      <c r="L538" s="117">
        <f>SUMIF(A$4:A538,"="&amp;A538,I$4:I538)-SUMIF(A$4:A538,"="&amp;A538,H$4:H538)</f>
        <v>0</v>
      </c>
      <c r="M538" s="117">
        <f>SUMIF(A$4:A538,"="&amp;A538,K$4:K538)-SUMIF(A$4:A538,"="&amp;A538,J$4:J538)</f>
        <v>0</v>
      </c>
      <c r="N538" s="116">
        <f t="shared" ca="1" si="66"/>
        <v>-17049.919999999991</v>
      </c>
      <c r="P538" s="153"/>
    </row>
    <row r="539" spans="1:16" s="17" customFormat="1" x14ac:dyDescent="0.35">
      <c r="A539" s="118"/>
      <c r="B539" s="119"/>
      <c r="C539" s="124"/>
      <c r="D539" s="123"/>
      <c r="E539" s="123"/>
      <c r="F539" s="121"/>
      <c r="G539" s="124"/>
      <c r="H539" s="123"/>
      <c r="I539" s="123"/>
      <c r="J539" s="35">
        <f t="shared" si="64"/>
        <v>0</v>
      </c>
      <c r="K539" s="35">
        <f t="shared" si="65"/>
        <v>0</v>
      </c>
      <c r="L539" s="117">
        <f>SUMIF(A$4:A539,"="&amp;A539,I$4:I539)-SUMIF(A$4:A539,"="&amp;A539,H$4:H539)</f>
        <v>0</v>
      </c>
      <c r="M539" s="117">
        <f>SUMIF(A$4:A539,"="&amp;A539,K$4:K539)-SUMIF(A$4:A539,"="&amp;A539,J$4:J539)</f>
        <v>0</v>
      </c>
      <c r="N539" s="116">
        <f t="shared" ca="1" si="66"/>
        <v>-17049.919999999991</v>
      </c>
      <c r="P539" s="153"/>
    </row>
    <row r="540" spans="1:16" s="17" customFormat="1" x14ac:dyDescent="0.35">
      <c r="A540" s="118"/>
      <c r="B540" s="119"/>
      <c r="C540" s="124"/>
      <c r="D540" s="123"/>
      <c r="E540" s="123"/>
      <c r="F540" s="121"/>
      <c r="G540" s="124"/>
      <c r="H540" s="123"/>
      <c r="I540" s="123"/>
      <c r="J540" s="35">
        <f t="shared" si="64"/>
        <v>0</v>
      </c>
      <c r="K540" s="35">
        <f t="shared" si="65"/>
        <v>0</v>
      </c>
      <c r="L540" s="117">
        <f>SUMIF(A$4:A540,"="&amp;A540,I$4:I540)-SUMIF(A$4:A540,"="&amp;A540,H$4:H540)</f>
        <v>0</v>
      </c>
      <c r="M540" s="117">
        <f>SUMIF(A$4:A540,"="&amp;A540,K$4:K540)-SUMIF(A$4:A540,"="&amp;A540,J$4:J540)</f>
        <v>0</v>
      </c>
      <c r="N540" s="116">
        <f t="shared" ca="1" si="66"/>
        <v>-17049.919999999991</v>
      </c>
      <c r="P540" s="153"/>
    </row>
    <row r="541" spans="1:16" s="17" customFormat="1" x14ac:dyDescent="0.35">
      <c r="A541" s="118"/>
      <c r="B541" s="119"/>
      <c r="C541" s="124"/>
      <c r="D541" s="123"/>
      <c r="E541" s="123"/>
      <c r="F541" s="121"/>
      <c r="G541" s="124"/>
      <c r="H541" s="123"/>
      <c r="I541" s="123"/>
      <c r="J541" s="35">
        <f t="shared" si="64"/>
        <v>0</v>
      </c>
      <c r="K541" s="35">
        <f t="shared" si="65"/>
        <v>0</v>
      </c>
      <c r="L541" s="117">
        <f>SUMIF(A$4:A541,"="&amp;A541,I$4:I541)-SUMIF(A$4:A541,"="&amp;A541,H$4:H541)</f>
        <v>0</v>
      </c>
      <c r="M541" s="117">
        <f>SUMIF(A$4:A541,"="&amp;A541,K$4:K541)-SUMIF(A$4:A541,"="&amp;A541,J$4:J541)</f>
        <v>0</v>
      </c>
      <c r="N541" s="116">
        <f t="shared" ca="1" si="66"/>
        <v>-17049.919999999991</v>
      </c>
      <c r="P541" s="153"/>
    </row>
    <row r="542" spans="1:16" s="17" customFormat="1" x14ac:dyDescent="0.35">
      <c r="A542" s="118"/>
      <c r="B542" s="119"/>
      <c r="C542" s="124"/>
      <c r="D542" s="123"/>
      <c r="E542" s="123"/>
      <c r="F542" s="121"/>
      <c r="G542" s="124"/>
      <c r="H542" s="123"/>
      <c r="I542" s="123"/>
      <c r="J542" s="35">
        <f t="shared" si="64"/>
        <v>0</v>
      </c>
      <c r="K542" s="35">
        <f t="shared" si="65"/>
        <v>0</v>
      </c>
      <c r="L542" s="117">
        <f>SUMIF(A$4:A542,"="&amp;A542,I$4:I542)-SUMIF(A$4:A542,"="&amp;A542,H$4:H542)</f>
        <v>0</v>
      </c>
      <c r="M542" s="117">
        <f>SUMIF(A$4:A542,"="&amp;A542,K$4:K542)-SUMIF(A$4:A542,"="&amp;A542,J$4:J542)</f>
        <v>0</v>
      </c>
      <c r="N542" s="116">
        <f t="shared" ca="1" si="66"/>
        <v>-17049.919999999991</v>
      </c>
      <c r="P542" s="153"/>
    </row>
    <row r="543" spans="1:16" s="17" customFormat="1" x14ac:dyDescent="0.35">
      <c r="A543" s="118"/>
      <c r="B543" s="119"/>
      <c r="C543" s="124"/>
      <c r="D543" s="123"/>
      <c r="E543" s="123"/>
      <c r="F543" s="121"/>
      <c r="G543" s="124"/>
      <c r="H543" s="123"/>
      <c r="I543" s="123"/>
      <c r="J543" s="35">
        <f t="shared" si="64"/>
        <v>0</v>
      </c>
      <c r="K543" s="35">
        <f t="shared" si="65"/>
        <v>0</v>
      </c>
      <c r="L543" s="117">
        <f>SUMIF(A$4:A543,"="&amp;A543,I$4:I543)-SUMIF(A$4:A543,"="&amp;A543,H$4:H543)</f>
        <v>0</v>
      </c>
      <c r="M543" s="117">
        <f>SUMIF(A$4:A543,"="&amp;A543,K$4:K543)-SUMIF(A$4:A543,"="&amp;A543,J$4:J543)</f>
        <v>0</v>
      </c>
      <c r="N543" s="116">
        <f t="shared" ca="1" si="66"/>
        <v>-17049.919999999991</v>
      </c>
      <c r="P543" s="153"/>
    </row>
    <row r="544" spans="1:16" s="17" customFormat="1" x14ac:dyDescent="0.35">
      <c r="A544" s="118"/>
      <c r="B544" s="119"/>
      <c r="C544" s="124"/>
      <c r="D544" s="123"/>
      <c r="E544" s="123"/>
      <c r="F544" s="121"/>
      <c r="G544" s="124"/>
      <c r="H544" s="123"/>
      <c r="I544" s="123"/>
      <c r="J544" s="35">
        <f t="shared" si="64"/>
        <v>0</v>
      </c>
      <c r="K544" s="35">
        <f t="shared" si="65"/>
        <v>0</v>
      </c>
      <c r="L544" s="117">
        <f>SUMIF(A$4:A544,"="&amp;A544,I$4:I544)-SUMIF(A$4:A544,"="&amp;A544,H$4:H544)</f>
        <v>0</v>
      </c>
      <c r="M544" s="117">
        <f>SUMIF(A$4:A544,"="&amp;A544,K$4:K544)-SUMIF(A$4:A544,"="&amp;A544,J$4:J544)</f>
        <v>0</v>
      </c>
      <c r="N544" s="116">
        <f t="shared" ca="1" si="66"/>
        <v>-17049.919999999991</v>
      </c>
      <c r="P544" s="153"/>
    </row>
    <row r="545" spans="1:16" s="17" customFormat="1" x14ac:dyDescent="0.35">
      <c r="A545" s="118"/>
      <c r="B545" s="119"/>
      <c r="C545" s="124"/>
      <c r="D545" s="123"/>
      <c r="E545" s="123"/>
      <c r="F545" s="121"/>
      <c r="G545" s="124"/>
      <c r="H545" s="123"/>
      <c r="I545" s="123"/>
      <c r="J545" s="35">
        <f t="shared" si="64"/>
        <v>0</v>
      </c>
      <c r="K545" s="35">
        <f t="shared" si="65"/>
        <v>0</v>
      </c>
      <c r="L545" s="117">
        <f>SUMIF(A$4:A545,"="&amp;A545,I$4:I545)-SUMIF(A$4:A545,"="&amp;A545,H$4:H545)</f>
        <v>0</v>
      </c>
      <c r="M545" s="117">
        <f>SUMIF(A$4:A545,"="&amp;A545,K$4:K545)-SUMIF(A$4:A545,"="&amp;A545,J$4:J545)</f>
        <v>0</v>
      </c>
      <c r="N545" s="116">
        <f t="shared" ca="1" si="66"/>
        <v>-17049.919999999991</v>
      </c>
      <c r="P545" s="153"/>
    </row>
    <row r="546" spans="1:16" s="17" customFormat="1" x14ac:dyDescent="0.35">
      <c r="A546" s="118"/>
      <c r="B546" s="119"/>
      <c r="C546" s="124"/>
      <c r="D546" s="123"/>
      <c r="E546" s="123"/>
      <c r="F546" s="121"/>
      <c r="G546" s="124"/>
      <c r="H546" s="123"/>
      <c r="I546" s="123"/>
      <c r="J546" s="35">
        <f t="shared" si="64"/>
        <v>0</v>
      </c>
      <c r="K546" s="35">
        <f t="shared" si="65"/>
        <v>0</v>
      </c>
      <c r="L546" s="117">
        <f>SUMIF(A$4:A546,"="&amp;A546,I$4:I546)-SUMIF(A$4:A546,"="&amp;A546,H$4:H546)</f>
        <v>0</v>
      </c>
      <c r="M546" s="117">
        <f>SUMIF(A$4:A546,"="&amp;A546,K$4:K546)-SUMIF(A$4:A546,"="&amp;A546,J$4:J546)</f>
        <v>0</v>
      </c>
      <c r="N546" s="116">
        <f t="shared" ca="1" si="66"/>
        <v>-17049.919999999991</v>
      </c>
      <c r="P546" s="153"/>
    </row>
    <row r="547" spans="1:16" s="17" customFormat="1" x14ac:dyDescent="0.35">
      <c r="A547" s="118"/>
      <c r="B547" s="119"/>
      <c r="C547" s="124"/>
      <c r="D547" s="123"/>
      <c r="E547" s="123"/>
      <c r="F547" s="121"/>
      <c r="G547" s="124"/>
      <c r="H547" s="123"/>
      <c r="I547" s="123"/>
      <c r="J547" s="35">
        <f t="shared" si="64"/>
        <v>0</v>
      </c>
      <c r="K547" s="35">
        <f t="shared" si="65"/>
        <v>0</v>
      </c>
      <c r="L547" s="117">
        <f>SUMIF(A$4:A547,"="&amp;A547,I$4:I547)-SUMIF(A$4:A547,"="&amp;A547,H$4:H547)</f>
        <v>0</v>
      </c>
      <c r="M547" s="117">
        <f>SUMIF(A$4:A547,"="&amp;A547,K$4:K547)-SUMIF(A$4:A547,"="&amp;A547,J$4:J547)</f>
        <v>0</v>
      </c>
      <c r="N547" s="116">
        <f t="shared" ca="1" si="66"/>
        <v>-17049.919999999991</v>
      </c>
      <c r="P547" s="153"/>
    </row>
    <row r="548" spans="1:16" s="17" customFormat="1" x14ac:dyDescent="0.35">
      <c r="A548" s="118"/>
      <c r="B548" s="119"/>
      <c r="C548" s="124"/>
      <c r="D548" s="123"/>
      <c r="E548" s="123"/>
      <c r="F548" s="121"/>
      <c r="G548" s="124"/>
      <c r="H548" s="123"/>
      <c r="I548" s="123"/>
      <c r="J548" s="35">
        <f t="shared" si="64"/>
        <v>0</v>
      </c>
      <c r="K548" s="35">
        <f t="shared" si="65"/>
        <v>0</v>
      </c>
      <c r="L548" s="117">
        <f>SUMIF(A$4:A548,"="&amp;A548,I$4:I548)-SUMIF(A$4:A548,"="&amp;A548,H$4:H548)</f>
        <v>0</v>
      </c>
      <c r="M548" s="117">
        <f>SUMIF(A$4:A548,"="&amp;A548,K$4:K548)-SUMIF(A$4:A548,"="&amp;A548,J$4:J548)</f>
        <v>0</v>
      </c>
      <c r="N548" s="116">
        <f t="shared" ca="1" si="66"/>
        <v>-17049.919999999991</v>
      </c>
      <c r="P548" s="153"/>
    </row>
    <row r="549" spans="1:16" s="17" customFormat="1" x14ac:dyDescent="0.35">
      <c r="A549" s="118"/>
      <c r="B549" s="119"/>
      <c r="C549" s="124"/>
      <c r="D549" s="123"/>
      <c r="E549" s="123"/>
      <c r="F549" s="121"/>
      <c r="G549" s="124"/>
      <c r="H549" s="123"/>
      <c r="I549" s="123"/>
      <c r="J549" s="35">
        <f t="shared" si="64"/>
        <v>0</v>
      </c>
      <c r="K549" s="35">
        <f t="shared" si="65"/>
        <v>0</v>
      </c>
      <c r="L549" s="117">
        <f>SUMIF(A$4:A549,"="&amp;A549,I$4:I549)-SUMIF(A$4:A549,"="&amp;A549,H$4:H549)</f>
        <v>0</v>
      </c>
      <c r="M549" s="117">
        <f>SUMIF(A$4:A549,"="&amp;A549,K$4:K549)-SUMIF(A$4:A549,"="&amp;A549,J$4:J549)</f>
        <v>0</v>
      </c>
      <c r="N549" s="116">
        <f t="shared" ca="1" si="66"/>
        <v>-17049.919999999991</v>
      </c>
      <c r="P549" s="153"/>
    </row>
    <row r="550" spans="1:16" s="17" customFormat="1" x14ac:dyDescent="0.35">
      <c r="A550" s="118"/>
      <c r="B550" s="119"/>
      <c r="C550" s="124"/>
      <c r="D550" s="123"/>
      <c r="E550" s="123"/>
      <c r="F550" s="121"/>
      <c r="G550" s="124"/>
      <c r="H550" s="123"/>
      <c r="I550" s="123"/>
      <c r="J550" s="35">
        <f t="shared" si="64"/>
        <v>0</v>
      </c>
      <c r="K550" s="35">
        <f t="shared" si="65"/>
        <v>0</v>
      </c>
      <c r="L550" s="117">
        <f>SUMIF(A$4:A550,"="&amp;A550,I$4:I550)-SUMIF(A$4:A550,"="&amp;A550,H$4:H550)</f>
        <v>0</v>
      </c>
      <c r="M550" s="117">
        <f>SUMIF(A$4:A550,"="&amp;A550,K$4:K550)-SUMIF(A$4:A550,"="&amp;A550,J$4:J550)</f>
        <v>0</v>
      </c>
      <c r="N550" s="116">
        <f t="shared" ca="1" si="66"/>
        <v>-17049.919999999991</v>
      </c>
      <c r="P550" s="153"/>
    </row>
    <row r="551" spans="1:16" s="17" customFormat="1" x14ac:dyDescent="0.35">
      <c r="A551" s="118"/>
      <c r="B551" s="119"/>
      <c r="C551" s="124"/>
      <c r="D551" s="123"/>
      <c r="E551" s="123"/>
      <c r="F551" s="121"/>
      <c r="G551" s="124"/>
      <c r="H551" s="123"/>
      <c r="I551" s="123"/>
      <c r="J551" s="35">
        <f t="shared" si="64"/>
        <v>0</v>
      </c>
      <c r="K551" s="35">
        <f t="shared" si="65"/>
        <v>0</v>
      </c>
      <c r="L551" s="117">
        <f>SUMIF(A$4:A551,"="&amp;A551,I$4:I551)-SUMIF(A$4:A551,"="&amp;A551,H$4:H551)</f>
        <v>0</v>
      </c>
      <c r="M551" s="117">
        <f>SUMIF(A$4:A551,"="&amp;A551,K$4:K551)-SUMIF(A$4:A551,"="&amp;A551,J$4:J551)</f>
        <v>0</v>
      </c>
      <c r="N551" s="116">
        <f t="shared" ca="1" si="66"/>
        <v>-17049.919999999991</v>
      </c>
      <c r="P551" s="153"/>
    </row>
    <row r="552" spans="1:16" s="17" customFormat="1" x14ac:dyDescent="0.35">
      <c r="A552" s="118"/>
      <c r="B552" s="119"/>
      <c r="C552" s="124"/>
      <c r="D552" s="123"/>
      <c r="E552" s="123"/>
      <c r="F552" s="121"/>
      <c r="G552" s="124"/>
      <c r="H552" s="123"/>
      <c r="I552" s="123"/>
      <c r="J552" s="35">
        <f t="shared" si="64"/>
        <v>0</v>
      </c>
      <c r="K552" s="35">
        <f t="shared" si="65"/>
        <v>0</v>
      </c>
      <c r="L552" s="117">
        <f>SUMIF(A$4:A552,"="&amp;A552,I$4:I552)-SUMIF(A$4:A552,"="&amp;A552,H$4:H552)</f>
        <v>0</v>
      </c>
      <c r="M552" s="117">
        <f>SUMIF(A$4:A552,"="&amp;A552,K$4:K552)-SUMIF(A$4:A552,"="&amp;A552,J$4:J552)</f>
        <v>0</v>
      </c>
      <c r="N552" s="116">
        <f t="shared" ca="1" si="66"/>
        <v>-17049.919999999991</v>
      </c>
      <c r="P552" s="153"/>
    </row>
    <row r="553" spans="1:16" s="17" customFormat="1" x14ac:dyDescent="0.35">
      <c r="A553" s="118"/>
      <c r="B553" s="119"/>
      <c r="C553" s="124"/>
      <c r="D553" s="123"/>
      <c r="E553" s="123"/>
      <c r="F553" s="121"/>
      <c r="G553" s="124"/>
      <c r="H553" s="123"/>
      <c r="I553" s="123"/>
      <c r="J553" s="35">
        <f t="shared" si="64"/>
        <v>0</v>
      </c>
      <c r="K553" s="35">
        <f t="shared" si="65"/>
        <v>0</v>
      </c>
      <c r="L553" s="117">
        <f>SUMIF(A$4:A553,"="&amp;A553,I$4:I553)-SUMIF(A$4:A553,"="&amp;A553,H$4:H553)</f>
        <v>0</v>
      </c>
      <c r="M553" s="117">
        <f>SUMIF(A$4:A553,"="&amp;A553,K$4:K553)-SUMIF(A$4:A553,"="&amp;A553,J$4:J553)</f>
        <v>0</v>
      </c>
      <c r="N553" s="116">
        <f t="shared" ca="1" si="66"/>
        <v>-17049.919999999991</v>
      </c>
      <c r="P553" s="153"/>
    </row>
    <row r="554" spans="1:16" s="17" customFormat="1" x14ac:dyDescent="0.35">
      <c r="A554" s="118"/>
      <c r="B554" s="119"/>
      <c r="C554" s="124"/>
      <c r="D554" s="123"/>
      <c r="E554" s="123"/>
      <c r="F554" s="121"/>
      <c r="G554" s="124"/>
      <c r="H554" s="123"/>
      <c r="I554" s="123"/>
      <c r="J554" s="35">
        <f t="shared" si="64"/>
        <v>0</v>
      </c>
      <c r="K554" s="35">
        <f t="shared" si="65"/>
        <v>0</v>
      </c>
      <c r="L554" s="117">
        <f>SUMIF(A$4:A554,"="&amp;A554,I$4:I554)-SUMIF(A$4:A554,"="&amp;A554,H$4:H554)</f>
        <v>0</v>
      </c>
      <c r="M554" s="117">
        <f>SUMIF(A$4:A554,"="&amp;A554,K$4:K554)-SUMIF(A$4:A554,"="&amp;A554,J$4:J554)</f>
        <v>0</v>
      </c>
      <c r="N554" s="116">
        <f t="shared" ca="1" si="66"/>
        <v>-17049.919999999991</v>
      </c>
      <c r="P554" s="153"/>
    </row>
    <row r="555" spans="1:16" s="17" customFormat="1" x14ac:dyDescent="0.35">
      <c r="A555" s="118"/>
      <c r="B555" s="119"/>
      <c r="C555" s="124"/>
      <c r="D555" s="123"/>
      <c r="E555" s="123"/>
      <c r="F555" s="121"/>
      <c r="G555" s="124"/>
      <c r="H555" s="123"/>
      <c r="I555" s="123"/>
      <c r="J555" s="35">
        <f t="shared" si="64"/>
        <v>0</v>
      </c>
      <c r="K555" s="35">
        <f t="shared" si="65"/>
        <v>0</v>
      </c>
      <c r="L555" s="117">
        <f>SUMIF(A$4:A555,"="&amp;A555,I$4:I555)-SUMIF(A$4:A555,"="&amp;A555,H$4:H555)</f>
        <v>0</v>
      </c>
      <c r="M555" s="117">
        <f>SUMIF(A$4:A555,"="&amp;A555,K$4:K555)-SUMIF(A$4:A555,"="&amp;A555,J$4:J555)</f>
        <v>0</v>
      </c>
      <c r="N555" s="116">
        <f t="shared" ca="1" si="66"/>
        <v>-17049.919999999991</v>
      </c>
      <c r="P555" s="153"/>
    </row>
    <row r="556" spans="1:16" s="17" customFormat="1" x14ac:dyDescent="0.35">
      <c r="A556" s="118"/>
      <c r="B556" s="119"/>
      <c r="C556" s="124"/>
      <c r="D556" s="123"/>
      <c r="E556" s="123"/>
      <c r="F556" s="121"/>
      <c r="G556" s="124"/>
      <c r="H556" s="123"/>
      <c r="I556" s="123"/>
      <c r="J556" s="35">
        <f t="shared" ref="J556:J598" si="67">IF(OR(G556="c",G556="R"),H556,0)</f>
        <v>0</v>
      </c>
      <c r="K556" s="35">
        <f t="shared" ref="K556:K598" si="68">IF(OR(G556="c",G556="R"),I556,0)</f>
        <v>0</v>
      </c>
      <c r="L556" s="117">
        <f>SUMIF(A$4:A556,"="&amp;A556,I$4:I556)-SUMIF(A$4:A556,"="&amp;A556,H$4:H556)</f>
        <v>0</v>
      </c>
      <c r="M556" s="117">
        <f>SUMIF(A$4:A556,"="&amp;A556,K$4:K556)-SUMIF(A$4:A556,"="&amp;A556,J$4:J556)</f>
        <v>0</v>
      </c>
      <c r="N556" s="116">
        <f t="shared" ref="N556:N598" ca="1" si="69">IF(ISERROR(OFFSET(N556,-1,0,1,1)+I556-H556),I556-H556,OFFSET(N556,-1,0,1,1)+I556-H556)</f>
        <v>-17049.919999999991</v>
      </c>
      <c r="P556" s="153"/>
    </row>
    <row r="557" spans="1:16" s="17" customFormat="1" x14ac:dyDescent="0.35">
      <c r="A557" s="118"/>
      <c r="B557" s="119"/>
      <c r="C557" s="124"/>
      <c r="D557" s="123"/>
      <c r="E557" s="123"/>
      <c r="F557" s="121"/>
      <c r="G557" s="124"/>
      <c r="H557" s="123"/>
      <c r="I557" s="123"/>
      <c r="J557" s="35">
        <f t="shared" si="67"/>
        <v>0</v>
      </c>
      <c r="K557" s="35">
        <f t="shared" si="68"/>
        <v>0</v>
      </c>
      <c r="L557" s="117">
        <f>SUMIF(A$4:A557,"="&amp;A557,I$4:I557)-SUMIF(A$4:A557,"="&amp;A557,H$4:H557)</f>
        <v>0</v>
      </c>
      <c r="M557" s="117">
        <f>SUMIF(A$4:A557,"="&amp;A557,K$4:K557)-SUMIF(A$4:A557,"="&amp;A557,J$4:J557)</f>
        <v>0</v>
      </c>
      <c r="N557" s="116">
        <f t="shared" ca="1" si="69"/>
        <v>-17049.919999999991</v>
      </c>
      <c r="P557" s="153"/>
    </row>
    <row r="558" spans="1:16" s="17" customFormat="1" x14ac:dyDescent="0.35">
      <c r="A558" s="118"/>
      <c r="B558" s="119"/>
      <c r="C558" s="124"/>
      <c r="D558" s="123"/>
      <c r="E558" s="123"/>
      <c r="F558" s="121"/>
      <c r="G558" s="124"/>
      <c r="H558" s="123"/>
      <c r="I558" s="123"/>
      <c r="J558" s="35">
        <f t="shared" si="67"/>
        <v>0</v>
      </c>
      <c r="K558" s="35">
        <f t="shared" si="68"/>
        <v>0</v>
      </c>
      <c r="L558" s="117">
        <f>SUMIF(A$4:A558,"="&amp;A558,I$4:I558)-SUMIF(A$4:A558,"="&amp;A558,H$4:H558)</f>
        <v>0</v>
      </c>
      <c r="M558" s="117">
        <f>SUMIF(A$4:A558,"="&amp;A558,K$4:K558)-SUMIF(A$4:A558,"="&amp;A558,J$4:J558)</f>
        <v>0</v>
      </c>
      <c r="N558" s="116">
        <f t="shared" ca="1" si="69"/>
        <v>-17049.919999999991</v>
      </c>
      <c r="P558" s="153"/>
    </row>
    <row r="559" spans="1:16" s="17" customFormat="1" x14ac:dyDescent="0.35">
      <c r="A559" s="118"/>
      <c r="B559" s="119"/>
      <c r="C559" s="124"/>
      <c r="D559" s="123"/>
      <c r="E559" s="123"/>
      <c r="F559" s="121"/>
      <c r="G559" s="124"/>
      <c r="H559" s="123"/>
      <c r="I559" s="123"/>
      <c r="J559" s="35">
        <f t="shared" si="67"/>
        <v>0</v>
      </c>
      <c r="K559" s="35">
        <f t="shared" si="68"/>
        <v>0</v>
      </c>
      <c r="L559" s="117">
        <f>SUMIF(A$4:A559,"="&amp;A559,I$4:I559)-SUMIF(A$4:A559,"="&amp;A559,H$4:H559)</f>
        <v>0</v>
      </c>
      <c r="M559" s="117">
        <f>SUMIF(A$4:A559,"="&amp;A559,K$4:K559)-SUMIF(A$4:A559,"="&amp;A559,J$4:J559)</f>
        <v>0</v>
      </c>
      <c r="N559" s="116">
        <f t="shared" ca="1" si="69"/>
        <v>-17049.919999999991</v>
      </c>
      <c r="P559" s="153"/>
    </row>
    <row r="560" spans="1:16" s="17" customFormat="1" x14ac:dyDescent="0.35">
      <c r="A560" s="118"/>
      <c r="B560" s="119"/>
      <c r="C560" s="124"/>
      <c r="D560" s="123"/>
      <c r="E560" s="123"/>
      <c r="F560" s="121"/>
      <c r="G560" s="124"/>
      <c r="H560" s="123"/>
      <c r="I560" s="123"/>
      <c r="J560" s="35">
        <f t="shared" si="67"/>
        <v>0</v>
      </c>
      <c r="K560" s="35">
        <f t="shared" si="68"/>
        <v>0</v>
      </c>
      <c r="L560" s="117">
        <f>SUMIF(A$4:A560,"="&amp;A560,I$4:I560)-SUMIF(A$4:A560,"="&amp;A560,H$4:H560)</f>
        <v>0</v>
      </c>
      <c r="M560" s="117">
        <f>SUMIF(A$4:A560,"="&amp;A560,K$4:K560)-SUMIF(A$4:A560,"="&amp;A560,J$4:J560)</f>
        <v>0</v>
      </c>
      <c r="N560" s="116">
        <f t="shared" ca="1" si="69"/>
        <v>-17049.919999999991</v>
      </c>
      <c r="P560" s="153"/>
    </row>
    <row r="561" spans="1:16" s="17" customFormat="1" x14ac:dyDescent="0.35">
      <c r="A561" s="118"/>
      <c r="B561" s="119"/>
      <c r="C561" s="124"/>
      <c r="D561" s="123"/>
      <c r="E561" s="123"/>
      <c r="F561" s="121"/>
      <c r="G561" s="124"/>
      <c r="H561" s="123"/>
      <c r="I561" s="123"/>
      <c r="J561" s="35">
        <f t="shared" si="67"/>
        <v>0</v>
      </c>
      <c r="K561" s="35">
        <f t="shared" si="68"/>
        <v>0</v>
      </c>
      <c r="L561" s="117">
        <f>SUMIF(A$4:A561,"="&amp;A561,I$4:I561)-SUMIF(A$4:A561,"="&amp;A561,H$4:H561)</f>
        <v>0</v>
      </c>
      <c r="M561" s="117">
        <f>SUMIF(A$4:A561,"="&amp;A561,K$4:K561)-SUMIF(A$4:A561,"="&amp;A561,J$4:J561)</f>
        <v>0</v>
      </c>
      <c r="N561" s="116">
        <f t="shared" ca="1" si="69"/>
        <v>-17049.919999999991</v>
      </c>
      <c r="P561" s="153"/>
    </row>
    <row r="562" spans="1:16" s="17" customFormat="1" x14ac:dyDescent="0.35">
      <c r="A562" s="118"/>
      <c r="B562" s="119"/>
      <c r="C562" s="124"/>
      <c r="D562" s="123"/>
      <c r="E562" s="123"/>
      <c r="F562" s="121"/>
      <c r="G562" s="124"/>
      <c r="H562" s="123"/>
      <c r="I562" s="123"/>
      <c r="J562" s="35">
        <f t="shared" si="67"/>
        <v>0</v>
      </c>
      <c r="K562" s="35">
        <f t="shared" si="68"/>
        <v>0</v>
      </c>
      <c r="L562" s="117">
        <f>SUMIF(A$4:A562,"="&amp;A562,I$4:I562)-SUMIF(A$4:A562,"="&amp;A562,H$4:H562)</f>
        <v>0</v>
      </c>
      <c r="M562" s="117">
        <f>SUMIF(A$4:A562,"="&amp;A562,K$4:K562)-SUMIF(A$4:A562,"="&amp;A562,J$4:J562)</f>
        <v>0</v>
      </c>
      <c r="N562" s="116">
        <f t="shared" ca="1" si="69"/>
        <v>-17049.919999999991</v>
      </c>
      <c r="P562" s="153"/>
    </row>
    <row r="563" spans="1:16" s="17" customFormat="1" x14ac:dyDescent="0.35">
      <c r="A563" s="118"/>
      <c r="B563" s="119"/>
      <c r="C563" s="124"/>
      <c r="D563" s="123"/>
      <c r="E563" s="123"/>
      <c r="F563" s="121"/>
      <c r="G563" s="124"/>
      <c r="H563" s="123"/>
      <c r="I563" s="123"/>
      <c r="J563" s="35">
        <f t="shared" si="67"/>
        <v>0</v>
      </c>
      <c r="K563" s="35">
        <f t="shared" si="68"/>
        <v>0</v>
      </c>
      <c r="L563" s="117">
        <f>SUMIF(A$4:A563,"="&amp;A563,I$4:I563)-SUMIF(A$4:A563,"="&amp;A563,H$4:H563)</f>
        <v>0</v>
      </c>
      <c r="M563" s="117">
        <f>SUMIF(A$4:A563,"="&amp;A563,K$4:K563)-SUMIF(A$4:A563,"="&amp;A563,J$4:J563)</f>
        <v>0</v>
      </c>
      <c r="N563" s="116">
        <f t="shared" ca="1" si="69"/>
        <v>-17049.919999999991</v>
      </c>
      <c r="P563" s="153"/>
    </row>
    <row r="564" spans="1:16" s="17" customFormat="1" x14ac:dyDescent="0.35">
      <c r="A564" s="118"/>
      <c r="B564" s="119"/>
      <c r="C564" s="124"/>
      <c r="D564" s="123"/>
      <c r="E564" s="123"/>
      <c r="F564" s="121"/>
      <c r="G564" s="124"/>
      <c r="H564" s="123"/>
      <c r="I564" s="123"/>
      <c r="J564" s="35">
        <f t="shared" si="67"/>
        <v>0</v>
      </c>
      <c r="K564" s="35">
        <f t="shared" si="68"/>
        <v>0</v>
      </c>
      <c r="L564" s="117">
        <f>SUMIF(A$4:A564,"="&amp;A564,I$4:I564)-SUMIF(A$4:A564,"="&amp;A564,H$4:H564)</f>
        <v>0</v>
      </c>
      <c r="M564" s="117">
        <f>SUMIF(A$4:A564,"="&amp;A564,K$4:K564)-SUMIF(A$4:A564,"="&amp;A564,J$4:J564)</f>
        <v>0</v>
      </c>
      <c r="N564" s="116">
        <f t="shared" ca="1" si="69"/>
        <v>-17049.919999999991</v>
      </c>
      <c r="P564" s="153"/>
    </row>
    <row r="565" spans="1:16" s="17" customFormat="1" x14ac:dyDescent="0.35">
      <c r="A565" s="118"/>
      <c r="B565" s="119"/>
      <c r="C565" s="124"/>
      <c r="D565" s="123"/>
      <c r="E565" s="123"/>
      <c r="F565" s="121"/>
      <c r="G565" s="124"/>
      <c r="H565" s="123"/>
      <c r="I565" s="123"/>
      <c r="J565" s="35">
        <f t="shared" si="67"/>
        <v>0</v>
      </c>
      <c r="K565" s="35">
        <f t="shared" si="68"/>
        <v>0</v>
      </c>
      <c r="L565" s="117">
        <f>SUMIF(A$4:A565,"="&amp;A565,I$4:I565)-SUMIF(A$4:A565,"="&amp;A565,H$4:H565)</f>
        <v>0</v>
      </c>
      <c r="M565" s="117">
        <f>SUMIF(A$4:A565,"="&amp;A565,K$4:K565)-SUMIF(A$4:A565,"="&amp;A565,J$4:J565)</f>
        <v>0</v>
      </c>
      <c r="N565" s="116">
        <f t="shared" ca="1" si="69"/>
        <v>-17049.919999999991</v>
      </c>
      <c r="P565" s="153"/>
    </row>
    <row r="566" spans="1:16" s="17" customFormat="1" x14ac:dyDescent="0.35">
      <c r="A566" s="118"/>
      <c r="B566" s="119"/>
      <c r="C566" s="124"/>
      <c r="D566" s="123"/>
      <c r="E566" s="123"/>
      <c r="F566" s="121"/>
      <c r="G566" s="124"/>
      <c r="H566" s="123"/>
      <c r="I566" s="123"/>
      <c r="J566" s="35">
        <f t="shared" si="67"/>
        <v>0</v>
      </c>
      <c r="K566" s="35">
        <f t="shared" si="68"/>
        <v>0</v>
      </c>
      <c r="L566" s="117">
        <f>SUMIF(A$4:A566,"="&amp;A566,I$4:I566)-SUMIF(A$4:A566,"="&amp;A566,H$4:H566)</f>
        <v>0</v>
      </c>
      <c r="M566" s="117">
        <f>SUMIF(A$4:A566,"="&amp;A566,K$4:K566)-SUMIF(A$4:A566,"="&amp;A566,J$4:J566)</f>
        <v>0</v>
      </c>
      <c r="N566" s="116">
        <f t="shared" ca="1" si="69"/>
        <v>-17049.919999999991</v>
      </c>
      <c r="P566" s="153"/>
    </row>
    <row r="567" spans="1:16" s="17" customFormat="1" x14ac:dyDescent="0.35">
      <c r="A567" s="118"/>
      <c r="B567" s="119"/>
      <c r="C567" s="124"/>
      <c r="D567" s="123"/>
      <c r="E567" s="123"/>
      <c r="F567" s="121"/>
      <c r="G567" s="124"/>
      <c r="H567" s="123"/>
      <c r="I567" s="123"/>
      <c r="J567" s="35">
        <f t="shared" si="67"/>
        <v>0</v>
      </c>
      <c r="K567" s="35">
        <f t="shared" si="68"/>
        <v>0</v>
      </c>
      <c r="L567" s="117">
        <f>SUMIF(A$4:A567,"="&amp;A567,I$4:I567)-SUMIF(A$4:A567,"="&amp;A567,H$4:H567)</f>
        <v>0</v>
      </c>
      <c r="M567" s="117">
        <f>SUMIF(A$4:A567,"="&amp;A567,K$4:K567)-SUMIF(A$4:A567,"="&amp;A567,J$4:J567)</f>
        <v>0</v>
      </c>
      <c r="N567" s="116">
        <f t="shared" ca="1" si="69"/>
        <v>-17049.919999999991</v>
      </c>
      <c r="P567" s="153"/>
    </row>
    <row r="568" spans="1:16" s="17" customFormat="1" x14ac:dyDescent="0.35">
      <c r="A568" s="118"/>
      <c r="B568" s="119"/>
      <c r="C568" s="124"/>
      <c r="D568" s="123"/>
      <c r="E568" s="123"/>
      <c r="F568" s="121"/>
      <c r="G568" s="124"/>
      <c r="H568" s="123"/>
      <c r="I568" s="123"/>
      <c r="J568" s="35">
        <f t="shared" si="67"/>
        <v>0</v>
      </c>
      <c r="K568" s="35">
        <f t="shared" si="68"/>
        <v>0</v>
      </c>
      <c r="L568" s="117">
        <f>SUMIF(A$4:A568,"="&amp;A568,I$4:I568)-SUMIF(A$4:A568,"="&amp;A568,H$4:H568)</f>
        <v>0</v>
      </c>
      <c r="M568" s="117">
        <f>SUMIF(A$4:A568,"="&amp;A568,K$4:K568)-SUMIF(A$4:A568,"="&amp;A568,J$4:J568)</f>
        <v>0</v>
      </c>
      <c r="N568" s="116">
        <f t="shared" ca="1" si="69"/>
        <v>-17049.919999999991</v>
      </c>
      <c r="P568" s="153"/>
    </row>
    <row r="569" spans="1:16" s="17" customFormat="1" x14ac:dyDescent="0.35">
      <c r="A569" s="118"/>
      <c r="B569" s="119"/>
      <c r="C569" s="124"/>
      <c r="D569" s="123"/>
      <c r="E569" s="123"/>
      <c r="F569" s="121"/>
      <c r="G569" s="124"/>
      <c r="H569" s="123"/>
      <c r="I569" s="123"/>
      <c r="J569" s="35">
        <f t="shared" si="67"/>
        <v>0</v>
      </c>
      <c r="K569" s="35">
        <f t="shared" si="68"/>
        <v>0</v>
      </c>
      <c r="L569" s="117">
        <f>SUMIF(A$4:A569,"="&amp;A569,I$4:I569)-SUMIF(A$4:A569,"="&amp;A569,H$4:H569)</f>
        <v>0</v>
      </c>
      <c r="M569" s="117">
        <f>SUMIF(A$4:A569,"="&amp;A569,K$4:K569)-SUMIF(A$4:A569,"="&amp;A569,J$4:J569)</f>
        <v>0</v>
      </c>
      <c r="N569" s="116">
        <f t="shared" ca="1" si="69"/>
        <v>-17049.919999999991</v>
      </c>
      <c r="P569" s="153"/>
    </row>
    <row r="570" spans="1:16" s="17" customFormat="1" x14ac:dyDescent="0.35">
      <c r="A570" s="118"/>
      <c r="B570" s="119"/>
      <c r="C570" s="124"/>
      <c r="D570" s="123"/>
      <c r="E570" s="123"/>
      <c r="F570" s="121"/>
      <c r="G570" s="124"/>
      <c r="H570" s="123"/>
      <c r="I570" s="123"/>
      <c r="J570" s="35">
        <f t="shared" si="67"/>
        <v>0</v>
      </c>
      <c r="K570" s="35">
        <f t="shared" si="68"/>
        <v>0</v>
      </c>
      <c r="L570" s="117">
        <f>SUMIF(A$4:A570,"="&amp;A570,I$4:I570)-SUMIF(A$4:A570,"="&amp;A570,H$4:H570)</f>
        <v>0</v>
      </c>
      <c r="M570" s="117">
        <f>SUMIF(A$4:A570,"="&amp;A570,K$4:K570)-SUMIF(A$4:A570,"="&amp;A570,J$4:J570)</f>
        <v>0</v>
      </c>
      <c r="N570" s="116">
        <f t="shared" ca="1" si="69"/>
        <v>-17049.919999999991</v>
      </c>
      <c r="P570" s="153"/>
    </row>
    <row r="571" spans="1:16" s="17" customFormat="1" x14ac:dyDescent="0.35">
      <c r="A571" s="118"/>
      <c r="B571" s="119"/>
      <c r="C571" s="124"/>
      <c r="D571" s="123"/>
      <c r="E571" s="123"/>
      <c r="F571" s="121"/>
      <c r="G571" s="124"/>
      <c r="H571" s="123"/>
      <c r="I571" s="123"/>
      <c r="J571" s="35">
        <f t="shared" si="67"/>
        <v>0</v>
      </c>
      <c r="K571" s="35">
        <f t="shared" si="68"/>
        <v>0</v>
      </c>
      <c r="L571" s="117">
        <f>SUMIF(A$4:A571,"="&amp;A571,I$4:I571)-SUMIF(A$4:A571,"="&amp;A571,H$4:H571)</f>
        <v>0</v>
      </c>
      <c r="M571" s="117">
        <f>SUMIF(A$4:A571,"="&amp;A571,K$4:K571)-SUMIF(A$4:A571,"="&amp;A571,J$4:J571)</f>
        <v>0</v>
      </c>
      <c r="N571" s="116">
        <f t="shared" ca="1" si="69"/>
        <v>-17049.919999999991</v>
      </c>
      <c r="P571" s="153"/>
    </row>
    <row r="572" spans="1:16" s="17" customFormat="1" x14ac:dyDescent="0.35">
      <c r="A572" s="118"/>
      <c r="B572" s="119"/>
      <c r="C572" s="124"/>
      <c r="D572" s="123"/>
      <c r="E572" s="123"/>
      <c r="F572" s="121"/>
      <c r="G572" s="124"/>
      <c r="H572" s="123"/>
      <c r="I572" s="123"/>
      <c r="J572" s="35">
        <f t="shared" si="67"/>
        <v>0</v>
      </c>
      <c r="K572" s="35">
        <f t="shared" si="68"/>
        <v>0</v>
      </c>
      <c r="L572" s="117">
        <f>SUMIF(A$4:A572,"="&amp;A572,I$4:I572)-SUMIF(A$4:A572,"="&amp;A572,H$4:H572)</f>
        <v>0</v>
      </c>
      <c r="M572" s="117">
        <f>SUMIF(A$4:A572,"="&amp;A572,K$4:K572)-SUMIF(A$4:A572,"="&amp;A572,J$4:J572)</f>
        <v>0</v>
      </c>
      <c r="N572" s="116">
        <f t="shared" ca="1" si="69"/>
        <v>-17049.919999999991</v>
      </c>
      <c r="P572" s="153"/>
    </row>
    <row r="573" spans="1:16" s="17" customFormat="1" x14ac:dyDescent="0.35">
      <c r="A573" s="118"/>
      <c r="B573" s="119"/>
      <c r="C573" s="124"/>
      <c r="D573" s="123"/>
      <c r="E573" s="123"/>
      <c r="F573" s="121"/>
      <c r="G573" s="124"/>
      <c r="H573" s="123"/>
      <c r="I573" s="123"/>
      <c r="J573" s="35">
        <f t="shared" si="67"/>
        <v>0</v>
      </c>
      <c r="K573" s="35">
        <f t="shared" si="68"/>
        <v>0</v>
      </c>
      <c r="L573" s="117">
        <f>SUMIF(A$4:A573,"="&amp;A573,I$4:I573)-SUMIF(A$4:A573,"="&amp;A573,H$4:H573)</f>
        <v>0</v>
      </c>
      <c r="M573" s="117">
        <f>SUMIF(A$4:A573,"="&amp;A573,K$4:K573)-SUMIF(A$4:A573,"="&amp;A573,J$4:J573)</f>
        <v>0</v>
      </c>
      <c r="N573" s="116">
        <f t="shared" ca="1" si="69"/>
        <v>-17049.919999999991</v>
      </c>
      <c r="P573" s="153"/>
    </row>
    <row r="574" spans="1:16" s="17" customFormat="1" x14ac:dyDescent="0.35">
      <c r="A574" s="118"/>
      <c r="B574" s="119"/>
      <c r="C574" s="124"/>
      <c r="D574" s="123"/>
      <c r="E574" s="123"/>
      <c r="F574" s="121"/>
      <c r="G574" s="124"/>
      <c r="H574" s="123"/>
      <c r="I574" s="123"/>
      <c r="J574" s="35">
        <f t="shared" si="67"/>
        <v>0</v>
      </c>
      <c r="K574" s="35">
        <f t="shared" si="68"/>
        <v>0</v>
      </c>
      <c r="L574" s="117">
        <f>SUMIF(A$4:A574,"="&amp;A574,I$4:I574)-SUMIF(A$4:A574,"="&amp;A574,H$4:H574)</f>
        <v>0</v>
      </c>
      <c r="M574" s="117">
        <f>SUMIF(A$4:A574,"="&amp;A574,K$4:K574)-SUMIF(A$4:A574,"="&amp;A574,J$4:J574)</f>
        <v>0</v>
      </c>
      <c r="N574" s="116">
        <f t="shared" ca="1" si="69"/>
        <v>-17049.919999999991</v>
      </c>
      <c r="P574" s="153"/>
    </row>
    <row r="575" spans="1:16" s="17" customFormat="1" x14ac:dyDescent="0.35">
      <c r="A575" s="118"/>
      <c r="B575" s="119"/>
      <c r="C575" s="124"/>
      <c r="D575" s="123"/>
      <c r="E575" s="123"/>
      <c r="F575" s="121"/>
      <c r="G575" s="124"/>
      <c r="H575" s="123"/>
      <c r="I575" s="123"/>
      <c r="J575" s="35">
        <f t="shared" si="67"/>
        <v>0</v>
      </c>
      <c r="K575" s="35">
        <f t="shared" si="68"/>
        <v>0</v>
      </c>
      <c r="L575" s="117">
        <f>SUMIF(A$4:A575,"="&amp;A575,I$4:I575)-SUMIF(A$4:A575,"="&amp;A575,H$4:H575)</f>
        <v>0</v>
      </c>
      <c r="M575" s="117">
        <f>SUMIF(A$4:A575,"="&amp;A575,K$4:K575)-SUMIF(A$4:A575,"="&amp;A575,J$4:J575)</f>
        <v>0</v>
      </c>
      <c r="N575" s="116">
        <f t="shared" ca="1" si="69"/>
        <v>-17049.919999999991</v>
      </c>
      <c r="P575" s="153"/>
    </row>
    <row r="576" spans="1:16" s="17" customFormat="1" x14ac:dyDescent="0.35">
      <c r="A576" s="118"/>
      <c r="B576" s="119"/>
      <c r="C576" s="124"/>
      <c r="D576" s="123"/>
      <c r="E576" s="123"/>
      <c r="F576" s="121"/>
      <c r="G576" s="124"/>
      <c r="H576" s="123"/>
      <c r="I576" s="123"/>
      <c r="J576" s="35">
        <f t="shared" si="67"/>
        <v>0</v>
      </c>
      <c r="K576" s="35">
        <f t="shared" si="68"/>
        <v>0</v>
      </c>
      <c r="L576" s="117">
        <f>SUMIF(A$4:A576,"="&amp;A576,I$4:I576)-SUMIF(A$4:A576,"="&amp;A576,H$4:H576)</f>
        <v>0</v>
      </c>
      <c r="M576" s="117">
        <f>SUMIF(A$4:A576,"="&amp;A576,K$4:K576)-SUMIF(A$4:A576,"="&amp;A576,J$4:J576)</f>
        <v>0</v>
      </c>
      <c r="N576" s="116">
        <f t="shared" ca="1" si="69"/>
        <v>-17049.919999999991</v>
      </c>
      <c r="P576" s="153"/>
    </row>
    <row r="577" spans="1:16" s="17" customFormat="1" x14ac:dyDescent="0.35">
      <c r="A577" s="118"/>
      <c r="B577" s="119"/>
      <c r="C577" s="124"/>
      <c r="D577" s="123"/>
      <c r="E577" s="123"/>
      <c r="F577" s="121"/>
      <c r="G577" s="124"/>
      <c r="H577" s="123"/>
      <c r="I577" s="123"/>
      <c r="J577" s="35">
        <f t="shared" si="67"/>
        <v>0</v>
      </c>
      <c r="K577" s="35">
        <f t="shared" si="68"/>
        <v>0</v>
      </c>
      <c r="L577" s="117">
        <f>SUMIF(A$4:A577,"="&amp;A577,I$4:I577)-SUMIF(A$4:A577,"="&amp;A577,H$4:H577)</f>
        <v>0</v>
      </c>
      <c r="M577" s="117">
        <f>SUMIF(A$4:A577,"="&amp;A577,K$4:K577)-SUMIF(A$4:A577,"="&amp;A577,J$4:J577)</f>
        <v>0</v>
      </c>
      <c r="N577" s="116">
        <f t="shared" ca="1" si="69"/>
        <v>-17049.919999999991</v>
      </c>
      <c r="P577" s="153"/>
    </row>
    <row r="578" spans="1:16" s="17" customFormat="1" x14ac:dyDescent="0.35">
      <c r="A578" s="118"/>
      <c r="B578" s="119"/>
      <c r="C578" s="124"/>
      <c r="D578" s="123"/>
      <c r="E578" s="123"/>
      <c r="F578" s="121"/>
      <c r="G578" s="124"/>
      <c r="H578" s="123"/>
      <c r="I578" s="123"/>
      <c r="J578" s="35">
        <f t="shared" si="67"/>
        <v>0</v>
      </c>
      <c r="K578" s="35">
        <f t="shared" si="68"/>
        <v>0</v>
      </c>
      <c r="L578" s="117">
        <f>SUMIF(A$4:A578,"="&amp;A578,I$4:I578)-SUMIF(A$4:A578,"="&amp;A578,H$4:H578)</f>
        <v>0</v>
      </c>
      <c r="M578" s="117">
        <f>SUMIF(A$4:A578,"="&amp;A578,K$4:K578)-SUMIF(A$4:A578,"="&amp;A578,J$4:J578)</f>
        <v>0</v>
      </c>
      <c r="N578" s="116">
        <f t="shared" ca="1" si="69"/>
        <v>-17049.919999999991</v>
      </c>
      <c r="P578" s="153"/>
    </row>
    <row r="579" spans="1:16" s="17" customFormat="1" x14ac:dyDescent="0.35">
      <c r="A579" s="118"/>
      <c r="B579" s="119"/>
      <c r="C579" s="124"/>
      <c r="D579" s="123"/>
      <c r="E579" s="123"/>
      <c r="F579" s="121"/>
      <c r="G579" s="124"/>
      <c r="H579" s="123"/>
      <c r="I579" s="123"/>
      <c r="J579" s="35">
        <f t="shared" si="67"/>
        <v>0</v>
      </c>
      <c r="K579" s="35">
        <f t="shared" si="68"/>
        <v>0</v>
      </c>
      <c r="L579" s="117">
        <f>SUMIF(A$4:A579,"="&amp;A579,I$4:I579)-SUMIF(A$4:A579,"="&amp;A579,H$4:H579)</f>
        <v>0</v>
      </c>
      <c r="M579" s="117">
        <f>SUMIF(A$4:A579,"="&amp;A579,K$4:K579)-SUMIF(A$4:A579,"="&amp;A579,J$4:J579)</f>
        <v>0</v>
      </c>
      <c r="N579" s="116">
        <f t="shared" ca="1" si="69"/>
        <v>-17049.919999999991</v>
      </c>
      <c r="P579" s="153"/>
    </row>
    <row r="580" spans="1:16" s="17" customFormat="1" x14ac:dyDescent="0.35">
      <c r="A580" s="118"/>
      <c r="B580" s="119"/>
      <c r="C580" s="124"/>
      <c r="D580" s="123"/>
      <c r="E580" s="123"/>
      <c r="F580" s="121"/>
      <c r="G580" s="124"/>
      <c r="H580" s="123"/>
      <c r="I580" s="123"/>
      <c r="J580" s="35">
        <f t="shared" si="67"/>
        <v>0</v>
      </c>
      <c r="K580" s="35">
        <f t="shared" si="68"/>
        <v>0</v>
      </c>
      <c r="L580" s="117">
        <f>SUMIF(A$4:A580,"="&amp;A580,I$4:I580)-SUMIF(A$4:A580,"="&amp;A580,H$4:H580)</f>
        <v>0</v>
      </c>
      <c r="M580" s="117">
        <f>SUMIF(A$4:A580,"="&amp;A580,K$4:K580)-SUMIF(A$4:A580,"="&amp;A580,J$4:J580)</f>
        <v>0</v>
      </c>
      <c r="N580" s="116">
        <f t="shared" ca="1" si="69"/>
        <v>-17049.919999999991</v>
      </c>
      <c r="P580" s="153"/>
    </row>
    <row r="581" spans="1:16" s="17" customFormat="1" x14ac:dyDescent="0.35">
      <c r="A581" s="118"/>
      <c r="B581" s="119"/>
      <c r="C581" s="124"/>
      <c r="D581" s="123"/>
      <c r="E581" s="123"/>
      <c r="F581" s="121"/>
      <c r="G581" s="124"/>
      <c r="H581" s="123"/>
      <c r="I581" s="123"/>
      <c r="J581" s="35">
        <f t="shared" si="67"/>
        <v>0</v>
      </c>
      <c r="K581" s="35">
        <f t="shared" si="68"/>
        <v>0</v>
      </c>
      <c r="L581" s="117">
        <f>SUMIF(A$4:A581,"="&amp;A581,I$4:I581)-SUMIF(A$4:A581,"="&amp;A581,H$4:H581)</f>
        <v>0</v>
      </c>
      <c r="M581" s="117">
        <f>SUMIF(A$4:A581,"="&amp;A581,K$4:K581)-SUMIF(A$4:A581,"="&amp;A581,J$4:J581)</f>
        <v>0</v>
      </c>
      <c r="N581" s="116">
        <f t="shared" ca="1" si="69"/>
        <v>-17049.919999999991</v>
      </c>
      <c r="P581" s="153"/>
    </row>
    <row r="582" spans="1:16" s="17" customFormat="1" x14ac:dyDescent="0.35">
      <c r="A582" s="118"/>
      <c r="B582" s="119"/>
      <c r="C582" s="124"/>
      <c r="D582" s="123"/>
      <c r="E582" s="123"/>
      <c r="F582" s="121"/>
      <c r="G582" s="124"/>
      <c r="H582" s="123"/>
      <c r="I582" s="123"/>
      <c r="J582" s="35">
        <f t="shared" si="67"/>
        <v>0</v>
      </c>
      <c r="K582" s="35">
        <f t="shared" si="68"/>
        <v>0</v>
      </c>
      <c r="L582" s="117">
        <f>SUMIF(A$4:A582,"="&amp;A582,I$4:I582)-SUMIF(A$4:A582,"="&amp;A582,H$4:H582)</f>
        <v>0</v>
      </c>
      <c r="M582" s="117">
        <f>SUMIF(A$4:A582,"="&amp;A582,K$4:K582)-SUMIF(A$4:A582,"="&amp;A582,J$4:J582)</f>
        <v>0</v>
      </c>
      <c r="N582" s="116">
        <f t="shared" ca="1" si="69"/>
        <v>-17049.919999999991</v>
      </c>
      <c r="P582" s="153"/>
    </row>
    <row r="583" spans="1:16" s="17" customFormat="1" x14ac:dyDescent="0.35">
      <c r="A583" s="118"/>
      <c r="B583" s="119"/>
      <c r="C583" s="124"/>
      <c r="D583" s="123"/>
      <c r="E583" s="123"/>
      <c r="F583" s="121"/>
      <c r="G583" s="124"/>
      <c r="H583" s="123"/>
      <c r="I583" s="123"/>
      <c r="J583" s="35">
        <f t="shared" si="67"/>
        <v>0</v>
      </c>
      <c r="K583" s="35">
        <f t="shared" si="68"/>
        <v>0</v>
      </c>
      <c r="L583" s="117">
        <f>SUMIF(A$4:A583,"="&amp;A583,I$4:I583)-SUMIF(A$4:A583,"="&amp;A583,H$4:H583)</f>
        <v>0</v>
      </c>
      <c r="M583" s="117">
        <f>SUMIF(A$4:A583,"="&amp;A583,K$4:K583)-SUMIF(A$4:A583,"="&amp;A583,J$4:J583)</f>
        <v>0</v>
      </c>
      <c r="N583" s="116">
        <f t="shared" ca="1" si="69"/>
        <v>-17049.919999999991</v>
      </c>
      <c r="P583" s="153"/>
    </row>
    <row r="584" spans="1:16" s="17" customFormat="1" x14ac:dyDescent="0.35">
      <c r="A584" s="118"/>
      <c r="B584" s="119"/>
      <c r="C584" s="124"/>
      <c r="D584" s="123"/>
      <c r="E584" s="123"/>
      <c r="F584" s="121"/>
      <c r="G584" s="124"/>
      <c r="H584" s="123"/>
      <c r="I584" s="123"/>
      <c r="J584" s="35">
        <f t="shared" si="67"/>
        <v>0</v>
      </c>
      <c r="K584" s="35">
        <f t="shared" si="68"/>
        <v>0</v>
      </c>
      <c r="L584" s="117">
        <f>SUMIF(A$4:A584,"="&amp;A584,I$4:I584)-SUMIF(A$4:A584,"="&amp;A584,H$4:H584)</f>
        <v>0</v>
      </c>
      <c r="M584" s="117">
        <f>SUMIF(A$4:A584,"="&amp;A584,K$4:K584)-SUMIF(A$4:A584,"="&amp;A584,J$4:J584)</f>
        <v>0</v>
      </c>
      <c r="N584" s="116">
        <f t="shared" ca="1" si="69"/>
        <v>-17049.919999999991</v>
      </c>
      <c r="P584" s="153"/>
    </row>
    <row r="585" spans="1:16" s="17" customFormat="1" x14ac:dyDescent="0.35">
      <c r="A585" s="118"/>
      <c r="B585" s="119"/>
      <c r="C585" s="124"/>
      <c r="D585" s="123"/>
      <c r="E585" s="123"/>
      <c r="F585" s="121"/>
      <c r="G585" s="124"/>
      <c r="H585" s="123"/>
      <c r="I585" s="123"/>
      <c r="J585" s="35">
        <f t="shared" si="67"/>
        <v>0</v>
      </c>
      <c r="K585" s="35">
        <f t="shared" si="68"/>
        <v>0</v>
      </c>
      <c r="L585" s="117">
        <f>SUMIF(A$4:A585,"="&amp;A585,I$4:I585)-SUMIF(A$4:A585,"="&amp;A585,H$4:H585)</f>
        <v>0</v>
      </c>
      <c r="M585" s="117">
        <f>SUMIF(A$4:A585,"="&amp;A585,K$4:K585)-SUMIF(A$4:A585,"="&amp;A585,J$4:J585)</f>
        <v>0</v>
      </c>
      <c r="N585" s="116">
        <f t="shared" ca="1" si="69"/>
        <v>-17049.919999999991</v>
      </c>
      <c r="P585" s="153"/>
    </row>
    <row r="586" spans="1:16" s="17" customFormat="1" x14ac:dyDescent="0.35">
      <c r="A586" s="118"/>
      <c r="B586" s="119"/>
      <c r="C586" s="124"/>
      <c r="D586" s="123"/>
      <c r="E586" s="123"/>
      <c r="F586" s="121"/>
      <c r="G586" s="124"/>
      <c r="H586" s="123"/>
      <c r="I586" s="123"/>
      <c r="J586" s="35">
        <f t="shared" si="67"/>
        <v>0</v>
      </c>
      <c r="K586" s="35">
        <f t="shared" si="68"/>
        <v>0</v>
      </c>
      <c r="L586" s="117">
        <f>SUMIF(A$4:A586,"="&amp;A586,I$4:I586)-SUMIF(A$4:A586,"="&amp;A586,H$4:H586)</f>
        <v>0</v>
      </c>
      <c r="M586" s="117">
        <f>SUMIF(A$4:A586,"="&amp;A586,K$4:K586)-SUMIF(A$4:A586,"="&amp;A586,J$4:J586)</f>
        <v>0</v>
      </c>
      <c r="N586" s="116">
        <f t="shared" ca="1" si="69"/>
        <v>-17049.919999999991</v>
      </c>
      <c r="P586" s="153"/>
    </row>
    <row r="587" spans="1:16" s="17" customFormat="1" x14ac:dyDescent="0.35">
      <c r="A587" s="118"/>
      <c r="B587" s="119"/>
      <c r="C587" s="124"/>
      <c r="D587" s="123"/>
      <c r="E587" s="123"/>
      <c r="F587" s="121"/>
      <c r="G587" s="124"/>
      <c r="H587" s="123"/>
      <c r="I587" s="123"/>
      <c r="J587" s="35">
        <f t="shared" si="67"/>
        <v>0</v>
      </c>
      <c r="K587" s="35">
        <f t="shared" si="68"/>
        <v>0</v>
      </c>
      <c r="L587" s="117">
        <f>SUMIF(A$4:A587,"="&amp;A587,I$4:I587)-SUMIF(A$4:A587,"="&amp;A587,H$4:H587)</f>
        <v>0</v>
      </c>
      <c r="M587" s="117">
        <f>SUMIF(A$4:A587,"="&amp;A587,K$4:K587)-SUMIF(A$4:A587,"="&amp;A587,J$4:J587)</f>
        <v>0</v>
      </c>
      <c r="N587" s="116">
        <f t="shared" ca="1" si="69"/>
        <v>-17049.919999999991</v>
      </c>
      <c r="P587" s="153"/>
    </row>
    <row r="588" spans="1:16" s="17" customFormat="1" x14ac:dyDescent="0.35">
      <c r="A588" s="118"/>
      <c r="B588" s="119"/>
      <c r="C588" s="124"/>
      <c r="D588" s="123"/>
      <c r="E588" s="123"/>
      <c r="F588" s="121"/>
      <c r="G588" s="124"/>
      <c r="H588" s="123"/>
      <c r="I588" s="123"/>
      <c r="J588" s="35">
        <f t="shared" si="67"/>
        <v>0</v>
      </c>
      <c r="K588" s="35">
        <f t="shared" si="68"/>
        <v>0</v>
      </c>
      <c r="L588" s="117">
        <f>SUMIF(A$4:A588,"="&amp;A588,I$4:I588)-SUMIF(A$4:A588,"="&amp;A588,H$4:H588)</f>
        <v>0</v>
      </c>
      <c r="M588" s="117">
        <f>SUMIF(A$4:A588,"="&amp;A588,K$4:K588)-SUMIF(A$4:A588,"="&amp;A588,J$4:J588)</f>
        <v>0</v>
      </c>
      <c r="N588" s="116">
        <f t="shared" ca="1" si="69"/>
        <v>-17049.919999999991</v>
      </c>
      <c r="P588" s="153"/>
    </row>
    <row r="589" spans="1:16" s="17" customFormat="1" x14ac:dyDescent="0.35">
      <c r="A589" s="118"/>
      <c r="B589" s="119"/>
      <c r="C589" s="124"/>
      <c r="D589" s="123"/>
      <c r="E589" s="123"/>
      <c r="F589" s="121"/>
      <c r="G589" s="124"/>
      <c r="H589" s="123"/>
      <c r="I589" s="123"/>
      <c r="J589" s="35">
        <f t="shared" si="67"/>
        <v>0</v>
      </c>
      <c r="K589" s="35">
        <f t="shared" si="68"/>
        <v>0</v>
      </c>
      <c r="L589" s="117">
        <f>SUMIF(A$4:A589,"="&amp;A589,I$4:I589)-SUMIF(A$4:A589,"="&amp;A589,H$4:H589)</f>
        <v>0</v>
      </c>
      <c r="M589" s="117">
        <f>SUMIF(A$4:A589,"="&amp;A589,K$4:K589)-SUMIF(A$4:A589,"="&amp;A589,J$4:J589)</f>
        <v>0</v>
      </c>
      <c r="N589" s="116">
        <f t="shared" ca="1" si="69"/>
        <v>-17049.919999999991</v>
      </c>
      <c r="P589" s="153"/>
    </row>
    <row r="590" spans="1:16" s="17" customFormat="1" x14ac:dyDescent="0.35">
      <c r="A590" s="118"/>
      <c r="B590" s="119"/>
      <c r="C590" s="124"/>
      <c r="D590" s="123"/>
      <c r="E590" s="123"/>
      <c r="F590" s="121"/>
      <c r="G590" s="124"/>
      <c r="H590" s="123"/>
      <c r="I590" s="123"/>
      <c r="J590" s="35">
        <f t="shared" si="67"/>
        <v>0</v>
      </c>
      <c r="K590" s="35">
        <f t="shared" si="68"/>
        <v>0</v>
      </c>
      <c r="L590" s="117">
        <f>SUMIF(A$4:A590,"="&amp;A590,I$4:I590)-SUMIF(A$4:A590,"="&amp;A590,H$4:H590)</f>
        <v>0</v>
      </c>
      <c r="M590" s="117">
        <f>SUMIF(A$4:A590,"="&amp;A590,K$4:K590)-SUMIF(A$4:A590,"="&amp;A590,J$4:J590)</f>
        <v>0</v>
      </c>
      <c r="N590" s="116">
        <f t="shared" ca="1" si="69"/>
        <v>-17049.919999999991</v>
      </c>
      <c r="P590" s="153"/>
    </row>
    <row r="591" spans="1:16" s="17" customFormat="1" x14ac:dyDescent="0.35">
      <c r="A591" s="118"/>
      <c r="B591" s="119"/>
      <c r="C591" s="124"/>
      <c r="D591" s="123"/>
      <c r="E591" s="123"/>
      <c r="F591" s="121"/>
      <c r="G591" s="124"/>
      <c r="H591" s="123"/>
      <c r="I591" s="123"/>
      <c r="J591" s="35">
        <f t="shared" si="67"/>
        <v>0</v>
      </c>
      <c r="K591" s="35">
        <f t="shared" si="68"/>
        <v>0</v>
      </c>
      <c r="L591" s="117">
        <f>SUMIF(A$4:A591,"="&amp;A591,I$4:I591)-SUMIF(A$4:A591,"="&amp;A591,H$4:H591)</f>
        <v>0</v>
      </c>
      <c r="M591" s="117">
        <f>SUMIF(A$4:A591,"="&amp;A591,K$4:K591)-SUMIF(A$4:A591,"="&amp;A591,J$4:J591)</f>
        <v>0</v>
      </c>
      <c r="N591" s="116">
        <f t="shared" ca="1" si="69"/>
        <v>-17049.919999999991</v>
      </c>
      <c r="P591" s="153"/>
    </row>
    <row r="592" spans="1:16" s="17" customFormat="1" x14ac:dyDescent="0.35">
      <c r="A592" s="118"/>
      <c r="B592" s="119"/>
      <c r="C592" s="124"/>
      <c r="D592" s="123"/>
      <c r="E592" s="123"/>
      <c r="F592" s="121"/>
      <c r="G592" s="124"/>
      <c r="H592" s="123"/>
      <c r="I592" s="123"/>
      <c r="J592" s="35">
        <f t="shared" si="67"/>
        <v>0</v>
      </c>
      <c r="K592" s="35">
        <f t="shared" si="68"/>
        <v>0</v>
      </c>
      <c r="L592" s="117">
        <f>SUMIF(A$4:A592,"="&amp;A592,I$4:I592)-SUMIF(A$4:A592,"="&amp;A592,H$4:H592)</f>
        <v>0</v>
      </c>
      <c r="M592" s="117">
        <f>SUMIF(A$4:A592,"="&amp;A592,K$4:K592)-SUMIF(A$4:A592,"="&amp;A592,J$4:J592)</f>
        <v>0</v>
      </c>
      <c r="N592" s="116">
        <f t="shared" ca="1" si="69"/>
        <v>-17049.919999999991</v>
      </c>
      <c r="P592" s="153"/>
    </row>
    <row r="593" spans="1:16" s="17" customFormat="1" x14ac:dyDescent="0.35">
      <c r="A593" s="118"/>
      <c r="B593" s="119"/>
      <c r="C593" s="124"/>
      <c r="D593" s="123"/>
      <c r="E593" s="123"/>
      <c r="F593" s="121"/>
      <c r="G593" s="124"/>
      <c r="H593" s="123"/>
      <c r="I593" s="123"/>
      <c r="J593" s="35">
        <f t="shared" si="67"/>
        <v>0</v>
      </c>
      <c r="K593" s="35">
        <f t="shared" si="68"/>
        <v>0</v>
      </c>
      <c r="L593" s="117">
        <f>SUMIF(A$4:A593,"="&amp;A593,I$4:I593)-SUMIF(A$4:A593,"="&amp;A593,H$4:H593)</f>
        <v>0</v>
      </c>
      <c r="M593" s="117">
        <f>SUMIF(A$4:A593,"="&amp;A593,K$4:K593)-SUMIF(A$4:A593,"="&amp;A593,J$4:J593)</f>
        <v>0</v>
      </c>
      <c r="N593" s="116">
        <f t="shared" ca="1" si="69"/>
        <v>-17049.919999999991</v>
      </c>
      <c r="P593" s="153"/>
    </row>
    <row r="594" spans="1:16" s="17" customFormat="1" x14ac:dyDescent="0.35">
      <c r="A594" s="118"/>
      <c r="B594" s="119"/>
      <c r="C594" s="124"/>
      <c r="D594" s="123"/>
      <c r="E594" s="123"/>
      <c r="F594" s="121"/>
      <c r="G594" s="124"/>
      <c r="H594" s="123"/>
      <c r="I594" s="123"/>
      <c r="J594" s="35">
        <f t="shared" si="67"/>
        <v>0</v>
      </c>
      <c r="K594" s="35">
        <f t="shared" si="68"/>
        <v>0</v>
      </c>
      <c r="L594" s="117">
        <f>SUMIF(A$4:A594,"="&amp;A594,I$4:I594)-SUMIF(A$4:A594,"="&amp;A594,H$4:H594)</f>
        <v>0</v>
      </c>
      <c r="M594" s="117">
        <f>SUMIF(A$4:A594,"="&amp;A594,K$4:K594)-SUMIF(A$4:A594,"="&amp;A594,J$4:J594)</f>
        <v>0</v>
      </c>
      <c r="N594" s="116">
        <f t="shared" ca="1" si="69"/>
        <v>-17049.919999999991</v>
      </c>
      <c r="P594" s="153"/>
    </row>
    <row r="595" spans="1:16" s="17" customFormat="1" x14ac:dyDescent="0.35">
      <c r="A595" s="118"/>
      <c r="B595" s="119"/>
      <c r="C595" s="124"/>
      <c r="D595" s="123"/>
      <c r="E595" s="123"/>
      <c r="F595" s="121"/>
      <c r="G595" s="124"/>
      <c r="H595" s="123"/>
      <c r="I595" s="123"/>
      <c r="J595" s="35">
        <f t="shared" si="67"/>
        <v>0</v>
      </c>
      <c r="K595" s="35">
        <f t="shared" si="68"/>
        <v>0</v>
      </c>
      <c r="L595" s="117">
        <f>SUMIF(A$4:A595,"="&amp;A595,I$4:I595)-SUMIF(A$4:A595,"="&amp;A595,H$4:H595)</f>
        <v>0</v>
      </c>
      <c r="M595" s="117">
        <f>SUMIF(A$4:A595,"="&amp;A595,K$4:K595)-SUMIF(A$4:A595,"="&amp;A595,J$4:J595)</f>
        <v>0</v>
      </c>
      <c r="N595" s="116">
        <f t="shared" ca="1" si="69"/>
        <v>-17049.919999999991</v>
      </c>
      <c r="P595" s="153"/>
    </row>
    <row r="596" spans="1:16" s="17" customFormat="1" x14ac:dyDescent="0.35">
      <c r="A596" s="118"/>
      <c r="B596" s="119"/>
      <c r="C596" s="124"/>
      <c r="D596" s="123"/>
      <c r="E596" s="123"/>
      <c r="F596" s="121"/>
      <c r="G596" s="124"/>
      <c r="H596" s="123"/>
      <c r="I596" s="123"/>
      <c r="J596" s="35">
        <f t="shared" si="67"/>
        <v>0</v>
      </c>
      <c r="K596" s="35">
        <f t="shared" si="68"/>
        <v>0</v>
      </c>
      <c r="L596" s="117">
        <f>SUMIF(A$4:A596,"="&amp;A596,I$4:I596)-SUMIF(A$4:A596,"="&amp;A596,H$4:H596)</f>
        <v>0</v>
      </c>
      <c r="M596" s="117">
        <f>SUMIF(A$4:A596,"="&amp;A596,K$4:K596)-SUMIF(A$4:A596,"="&amp;A596,J$4:J596)</f>
        <v>0</v>
      </c>
      <c r="N596" s="116">
        <f t="shared" ca="1" si="69"/>
        <v>-17049.919999999991</v>
      </c>
      <c r="P596" s="153"/>
    </row>
    <row r="597" spans="1:16" s="17" customFormat="1" x14ac:dyDescent="0.35">
      <c r="A597" s="118"/>
      <c r="B597" s="119"/>
      <c r="C597" s="124"/>
      <c r="D597" s="123"/>
      <c r="E597" s="123"/>
      <c r="F597" s="121"/>
      <c r="G597" s="124"/>
      <c r="H597" s="123"/>
      <c r="I597" s="123"/>
      <c r="J597" s="35">
        <f t="shared" si="67"/>
        <v>0</v>
      </c>
      <c r="K597" s="35">
        <f t="shared" si="68"/>
        <v>0</v>
      </c>
      <c r="L597" s="117">
        <f>SUMIF(A$4:A597,"="&amp;A597,I$4:I597)-SUMIF(A$4:A597,"="&amp;A597,H$4:H597)</f>
        <v>0</v>
      </c>
      <c r="M597" s="117">
        <f>SUMIF(A$4:A597,"="&amp;A597,K$4:K597)-SUMIF(A$4:A597,"="&amp;A597,J$4:J597)</f>
        <v>0</v>
      </c>
      <c r="N597" s="116">
        <f t="shared" ca="1" si="69"/>
        <v>-17049.919999999991</v>
      </c>
      <c r="P597" s="153"/>
    </row>
    <row r="598" spans="1:16" s="17" customFormat="1" x14ac:dyDescent="0.35">
      <c r="A598" s="118"/>
      <c r="B598" s="119"/>
      <c r="C598" s="124"/>
      <c r="D598" s="123"/>
      <c r="E598" s="123"/>
      <c r="F598" s="121"/>
      <c r="G598" s="124"/>
      <c r="H598" s="123"/>
      <c r="I598" s="123"/>
      <c r="J598" s="35">
        <f t="shared" si="67"/>
        <v>0</v>
      </c>
      <c r="K598" s="35">
        <f t="shared" si="68"/>
        <v>0</v>
      </c>
      <c r="L598" s="117">
        <f>SUMIF(A$4:A598,"="&amp;A598,I$4:I598)-SUMIF(A$4:A598,"="&amp;A598,H$4:H598)</f>
        <v>0</v>
      </c>
      <c r="M598" s="117">
        <f>SUMIF(A$4:A598,"="&amp;A598,K$4:K598)-SUMIF(A$4:A598,"="&amp;A598,J$4:J598)</f>
        <v>0</v>
      </c>
      <c r="N598" s="116">
        <f t="shared" ca="1" si="69"/>
        <v>-17049.919999999991</v>
      </c>
      <c r="P598" s="153"/>
    </row>
    <row r="599" spans="1:16" s="17" customFormat="1" x14ac:dyDescent="0.35">
      <c r="A599" s="118"/>
      <c r="B599" s="119"/>
      <c r="C599" s="124"/>
      <c r="D599" s="123"/>
      <c r="E599" s="123"/>
      <c r="F599" s="121"/>
      <c r="G599" s="124"/>
      <c r="H599" s="123"/>
      <c r="I599" s="123"/>
      <c r="J599" s="35">
        <f t="shared" ref="J599:J625" si="70">IF(OR(G599="c",G599="R"),H599,0)</f>
        <v>0</v>
      </c>
      <c r="K599" s="35">
        <f t="shared" ref="K599:K625" si="71">IF(OR(G599="c",G599="R"),I599,0)</f>
        <v>0</v>
      </c>
      <c r="L599" s="117">
        <f>SUMIF(A$4:A599,"="&amp;A599,I$4:I599)-SUMIF(A$4:A599,"="&amp;A599,H$4:H599)</f>
        <v>0</v>
      </c>
      <c r="M599" s="117">
        <f>SUMIF(A$4:A599,"="&amp;A599,K$4:K599)-SUMIF(A$4:A599,"="&amp;A599,J$4:J599)</f>
        <v>0</v>
      </c>
      <c r="N599" s="116">
        <f t="shared" ref="N599:N625" ca="1" si="72">IF(ISERROR(OFFSET(N599,-1,0,1,1)+I599-H599),I599-H599,OFFSET(N599,-1,0,1,1)+I599-H599)</f>
        <v>-17049.919999999991</v>
      </c>
      <c r="P599" s="153"/>
    </row>
    <row r="600" spans="1:16" s="17" customFormat="1" x14ac:dyDescent="0.35">
      <c r="A600" s="118"/>
      <c r="B600" s="119"/>
      <c r="C600" s="124"/>
      <c r="D600" s="123"/>
      <c r="E600" s="123"/>
      <c r="F600" s="121"/>
      <c r="G600" s="124"/>
      <c r="H600" s="123"/>
      <c r="I600" s="123"/>
      <c r="J600" s="35">
        <f t="shared" si="70"/>
        <v>0</v>
      </c>
      <c r="K600" s="35">
        <f t="shared" si="71"/>
        <v>0</v>
      </c>
      <c r="L600" s="117">
        <f>SUMIF(A$4:A600,"="&amp;A600,I$4:I600)-SUMIF(A$4:A600,"="&amp;A600,H$4:H600)</f>
        <v>0</v>
      </c>
      <c r="M600" s="117">
        <f>SUMIF(A$4:A600,"="&amp;A600,K$4:K600)-SUMIF(A$4:A600,"="&amp;A600,J$4:J600)</f>
        <v>0</v>
      </c>
      <c r="N600" s="116">
        <f t="shared" ca="1" si="72"/>
        <v>-17049.919999999991</v>
      </c>
      <c r="P600" s="153"/>
    </row>
    <row r="601" spans="1:16" s="17" customFormat="1" x14ac:dyDescent="0.35">
      <c r="A601" s="118"/>
      <c r="B601" s="119"/>
      <c r="C601" s="124"/>
      <c r="D601" s="123"/>
      <c r="E601" s="123"/>
      <c r="F601" s="121"/>
      <c r="G601" s="124"/>
      <c r="H601" s="123"/>
      <c r="I601" s="123"/>
      <c r="J601" s="35">
        <f t="shared" si="70"/>
        <v>0</v>
      </c>
      <c r="K601" s="35">
        <f t="shared" si="71"/>
        <v>0</v>
      </c>
      <c r="L601" s="117">
        <f>SUMIF(A$4:A601,"="&amp;A601,I$4:I601)-SUMIF(A$4:A601,"="&amp;A601,H$4:H601)</f>
        <v>0</v>
      </c>
      <c r="M601" s="117">
        <f>SUMIF(A$4:A601,"="&amp;A601,K$4:K601)-SUMIF(A$4:A601,"="&amp;A601,J$4:J601)</f>
        <v>0</v>
      </c>
      <c r="N601" s="116">
        <f t="shared" ca="1" si="72"/>
        <v>-17049.919999999991</v>
      </c>
      <c r="P601" s="153"/>
    </row>
    <row r="602" spans="1:16" s="17" customFormat="1" x14ac:dyDescent="0.35">
      <c r="A602" s="118"/>
      <c r="B602" s="119"/>
      <c r="C602" s="124"/>
      <c r="D602" s="123"/>
      <c r="E602" s="123"/>
      <c r="F602" s="121"/>
      <c r="G602" s="124"/>
      <c r="H602" s="123"/>
      <c r="I602" s="123"/>
      <c r="J602" s="35">
        <f t="shared" si="70"/>
        <v>0</v>
      </c>
      <c r="K602" s="35">
        <f t="shared" si="71"/>
        <v>0</v>
      </c>
      <c r="L602" s="117">
        <f>SUMIF(A$4:A602,"="&amp;A602,I$4:I602)-SUMIF(A$4:A602,"="&amp;A602,H$4:H602)</f>
        <v>0</v>
      </c>
      <c r="M602" s="117">
        <f>SUMIF(A$4:A602,"="&amp;A602,K$4:K602)-SUMIF(A$4:A602,"="&amp;A602,J$4:J602)</f>
        <v>0</v>
      </c>
      <c r="N602" s="116">
        <f t="shared" ca="1" si="72"/>
        <v>-17049.919999999991</v>
      </c>
      <c r="P602" s="153"/>
    </row>
    <row r="603" spans="1:16" s="17" customFormat="1" x14ac:dyDescent="0.35">
      <c r="A603" s="118"/>
      <c r="B603" s="119"/>
      <c r="C603" s="124"/>
      <c r="D603" s="123"/>
      <c r="E603" s="123"/>
      <c r="F603" s="121"/>
      <c r="G603" s="124"/>
      <c r="H603" s="123"/>
      <c r="I603" s="123"/>
      <c r="J603" s="35">
        <f t="shared" si="70"/>
        <v>0</v>
      </c>
      <c r="K603" s="35">
        <f t="shared" si="71"/>
        <v>0</v>
      </c>
      <c r="L603" s="117">
        <f>SUMIF(A$4:A603,"="&amp;A603,I$4:I603)-SUMIF(A$4:A603,"="&amp;A603,H$4:H603)</f>
        <v>0</v>
      </c>
      <c r="M603" s="117">
        <f>SUMIF(A$4:A603,"="&amp;A603,K$4:K603)-SUMIF(A$4:A603,"="&amp;A603,J$4:J603)</f>
        <v>0</v>
      </c>
      <c r="N603" s="116">
        <f t="shared" ca="1" si="72"/>
        <v>-17049.919999999991</v>
      </c>
      <c r="P603" s="153"/>
    </row>
    <row r="604" spans="1:16" s="17" customFormat="1" x14ac:dyDescent="0.35">
      <c r="A604" s="118"/>
      <c r="B604" s="119"/>
      <c r="C604" s="124"/>
      <c r="D604" s="123"/>
      <c r="E604" s="123"/>
      <c r="F604" s="121"/>
      <c r="G604" s="124"/>
      <c r="H604" s="123"/>
      <c r="I604" s="123"/>
      <c r="J604" s="35">
        <f t="shared" si="70"/>
        <v>0</v>
      </c>
      <c r="K604" s="35">
        <f t="shared" si="71"/>
        <v>0</v>
      </c>
      <c r="L604" s="117">
        <f>SUMIF(A$4:A604,"="&amp;A604,I$4:I604)-SUMIF(A$4:A604,"="&amp;A604,H$4:H604)</f>
        <v>0</v>
      </c>
      <c r="M604" s="117">
        <f>SUMIF(A$4:A604,"="&amp;A604,K$4:K604)-SUMIF(A$4:A604,"="&amp;A604,J$4:J604)</f>
        <v>0</v>
      </c>
      <c r="N604" s="116">
        <f t="shared" ca="1" si="72"/>
        <v>-17049.919999999991</v>
      </c>
      <c r="P604" s="153"/>
    </row>
    <row r="605" spans="1:16" s="17" customFormat="1" x14ac:dyDescent="0.35">
      <c r="A605" s="118"/>
      <c r="B605" s="119"/>
      <c r="C605" s="124"/>
      <c r="D605" s="123"/>
      <c r="E605" s="123"/>
      <c r="F605" s="121"/>
      <c r="G605" s="124"/>
      <c r="H605" s="123"/>
      <c r="I605" s="123"/>
      <c r="J605" s="35">
        <f t="shared" si="70"/>
        <v>0</v>
      </c>
      <c r="K605" s="35">
        <f t="shared" si="71"/>
        <v>0</v>
      </c>
      <c r="L605" s="117">
        <f>SUMIF(A$4:A605,"="&amp;A605,I$4:I605)-SUMIF(A$4:A605,"="&amp;A605,H$4:H605)</f>
        <v>0</v>
      </c>
      <c r="M605" s="117">
        <f>SUMIF(A$4:A605,"="&amp;A605,K$4:K605)-SUMIF(A$4:A605,"="&amp;A605,J$4:J605)</f>
        <v>0</v>
      </c>
      <c r="N605" s="116">
        <f t="shared" ca="1" si="72"/>
        <v>-17049.919999999991</v>
      </c>
      <c r="P605" s="153"/>
    </row>
    <row r="606" spans="1:16" s="17" customFormat="1" x14ac:dyDescent="0.35">
      <c r="A606" s="118"/>
      <c r="B606" s="119"/>
      <c r="C606" s="124"/>
      <c r="D606" s="123"/>
      <c r="E606" s="123"/>
      <c r="F606" s="121"/>
      <c r="G606" s="124"/>
      <c r="H606" s="123"/>
      <c r="I606" s="123"/>
      <c r="J606" s="35">
        <f t="shared" si="70"/>
        <v>0</v>
      </c>
      <c r="K606" s="35">
        <f t="shared" si="71"/>
        <v>0</v>
      </c>
      <c r="L606" s="117">
        <f>SUMIF(A$4:A606,"="&amp;A606,I$4:I606)-SUMIF(A$4:A606,"="&amp;A606,H$4:H606)</f>
        <v>0</v>
      </c>
      <c r="M606" s="117">
        <f>SUMIF(A$4:A606,"="&amp;A606,K$4:K606)-SUMIF(A$4:A606,"="&amp;A606,J$4:J606)</f>
        <v>0</v>
      </c>
      <c r="N606" s="116">
        <f t="shared" ca="1" si="72"/>
        <v>-17049.919999999991</v>
      </c>
      <c r="P606" s="153"/>
    </row>
    <row r="607" spans="1:16" s="17" customFormat="1" x14ac:dyDescent="0.35">
      <c r="A607" s="118"/>
      <c r="B607" s="119"/>
      <c r="C607" s="124"/>
      <c r="D607" s="123"/>
      <c r="E607" s="123"/>
      <c r="F607" s="121"/>
      <c r="G607" s="124"/>
      <c r="H607" s="123"/>
      <c r="I607" s="123"/>
      <c r="J607" s="35">
        <f t="shared" si="70"/>
        <v>0</v>
      </c>
      <c r="K607" s="35">
        <f t="shared" si="71"/>
        <v>0</v>
      </c>
      <c r="L607" s="117">
        <f>SUMIF(A$4:A607,"="&amp;A607,I$4:I607)-SUMIF(A$4:A607,"="&amp;A607,H$4:H607)</f>
        <v>0</v>
      </c>
      <c r="M607" s="117">
        <f>SUMIF(A$4:A607,"="&amp;A607,K$4:K607)-SUMIF(A$4:A607,"="&amp;A607,J$4:J607)</f>
        <v>0</v>
      </c>
      <c r="N607" s="116">
        <f t="shared" ca="1" si="72"/>
        <v>-17049.919999999991</v>
      </c>
      <c r="P607" s="153"/>
    </row>
    <row r="608" spans="1:16" s="17" customFormat="1" x14ac:dyDescent="0.35">
      <c r="A608" s="118"/>
      <c r="B608" s="119"/>
      <c r="C608" s="124"/>
      <c r="D608" s="123"/>
      <c r="E608" s="123"/>
      <c r="F608" s="121"/>
      <c r="G608" s="124"/>
      <c r="H608" s="123"/>
      <c r="I608" s="123"/>
      <c r="J608" s="35">
        <f t="shared" si="70"/>
        <v>0</v>
      </c>
      <c r="K608" s="35">
        <f t="shared" si="71"/>
        <v>0</v>
      </c>
      <c r="L608" s="117">
        <f>SUMIF(A$4:A608,"="&amp;A608,I$4:I608)-SUMIF(A$4:A608,"="&amp;A608,H$4:H608)</f>
        <v>0</v>
      </c>
      <c r="M608" s="117">
        <f>SUMIF(A$4:A608,"="&amp;A608,K$4:K608)-SUMIF(A$4:A608,"="&amp;A608,J$4:J608)</f>
        <v>0</v>
      </c>
      <c r="N608" s="116">
        <f t="shared" ca="1" si="72"/>
        <v>-17049.919999999991</v>
      </c>
      <c r="P608" s="153"/>
    </row>
    <row r="609" spans="1:16" s="17" customFormat="1" x14ac:dyDescent="0.35">
      <c r="A609" s="118"/>
      <c r="B609" s="119"/>
      <c r="C609" s="124"/>
      <c r="D609" s="123"/>
      <c r="E609" s="123"/>
      <c r="F609" s="121"/>
      <c r="G609" s="124"/>
      <c r="H609" s="123"/>
      <c r="I609" s="123"/>
      <c r="J609" s="35">
        <f t="shared" si="70"/>
        <v>0</v>
      </c>
      <c r="K609" s="35">
        <f t="shared" si="71"/>
        <v>0</v>
      </c>
      <c r="L609" s="117">
        <f>SUMIF(A$4:A609,"="&amp;A609,I$4:I609)-SUMIF(A$4:A609,"="&amp;A609,H$4:H609)</f>
        <v>0</v>
      </c>
      <c r="M609" s="117">
        <f>SUMIF(A$4:A609,"="&amp;A609,K$4:K609)-SUMIF(A$4:A609,"="&amp;A609,J$4:J609)</f>
        <v>0</v>
      </c>
      <c r="N609" s="116">
        <f t="shared" ca="1" si="72"/>
        <v>-17049.919999999991</v>
      </c>
      <c r="P609" s="153"/>
    </row>
    <row r="610" spans="1:16" s="17" customFormat="1" x14ac:dyDescent="0.35">
      <c r="A610" s="118"/>
      <c r="B610" s="119"/>
      <c r="C610" s="124"/>
      <c r="D610" s="123"/>
      <c r="E610" s="123"/>
      <c r="F610" s="121"/>
      <c r="G610" s="124"/>
      <c r="H610" s="123"/>
      <c r="I610" s="123"/>
      <c r="J610" s="35">
        <f t="shared" si="70"/>
        <v>0</v>
      </c>
      <c r="K610" s="35">
        <f t="shared" si="71"/>
        <v>0</v>
      </c>
      <c r="L610" s="117">
        <f>SUMIF(A$4:A610,"="&amp;A610,I$4:I610)-SUMIF(A$4:A610,"="&amp;A610,H$4:H610)</f>
        <v>0</v>
      </c>
      <c r="M610" s="117">
        <f>SUMIF(A$4:A610,"="&amp;A610,K$4:K610)-SUMIF(A$4:A610,"="&amp;A610,J$4:J610)</f>
        <v>0</v>
      </c>
      <c r="N610" s="116">
        <f t="shared" ca="1" si="72"/>
        <v>-17049.919999999991</v>
      </c>
      <c r="P610" s="153"/>
    </row>
    <row r="611" spans="1:16" s="17" customFormat="1" x14ac:dyDescent="0.35">
      <c r="A611" s="118"/>
      <c r="B611" s="119"/>
      <c r="C611" s="124"/>
      <c r="D611" s="123"/>
      <c r="E611" s="123"/>
      <c r="F611" s="121"/>
      <c r="G611" s="124"/>
      <c r="H611" s="123"/>
      <c r="I611" s="123"/>
      <c r="J611" s="35">
        <f t="shared" si="70"/>
        <v>0</v>
      </c>
      <c r="K611" s="35">
        <f t="shared" si="71"/>
        <v>0</v>
      </c>
      <c r="L611" s="117">
        <f>SUMIF(A$4:A611,"="&amp;A611,I$4:I611)-SUMIF(A$4:A611,"="&amp;A611,H$4:H611)</f>
        <v>0</v>
      </c>
      <c r="M611" s="117">
        <f>SUMIF(A$4:A611,"="&amp;A611,K$4:K611)-SUMIF(A$4:A611,"="&amp;A611,J$4:J611)</f>
        <v>0</v>
      </c>
      <c r="N611" s="116">
        <f t="shared" ca="1" si="72"/>
        <v>-17049.919999999991</v>
      </c>
      <c r="P611" s="153"/>
    </row>
    <row r="612" spans="1:16" s="17" customFormat="1" x14ac:dyDescent="0.35">
      <c r="A612" s="118"/>
      <c r="B612" s="119"/>
      <c r="C612" s="124"/>
      <c r="D612" s="123"/>
      <c r="E612" s="123"/>
      <c r="F612" s="121"/>
      <c r="G612" s="124"/>
      <c r="H612" s="123"/>
      <c r="I612" s="123"/>
      <c r="J612" s="35">
        <f t="shared" si="70"/>
        <v>0</v>
      </c>
      <c r="K612" s="35">
        <f t="shared" si="71"/>
        <v>0</v>
      </c>
      <c r="L612" s="117">
        <f>SUMIF(A$4:A612,"="&amp;A612,I$4:I612)-SUMIF(A$4:A612,"="&amp;A612,H$4:H612)</f>
        <v>0</v>
      </c>
      <c r="M612" s="117">
        <f>SUMIF(A$4:A612,"="&amp;A612,K$4:K612)-SUMIF(A$4:A612,"="&amp;A612,J$4:J612)</f>
        <v>0</v>
      </c>
      <c r="N612" s="116">
        <f t="shared" ca="1" si="72"/>
        <v>-17049.919999999991</v>
      </c>
      <c r="P612" s="153"/>
    </row>
    <row r="613" spans="1:16" s="17" customFormat="1" x14ac:dyDescent="0.35">
      <c r="A613" s="118"/>
      <c r="B613" s="119"/>
      <c r="C613" s="124"/>
      <c r="D613" s="123"/>
      <c r="E613" s="123"/>
      <c r="F613" s="121"/>
      <c r="G613" s="124"/>
      <c r="H613" s="123"/>
      <c r="I613" s="123"/>
      <c r="J613" s="35">
        <f t="shared" si="70"/>
        <v>0</v>
      </c>
      <c r="K613" s="35">
        <f t="shared" si="71"/>
        <v>0</v>
      </c>
      <c r="L613" s="117">
        <f>SUMIF(A$4:A613,"="&amp;A613,I$4:I613)-SUMIF(A$4:A613,"="&amp;A613,H$4:H613)</f>
        <v>0</v>
      </c>
      <c r="M613" s="117">
        <f>SUMIF(A$4:A613,"="&amp;A613,K$4:K613)-SUMIF(A$4:A613,"="&amp;A613,J$4:J613)</f>
        <v>0</v>
      </c>
      <c r="N613" s="116">
        <f t="shared" ca="1" si="72"/>
        <v>-17049.919999999991</v>
      </c>
      <c r="P613" s="153"/>
    </row>
    <row r="614" spans="1:16" s="17" customFormat="1" x14ac:dyDescent="0.35">
      <c r="A614" s="118"/>
      <c r="B614" s="119"/>
      <c r="C614" s="124"/>
      <c r="D614" s="123"/>
      <c r="E614" s="123"/>
      <c r="F614" s="121"/>
      <c r="G614" s="124"/>
      <c r="H614" s="123"/>
      <c r="I614" s="123"/>
      <c r="J614" s="35">
        <f t="shared" si="70"/>
        <v>0</v>
      </c>
      <c r="K614" s="35">
        <f t="shared" si="71"/>
        <v>0</v>
      </c>
      <c r="L614" s="117">
        <f>SUMIF(A$4:A614,"="&amp;A614,I$4:I614)-SUMIF(A$4:A614,"="&amp;A614,H$4:H614)</f>
        <v>0</v>
      </c>
      <c r="M614" s="117">
        <f>SUMIF(A$4:A614,"="&amp;A614,K$4:K614)-SUMIF(A$4:A614,"="&amp;A614,J$4:J614)</f>
        <v>0</v>
      </c>
      <c r="N614" s="116">
        <f t="shared" ca="1" si="72"/>
        <v>-17049.919999999991</v>
      </c>
      <c r="P614" s="153"/>
    </row>
    <row r="615" spans="1:16" s="17" customFormat="1" x14ac:dyDescent="0.35">
      <c r="A615" s="118"/>
      <c r="B615" s="119"/>
      <c r="C615" s="124"/>
      <c r="D615" s="123"/>
      <c r="E615" s="123"/>
      <c r="F615" s="121"/>
      <c r="G615" s="124"/>
      <c r="H615" s="123"/>
      <c r="I615" s="123"/>
      <c r="J615" s="35">
        <f t="shared" si="70"/>
        <v>0</v>
      </c>
      <c r="K615" s="35">
        <f t="shared" si="71"/>
        <v>0</v>
      </c>
      <c r="L615" s="117">
        <f>SUMIF(A$4:A615,"="&amp;A615,I$4:I615)-SUMIF(A$4:A615,"="&amp;A615,H$4:H615)</f>
        <v>0</v>
      </c>
      <c r="M615" s="117">
        <f>SUMIF(A$4:A615,"="&amp;A615,K$4:K615)-SUMIF(A$4:A615,"="&amp;A615,J$4:J615)</f>
        <v>0</v>
      </c>
      <c r="N615" s="116">
        <f t="shared" ca="1" si="72"/>
        <v>-17049.919999999991</v>
      </c>
      <c r="P615" s="153"/>
    </row>
    <row r="616" spans="1:16" s="17" customFormat="1" x14ac:dyDescent="0.35">
      <c r="A616" s="118"/>
      <c r="B616" s="119"/>
      <c r="C616" s="124"/>
      <c r="D616" s="123"/>
      <c r="E616" s="123"/>
      <c r="F616" s="121"/>
      <c r="G616" s="124"/>
      <c r="H616" s="123"/>
      <c r="I616" s="123"/>
      <c r="J616" s="35">
        <f t="shared" si="70"/>
        <v>0</v>
      </c>
      <c r="K616" s="35">
        <f t="shared" si="71"/>
        <v>0</v>
      </c>
      <c r="L616" s="117">
        <f>SUMIF(A$4:A616,"="&amp;A616,I$4:I616)-SUMIF(A$4:A616,"="&amp;A616,H$4:H616)</f>
        <v>0</v>
      </c>
      <c r="M616" s="117">
        <f>SUMIF(A$4:A616,"="&amp;A616,K$4:K616)-SUMIF(A$4:A616,"="&amp;A616,J$4:J616)</f>
        <v>0</v>
      </c>
      <c r="N616" s="116">
        <f t="shared" ca="1" si="72"/>
        <v>-17049.919999999991</v>
      </c>
      <c r="P616" s="153"/>
    </row>
    <row r="617" spans="1:16" s="17" customFormat="1" x14ac:dyDescent="0.35">
      <c r="A617" s="118"/>
      <c r="B617" s="119"/>
      <c r="C617" s="124"/>
      <c r="D617" s="123"/>
      <c r="E617" s="123"/>
      <c r="F617" s="121"/>
      <c r="G617" s="124"/>
      <c r="H617" s="123"/>
      <c r="I617" s="123"/>
      <c r="J617" s="35">
        <f t="shared" si="70"/>
        <v>0</v>
      </c>
      <c r="K617" s="35">
        <f t="shared" si="71"/>
        <v>0</v>
      </c>
      <c r="L617" s="117">
        <f>SUMIF(A$4:A617,"="&amp;A617,I$4:I617)-SUMIF(A$4:A617,"="&amp;A617,H$4:H617)</f>
        <v>0</v>
      </c>
      <c r="M617" s="117">
        <f>SUMIF(A$4:A617,"="&amp;A617,K$4:K617)-SUMIF(A$4:A617,"="&amp;A617,J$4:J617)</f>
        <v>0</v>
      </c>
      <c r="N617" s="116">
        <f t="shared" ca="1" si="72"/>
        <v>-17049.919999999991</v>
      </c>
      <c r="P617" s="153"/>
    </row>
    <row r="618" spans="1:16" s="17" customFormat="1" x14ac:dyDescent="0.35">
      <c r="A618" s="118"/>
      <c r="B618" s="119"/>
      <c r="C618" s="124"/>
      <c r="D618" s="123"/>
      <c r="E618" s="123"/>
      <c r="F618" s="121"/>
      <c r="G618" s="124"/>
      <c r="H618" s="123"/>
      <c r="I618" s="123"/>
      <c r="J618" s="35">
        <f t="shared" si="70"/>
        <v>0</v>
      </c>
      <c r="K618" s="35">
        <f t="shared" si="71"/>
        <v>0</v>
      </c>
      <c r="L618" s="117">
        <f>SUMIF(A$4:A618,"="&amp;A618,I$4:I618)-SUMIF(A$4:A618,"="&amp;A618,H$4:H618)</f>
        <v>0</v>
      </c>
      <c r="M618" s="117">
        <f>SUMIF(A$4:A618,"="&amp;A618,K$4:K618)-SUMIF(A$4:A618,"="&amp;A618,J$4:J618)</f>
        <v>0</v>
      </c>
      <c r="N618" s="116">
        <f t="shared" ca="1" si="72"/>
        <v>-17049.919999999991</v>
      </c>
      <c r="P618" s="153"/>
    </row>
    <row r="619" spans="1:16" s="17" customFormat="1" x14ac:dyDescent="0.35">
      <c r="A619" s="118"/>
      <c r="B619" s="119"/>
      <c r="C619" s="124"/>
      <c r="D619" s="123"/>
      <c r="E619" s="123"/>
      <c r="F619" s="121"/>
      <c r="G619" s="124"/>
      <c r="H619" s="123"/>
      <c r="I619" s="123"/>
      <c r="J619" s="35">
        <f t="shared" si="70"/>
        <v>0</v>
      </c>
      <c r="K619" s="35">
        <f t="shared" si="71"/>
        <v>0</v>
      </c>
      <c r="L619" s="117">
        <f>SUMIF(A$4:A619,"="&amp;A619,I$4:I619)-SUMIF(A$4:A619,"="&amp;A619,H$4:H619)</f>
        <v>0</v>
      </c>
      <c r="M619" s="117">
        <f>SUMIF(A$4:A619,"="&amp;A619,K$4:K619)-SUMIF(A$4:A619,"="&amp;A619,J$4:J619)</f>
        <v>0</v>
      </c>
      <c r="N619" s="116">
        <f t="shared" ca="1" si="72"/>
        <v>-17049.919999999991</v>
      </c>
      <c r="P619" s="153"/>
    </row>
    <row r="620" spans="1:16" s="17" customFormat="1" x14ac:dyDescent="0.35">
      <c r="A620" s="118"/>
      <c r="B620" s="119"/>
      <c r="C620" s="124"/>
      <c r="D620" s="123"/>
      <c r="E620" s="123"/>
      <c r="F620" s="121"/>
      <c r="G620" s="124"/>
      <c r="H620" s="123"/>
      <c r="I620" s="123"/>
      <c r="J620" s="35">
        <f t="shared" si="70"/>
        <v>0</v>
      </c>
      <c r="K620" s="35">
        <f t="shared" si="71"/>
        <v>0</v>
      </c>
      <c r="L620" s="117">
        <f>SUMIF(A$4:A620,"="&amp;A620,I$4:I620)-SUMIF(A$4:A620,"="&amp;A620,H$4:H620)</f>
        <v>0</v>
      </c>
      <c r="M620" s="117">
        <f>SUMIF(A$4:A620,"="&amp;A620,K$4:K620)-SUMIF(A$4:A620,"="&amp;A620,J$4:J620)</f>
        <v>0</v>
      </c>
      <c r="N620" s="116">
        <f t="shared" ca="1" si="72"/>
        <v>-17049.919999999991</v>
      </c>
      <c r="P620" s="153"/>
    </row>
    <row r="621" spans="1:16" s="17" customFormat="1" x14ac:dyDescent="0.35">
      <c r="A621" s="118"/>
      <c r="B621" s="119"/>
      <c r="C621" s="124"/>
      <c r="D621" s="123"/>
      <c r="E621" s="123"/>
      <c r="F621" s="121"/>
      <c r="G621" s="124"/>
      <c r="H621" s="123"/>
      <c r="I621" s="123"/>
      <c r="J621" s="35">
        <f t="shared" si="70"/>
        <v>0</v>
      </c>
      <c r="K621" s="35">
        <f t="shared" si="71"/>
        <v>0</v>
      </c>
      <c r="L621" s="117">
        <f>SUMIF(A$4:A621,"="&amp;A621,I$4:I621)-SUMIF(A$4:A621,"="&amp;A621,H$4:H621)</f>
        <v>0</v>
      </c>
      <c r="M621" s="117">
        <f>SUMIF(A$4:A621,"="&amp;A621,K$4:K621)-SUMIF(A$4:A621,"="&amp;A621,J$4:J621)</f>
        <v>0</v>
      </c>
      <c r="N621" s="116">
        <f t="shared" ca="1" si="72"/>
        <v>-17049.919999999991</v>
      </c>
      <c r="P621" s="153"/>
    </row>
    <row r="622" spans="1:16" s="17" customFormat="1" x14ac:dyDescent="0.35">
      <c r="A622" s="118"/>
      <c r="B622" s="119"/>
      <c r="C622" s="124"/>
      <c r="D622" s="123"/>
      <c r="E622" s="123"/>
      <c r="F622" s="121"/>
      <c r="G622" s="124"/>
      <c r="H622" s="123"/>
      <c r="I622" s="123"/>
      <c r="J622" s="35">
        <f t="shared" si="70"/>
        <v>0</v>
      </c>
      <c r="K622" s="35">
        <f t="shared" si="71"/>
        <v>0</v>
      </c>
      <c r="L622" s="117">
        <f>SUMIF(A$4:A622,"="&amp;A622,I$4:I622)-SUMIF(A$4:A622,"="&amp;A622,H$4:H622)</f>
        <v>0</v>
      </c>
      <c r="M622" s="117">
        <f>SUMIF(A$4:A622,"="&amp;A622,K$4:K622)-SUMIF(A$4:A622,"="&amp;A622,J$4:J622)</f>
        <v>0</v>
      </c>
      <c r="N622" s="116">
        <f t="shared" ca="1" si="72"/>
        <v>-17049.919999999991</v>
      </c>
      <c r="P622" s="153"/>
    </row>
    <row r="623" spans="1:16" s="17" customFormat="1" x14ac:dyDescent="0.35">
      <c r="A623" s="118"/>
      <c r="B623" s="119"/>
      <c r="C623" s="124"/>
      <c r="D623" s="123"/>
      <c r="E623" s="123"/>
      <c r="F623" s="121"/>
      <c r="G623" s="124"/>
      <c r="H623" s="123"/>
      <c r="I623" s="123"/>
      <c r="J623" s="35">
        <f t="shared" si="70"/>
        <v>0</v>
      </c>
      <c r="K623" s="35">
        <f t="shared" si="71"/>
        <v>0</v>
      </c>
      <c r="L623" s="117">
        <f>SUMIF(A$4:A623,"="&amp;A623,I$4:I623)-SUMIF(A$4:A623,"="&amp;A623,H$4:H623)</f>
        <v>0</v>
      </c>
      <c r="M623" s="117">
        <f>SUMIF(A$4:A623,"="&amp;A623,K$4:K623)-SUMIF(A$4:A623,"="&amp;A623,J$4:J623)</f>
        <v>0</v>
      </c>
      <c r="N623" s="116">
        <f t="shared" ca="1" si="72"/>
        <v>-17049.919999999991</v>
      </c>
      <c r="P623" s="153"/>
    </row>
    <row r="624" spans="1:16" s="17" customFormat="1" x14ac:dyDescent="0.35">
      <c r="A624" s="118"/>
      <c r="B624" s="119"/>
      <c r="C624" s="124"/>
      <c r="D624" s="123"/>
      <c r="E624" s="123"/>
      <c r="F624" s="121"/>
      <c r="G624" s="124"/>
      <c r="H624" s="123"/>
      <c r="I624" s="123"/>
      <c r="J624" s="35">
        <f t="shared" si="70"/>
        <v>0</v>
      </c>
      <c r="K624" s="35">
        <f t="shared" si="71"/>
        <v>0</v>
      </c>
      <c r="L624" s="117">
        <f>SUMIF(A$4:A624,"="&amp;A624,I$4:I624)-SUMIF(A$4:A624,"="&amp;A624,H$4:H624)</f>
        <v>0</v>
      </c>
      <c r="M624" s="117">
        <f>SUMIF(A$4:A624,"="&amp;A624,K$4:K624)-SUMIF(A$4:A624,"="&amp;A624,J$4:J624)</f>
        <v>0</v>
      </c>
      <c r="N624" s="116">
        <f t="shared" ca="1" si="72"/>
        <v>-17049.919999999991</v>
      </c>
      <c r="P624" s="153"/>
    </row>
    <row r="625" spans="1:16" s="17" customFormat="1" x14ac:dyDescent="0.35">
      <c r="A625" s="118"/>
      <c r="B625" s="119"/>
      <c r="C625" s="124"/>
      <c r="D625" s="123"/>
      <c r="E625" s="123"/>
      <c r="F625" s="121"/>
      <c r="G625" s="124"/>
      <c r="H625" s="123"/>
      <c r="I625" s="123"/>
      <c r="J625" s="35">
        <f t="shared" si="70"/>
        <v>0</v>
      </c>
      <c r="K625" s="35">
        <f t="shared" si="71"/>
        <v>0</v>
      </c>
      <c r="L625" s="117">
        <f>SUMIF(A$4:A625,"="&amp;A625,I$4:I625)-SUMIF(A$4:A625,"="&amp;A625,H$4:H625)</f>
        <v>0</v>
      </c>
      <c r="M625" s="117">
        <f>SUMIF(A$4:A625,"="&amp;A625,K$4:K625)-SUMIF(A$4:A625,"="&amp;A625,J$4:J625)</f>
        <v>0</v>
      </c>
      <c r="N625" s="116">
        <f t="shared" ca="1" si="72"/>
        <v>-17049.919999999991</v>
      </c>
      <c r="P625" s="153"/>
    </row>
    <row r="626" spans="1:16" s="17" customFormat="1" x14ac:dyDescent="0.35">
      <c r="A626" s="118"/>
      <c r="B626" s="119"/>
      <c r="C626" s="124"/>
      <c r="D626" s="123"/>
      <c r="E626" s="123"/>
      <c r="F626" s="121"/>
      <c r="G626" s="124"/>
      <c r="H626" s="123"/>
      <c r="I626" s="123"/>
      <c r="J626" s="35">
        <f t="shared" ref="J626:J666" si="73">IF(OR(G626="c",G626="R"),H626,0)</f>
        <v>0</v>
      </c>
      <c r="K626" s="35">
        <f t="shared" ref="K626:K666" si="74">IF(OR(G626="c",G626="R"),I626,0)</f>
        <v>0</v>
      </c>
      <c r="L626" s="117">
        <f>SUMIF(A$4:A626,"="&amp;A626,I$4:I626)-SUMIF(A$4:A626,"="&amp;A626,H$4:H626)</f>
        <v>0</v>
      </c>
      <c r="M626" s="117">
        <f>SUMIF(A$4:A626,"="&amp;A626,K$4:K626)-SUMIF(A$4:A626,"="&amp;A626,J$4:J626)</f>
        <v>0</v>
      </c>
      <c r="N626" s="116">
        <f t="shared" ref="N626:N666" ca="1" si="75">IF(ISERROR(OFFSET(N626,-1,0,1,1)+I626-H626),I626-H626,OFFSET(N626,-1,0,1,1)+I626-H626)</f>
        <v>-17049.919999999991</v>
      </c>
      <c r="P626" s="153"/>
    </row>
    <row r="627" spans="1:16" s="17" customFormat="1" x14ac:dyDescent="0.35">
      <c r="A627" s="118"/>
      <c r="B627" s="119"/>
      <c r="C627" s="124"/>
      <c r="D627" s="123"/>
      <c r="E627" s="123"/>
      <c r="F627" s="121"/>
      <c r="G627" s="124"/>
      <c r="H627" s="123"/>
      <c r="I627" s="123"/>
      <c r="J627" s="35">
        <f t="shared" si="73"/>
        <v>0</v>
      </c>
      <c r="K627" s="35">
        <f t="shared" si="74"/>
        <v>0</v>
      </c>
      <c r="L627" s="117">
        <f>SUMIF(A$4:A627,"="&amp;A627,I$4:I627)-SUMIF(A$4:A627,"="&amp;A627,H$4:H627)</f>
        <v>0</v>
      </c>
      <c r="M627" s="117">
        <f>SUMIF(A$4:A627,"="&amp;A627,K$4:K627)-SUMIF(A$4:A627,"="&amp;A627,J$4:J627)</f>
        <v>0</v>
      </c>
      <c r="N627" s="116">
        <f t="shared" ca="1" si="75"/>
        <v>-17049.919999999991</v>
      </c>
      <c r="P627" s="153"/>
    </row>
    <row r="628" spans="1:16" s="17" customFormat="1" x14ac:dyDescent="0.35">
      <c r="A628" s="118"/>
      <c r="B628" s="119"/>
      <c r="C628" s="124"/>
      <c r="D628" s="123"/>
      <c r="E628" s="123"/>
      <c r="F628" s="121"/>
      <c r="G628" s="124"/>
      <c r="H628" s="123"/>
      <c r="I628" s="123"/>
      <c r="J628" s="35">
        <f t="shared" si="73"/>
        <v>0</v>
      </c>
      <c r="K628" s="35">
        <f t="shared" si="74"/>
        <v>0</v>
      </c>
      <c r="L628" s="117">
        <f>SUMIF(A$4:A628,"="&amp;A628,I$4:I628)-SUMIF(A$4:A628,"="&amp;A628,H$4:H628)</f>
        <v>0</v>
      </c>
      <c r="M628" s="117">
        <f>SUMIF(A$4:A628,"="&amp;A628,K$4:K628)-SUMIF(A$4:A628,"="&amp;A628,J$4:J628)</f>
        <v>0</v>
      </c>
      <c r="N628" s="116">
        <f t="shared" ca="1" si="75"/>
        <v>-17049.919999999991</v>
      </c>
      <c r="P628" s="153"/>
    </row>
    <row r="629" spans="1:16" s="17" customFormat="1" x14ac:dyDescent="0.35">
      <c r="A629" s="118"/>
      <c r="B629" s="119"/>
      <c r="C629" s="124"/>
      <c r="D629" s="123"/>
      <c r="E629" s="123"/>
      <c r="F629" s="121"/>
      <c r="G629" s="124"/>
      <c r="H629" s="123"/>
      <c r="I629" s="123"/>
      <c r="J629" s="35">
        <f t="shared" si="73"/>
        <v>0</v>
      </c>
      <c r="K629" s="35">
        <f t="shared" si="74"/>
        <v>0</v>
      </c>
      <c r="L629" s="117">
        <f>SUMIF(A$4:A629,"="&amp;A629,I$4:I629)-SUMIF(A$4:A629,"="&amp;A629,H$4:H629)</f>
        <v>0</v>
      </c>
      <c r="M629" s="117">
        <f>SUMIF(A$4:A629,"="&amp;A629,K$4:K629)-SUMIF(A$4:A629,"="&amp;A629,J$4:J629)</f>
        <v>0</v>
      </c>
      <c r="N629" s="116">
        <f t="shared" ca="1" si="75"/>
        <v>-17049.919999999991</v>
      </c>
      <c r="P629" s="153"/>
    </row>
    <row r="630" spans="1:16" s="17" customFormat="1" x14ac:dyDescent="0.35">
      <c r="A630" s="118"/>
      <c r="B630" s="119"/>
      <c r="C630" s="124"/>
      <c r="D630" s="123"/>
      <c r="E630" s="123"/>
      <c r="F630" s="121"/>
      <c r="G630" s="124"/>
      <c r="H630" s="123"/>
      <c r="I630" s="123"/>
      <c r="J630" s="35">
        <f t="shared" si="73"/>
        <v>0</v>
      </c>
      <c r="K630" s="35">
        <f t="shared" si="74"/>
        <v>0</v>
      </c>
      <c r="L630" s="117">
        <f>SUMIF(A$4:A630,"="&amp;A630,I$4:I630)-SUMIF(A$4:A630,"="&amp;A630,H$4:H630)</f>
        <v>0</v>
      </c>
      <c r="M630" s="117">
        <f>SUMIF(A$4:A630,"="&amp;A630,K$4:K630)-SUMIF(A$4:A630,"="&amp;A630,J$4:J630)</f>
        <v>0</v>
      </c>
      <c r="N630" s="116">
        <f t="shared" ca="1" si="75"/>
        <v>-17049.919999999991</v>
      </c>
      <c r="P630" s="153"/>
    </row>
    <row r="631" spans="1:16" s="17" customFormat="1" x14ac:dyDescent="0.35">
      <c r="A631" s="118"/>
      <c r="B631" s="119"/>
      <c r="C631" s="124"/>
      <c r="D631" s="123"/>
      <c r="E631" s="123"/>
      <c r="F631" s="121"/>
      <c r="G631" s="124"/>
      <c r="H631" s="123"/>
      <c r="I631" s="123"/>
      <c r="J631" s="35">
        <f t="shared" si="73"/>
        <v>0</v>
      </c>
      <c r="K631" s="35">
        <f t="shared" si="74"/>
        <v>0</v>
      </c>
      <c r="L631" s="117">
        <f>SUMIF(A$4:A631,"="&amp;A631,I$4:I631)-SUMIF(A$4:A631,"="&amp;A631,H$4:H631)</f>
        <v>0</v>
      </c>
      <c r="M631" s="117">
        <f>SUMIF(A$4:A631,"="&amp;A631,K$4:K631)-SUMIF(A$4:A631,"="&amp;A631,J$4:J631)</f>
        <v>0</v>
      </c>
      <c r="N631" s="116">
        <f t="shared" ca="1" si="75"/>
        <v>-17049.919999999991</v>
      </c>
      <c r="P631" s="153"/>
    </row>
    <row r="632" spans="1:16" s="17" customFormat="1" x14ac:dyDescent="0.35">
      <c r="A632" s="118"/>
      <c r="B632" s="119"/>
      <c r="C632" s="124"/>
      <c r="D632" s="123"/>
      <c r="E632" s="123"/>
      <c r="F632" s="121"/>
      <c r="G632" s="124"/>
      <c r="H632" s="123"/>
      <c r="I632" s="123"/>
      <c r="J632" s="35">
        <f t="shared" si="73"/>
        <v>0</v>
      </c>
      <c r="K632" s="35">
        <f t="shared" si="74"/>
        <v>0</v>
      </c>
      <c r="L632" s="117">
        <f>SUMIF(A$4:A632,"="&amp;A632,I$4:I632)-SUMIF(A$4:A632,"="&amp;A632,H$4:H632)</f>
        <v>0</v>
      </c>
      <c r="M632" s="117">
        <f>SUMIF(A$4:A632,"="&amp;A632,K$4:K632)-SUMIF(A$4:A632,"="&amp;A632,J$4:J632)</f>
        <v>0</v>
      </c>
      <c r="N632" s="116">
        <f t="shared" ca="1" si="75"/>
        <v>-17049.919999999991</v>
      </c>
      <c r="P632" s="153"/>
    </row>
    <row r="633" spans="1:16" s="17" customFormat="1" x14ac:dyDescent="0.35">
      <c r="A633" s="118"/>
      <c r="B633" s="119"/>
      <c r="C633" s="124"/>
      <c r="D633" s="123"/>
      <c r="E633" s="123"/>
      <c r="F633" s="121"/>
      <c r="G633" s="124"/>
      <c r="H633" s="123"/>
      <c r="I633" s="123"/>
      <c r="J633" s="35">
        <f t="shared" si="73"/>
        <v>0</v>
      </c>
      <c r="K633" s="35">
        <f t="shared" si="74"/>
        <v>0</v>
      </c>
      <c r="L633" s="117">
        <f>SUMIF(A$4:A633,"="&amp;A633,I$4:I633)-SUMIF(A$4:A633,"="&amp;A633,H$4:H633)</f>
        <v>0</v>
      </c>
      <c r="M633" s="117">
        <f>SUMIF(A$4:A633,"="&amp;A633,K$4:K633)-SUMIF(A$4:A633,"="&amp;A633,J$4:J633)</f>
        <v>0</v>
      </c>
      <c r="N633" s="116">
        <f t="shared" ca="1" si="75"/>
        <v>-17049.919999999991</v>
      </c>
      <c r="P633" s="153"/>
    </row>
    <row r="634" spans="1:16" s="17" customFormat="1" x14ac:dyDescent="0.35">
      <c r="A634" s="118"/>
      <c r="B634" s="119"/>
      <c r="C634" s="124"/>
      <c r="D634" s="123"/>
      <c r="E634" s="123"/>
      <c r="F634" s="121"/>
      <c r="G634" s="124"/>
      <c r="H634" s="123"/>
      <c r="I634" s="123"/>
      <c r="J634" s="35">
        <f t="shared" si="73"/>
        <v>0</v>
      </c>
      <c r="K634" s="35">
        <f t="shared" si="74"/>
        <v>0</v>
      </c>
      <c r="L634" s="117">
        <f>SUMIF(A$4:A634,"="&amp;A634,I$4:I634)-SUMIF(A$4:A634,"="&amp;A634,H$4:H634)</f>
        <v>0</v>
      </c>
      <c r="M634" s="117">
        <f>SUMIF(A$4:A634,"="&amp;A634,K$4:K634)-SUMIF(A$4:A634,"="&amp;A634,J$4:J634)</f>
        <v>0</v>
      </c>
      <c r="N634" s="116">
        <f t="shared" ca="1" si="75"/>
        <v>-17049.919999999991</v>
      </c>
      <c r="P634" s="153"/>
    </row>
    <row r="635" spans="1:16" s="17" customFormat="1" x14ac:dyDescent="0.35">
      <c r="A635" s="118"/>
      <c r="B635" s="119"/>
      <c r="C635" s="124"/>
      <c r="D635" s="123"/>
      <c r="E635" s="123"/>
      <c r="F635" s="121"/>
      <c r="G635" s="124"/>
      <c r="H635" s="123"/>
      <c r="I635" s="123"/>
      <c r="J635" s="35">
        <f t="shared" si="73"/>
        <v>0</v>
      </c>
      <c r="K635" s="35">
        <f t="shared" si="74"/>
        <v>0</v>
      </c>
      <c r="L635" s="117">
        <f>SUMIF(A$4:A635,"="&amp;A635,I$4:I635)-SUMIF(A$4:A635,"="&amp;A635,H$4:H635)</f>
        <v>0</v>
      </c>
      <c r="M635" s="117">
        <f>SUMIF(A$4:A635,"="&amp;A635,K$4:K635)-SUMIF(A$4:A635,"="&amp;A635,J$4:J635)</f>
        <v>0</v>
      </c>
      <c r="N635" s="116">
        <f t="shared" ca="1" si="75"/>
        <v>-17049.919999999991</v>
      </c>
      <c r="P635" s="153"/>
    </row>
    <row r="636" spans="1:16" s="17" customFormat="1" x14ac:dyDescent="0.35">
      <c r="A636" s="118"/>
      <c r="B636" s="119"/>
      <c r="C636" s="124"/>
      <c r="D636" s="123"/>
      <c r="E636" s="123"/>
      <c r="F636" s="121"/>
      <c r="G636" s="124"/>
      <c r="H636" s="123"/>
      <c r="I636" s="123"/>
      <c r="J636" s="35">
        <f t="shared" si="73"/>
        <v>0</v>
      </c>
      <c r="K636" s="35">
        <f t="shared" si="74"/>
        <v>0</v>
      </c>
      <c r="L636" s="117">
        <f>SUMIF(A$4:A636,"="&amp;A636,I$4:I636)-SUMIF(A$4:A636,"="&amp;A636,H$4:H636)</f>
        <v>0</v>
      </c>
      <c r="M636" s="117">
        <f>SUMIF(A$4:A636,"="&amp;A636,K$4:K636)-SUMIF(A$4:A636,"="&amp;A636,J$4:J636)</f>
        <v>0</v>
      </c>
      <c r="N636" s="116">
        <f t="shared" ca="1" si="75"/>
        <v>-17049.919999999991</v>
      </c>
      <c r="P636" s="153"/>
    </row>
    <row r="637" spans="1:16" s="17" customFormat="1" x14ac:dyDescent="0.35">
      <c r="A637" s="118"/>
      <c r="B637" s="119"/>
      <c r="C637" s="124"/>
      <c r="D637" s="123"/>
      <c r="E637" s="123"/>
      <c r="F637" s="121"/>
      <c r="G637" s="124"/>
      <c r="H637" s="123"/>
      <c r="I637" s="123"/>
      <c r="J637" s="35">
        <f t="shared" si="73"/>
        <v>0</v>
      </c>
      <c r="K637" s="35">
        <f t="shared" si="74"/>
        <v>0</v>
      </c>
      <c r="L637" s="117">
        <f>SUMIF(A$4:A637,"="&amp;A637,I$4:I637)-SUMIF(A$4:A637,"="&amp;A637,H$4:H637)</f>
        <v>0</v>
      </c>
      <c r="M637" s="117">
        <f>SUMIF(A$4:A637,"="&amp;A637,K$4:K637)-SUMIF(A$4:A637,"="&amp;A637,J$4:J637)</f>
        <v>0</v>
      </c>
      <c r="N637" s="116">
        <f t="shared" ca="1" si="75"/>
        <v>-17049.919999999991</v>
      </c>
      <c r="P637" s="153"/>
    </row>
    <row r="638" spans="1:16" s="17" customFormat="1" x14ac:dyDescent="0.35">
      <c r="A638" s="118"/>
      <c r="B638" s="119"/>
      <c r="C638" s="124"/>
      <c r="D638" s="123"/>
      <c r="E638" s="123"/>
      <c r="F638" s="121"/>
      <c r="G638" s="124"/>
      <c r="H638" s="123"/>
      <c r="I638" s="123"/>
      <c r="J638" s="35">
        <f t="shared" si="73"/>
        <v>0</v>
      </c>
      <c r="K638" s="35">
        <f t="shared" si="74"/>
        <v>0</v>
      </c>
      <c r="L638" s="117">
        <f>SUMIF(A$4:A638,"="&amp;A638,I$4:I638)-SUMIF(A$4:A638,"="&amp;A638,H$4:H638)</f>
        <v>0</v>
      </c>
      <c r="M638" s="117">
        <f>SUMIF(A$4:A638,"="&amp;A638,K$4:K638)-SUMIF(A$4:A638,"="&amp;A638,J$4:J638)</f>
        <v>0</v>
      </c>
      <c r="N638" s="116">
        <f t="shared" ca="1" si="75"/>
        <v>-17049.919999999991</v>
      </c>
      <c r="P638" s="153"/>
    </row>
    <row r="639" spans="1:16" s="17" customFormat="1" x14ac:dyDescent="0.35">
      <c r="A639" s="118"/>
      <c r="B639" s="119"/>
      <c r="C639" s="124"/>
      <c r="D639" s="123"/>
      <c r="E639" s="123"/>
      <c r="F639" s="121"/>
      <c r="G639" s="124"/>
      <c r="H639" s="123"/>
      <c r="I639" s="123"/>
      <c r="J639" s="35">
        <f t="shared" si="73"/>
        <v>0</v>
      </c>
      <c r="K639" s="35">
        <f t="shared" si="74"/>
        <v>0</v>
      </c>
      <c r="L639" s="117">
        <f>SUMIF(A$4:A639,"="&amp;A639,I$4:I639)-SUMIF(A$4:A639,"="&amp;A639,H$4:H639)</f>
        <v>0</v>
      </c>
      <c r="M639" s="117">
        <f>SUMIF(A$4:A639,"="&amp;A639,K$4:K639)-SUMIF(A$4:A639,"="&amp;A639,J$4:J639)</f>
        <v>0</v>
      </c>
      <c r="N639" s="116">
        <f t="shared" ca="1" si="75"/>
        <v>-17049.919999999991</v>
      </c>
      <c r="P639" s="153"/>
    </row>
    <row r="640" spans="1:16" s="17" customFormat="1" x14ac:dyDescent="0.35">
      <c r="A640" s="118"/>
      <c r="B640" s="119"/>
      <c r="C640" s="124"/>
      <c r="D640" s="123"/>
      <c r="E640" s="123"/>
      <c r="F640" s="121"/>
      <c r="G640" s="124"/>
      <c r="H640" s="123"/>
      <c r="I640" s="123"/>
      <c r="J640" s="35">
        <f t="shared" si="73"/>
        <v>0</v>
      </c>
      <c r="K640" s="35">
        <f t="shared" si="74"/>
        <v>0</v>
      </c>
      <c r="L640" s="117">
        <f>SUMIF(A$4:A640,"="&amp;A640,I$4:I640)-SUMIF(A$4:A640,"="&amp;A640,H$4:H640)</f>
        <v>0</v>
      </c>
      <c r="M640" s="117">
        <f>SUMIF(A$4:A640,"="&amp;A640,K$4:K640)-SUMIF(A$4:A640,"="&amp;A640,J$4:J640)</f>
        <v>0</v>
      </c>
      <c r="N640" s="116">
        <f t="shared" ca="1" si="75"/>
        <v>-17049.919999999991</v>
      </c>
      <c r="P640" s="153"/>
    </row>
    <row r="641" spans="1:16" s="17" customFormat="1" x14ac:dyDescent="0.35">
      <c r="A641" s="118"/>
      <c r="B641" s="119"/>
      <c r="C641" s="124"/>
      <c r="D641" s="123"/>
      <c r="E641" s="123"/>
      <c r="F641" s="121"/>
      <c r="G641" s="124"/>
      <c r="H641" s="123"/>
      <c r="I641" s="123"/>
      <c r="J641" s="35">
        <f t="shared" si="73"/>
        <v>0</v>
      </c>
      <c r="K641" s="35">
        <f t="shared" si="74"/>
        <v>0</v>
      </c>
      <c r="L641" s="117">
        <f>SUMIF(A$4:A641,"="&amp;A641,I$4:I641)-SUMIF(A$4:A641,"="&amp;A641,H$4:H641)</f>
        <v>0</v>
      </c>
      <c r="M641" s="117">
        <f>SUMIF(A$4:A641,"="&amp;A641,K$4:K641)-SUMIF(A$4:A641,"="&amp;A641,J$4:J641)</f>
        <v>0</v>
      </c>
      <c r="N641" s="116">
        <f t="shared" ca="1" si="75"/>
        <v>-17049.919999999991</v>
      </c>
      <c r="P641" s="153"/>
    </row>
    <row r="642" spans="1:16" s="17" customFormat="1" x14ac:dyDescent="0.35">
      <c r="A642" s="118"/>
      <c r="B642" s="119"/>
      <c r="C642" s="124"/>
      <c r="D642" s="123"/>
      <c r="E642" s="123"/>
      <c r="F642" s="121"/>
      <c r="G642" s="124"/>
      <c r="H642" s="123"/>
      <c r="I642" s="123"/>
      <c r="J642" s="35">
        <f t="shared" si="73"/>
        <v>0</v>
      </c>
      <c r="K642" s="35">
        <f t="shared" si="74"/>
        <v>0</v>
      </c>
      <c r="L642" s="117">
        <f>SUMIF(A$4:A642,"="&amp;A642,I$4:I642)-SUMIF(A$4:A642,"="&amp;A642,H$4:H642)</f>
        <v>0</v>
      </c>
      <c r="M642" s="117">
        <f>SUMIF(A$4:A642,"="&amp;A642,K$4:K642)-SUMIF(A$4:A642,"="&amp;A642,J$4:J642)</f>
        <v>0</v>
      </c>
      <c r="N642" s="116">
        <f t="shared" ca="1" si="75"/>
        <v>-17049.919999999991</v>
      </c>
      <c r="P642" s="153"/>
    </row>
    <row r="643" spans="1:16" s="17" customFormat="1" x14ac:dyDescent="0.35">
      <c r="A643" s="118"/>
      <c r="B643" s="119"/>
      <c r="C643" s="124"/>
      <c r="D643" s="123"/>
      <c r="E643" s="123"/>
      <c r="F643" s="121"/>
      <c r="G643" s="124"/>
      <c r="H643" s="123"/>
      <c r="I643" s="123"/>
      <c r="J643" s="35">
        <f t="shared" si="73"/>
        <v>0</v>
      </c>
      <c r="K643" s="35">
        <f t="shared" si="74"/>
        <v>0</v>
      </c>
      <c r="L643" s="117">
        <f>SUMIF(A$4:A643,"="&amp;A643,I$4:I643)-SUMIF(A$4:A643,"="&amp;A643,H$4:H643)</f>
        <v>0</v>
      </c>
      <c r="M643" s="117">
        <f>SUMIF(A$4:A643,"="&amp;A643,K$4:K643)-SUMIF(A$4:A643,"="&amp;A643,J$4:J643)</f>
        <v>0</v>
      </c>
      <c r="N643" s="116">
        <f t="shared" ca="1" si="75"/>
        <v>-17049.919999999991</v>
      </c>
      <c r="P643" s="153"/>
    </row>
    <row r="644" spans="1:16" s="17" customFormat="1" x14ac:dyDescent="0.35">
      <c r="A644" s="118"/>
      <c r="B644" s="119"/>
      <c r="C644" s="124"/>
      <c r="D644" s="123"/>
      <c r="E644" s="123"/>
      <c r="F644" s="121"/>
      <c r="G644" s="124"/>
      <c r="H644" s="123"/>
      <c r="I644" s="123"/>
      <c r="J644" s="35">
        <f t="shared" si="73"/>
        <v>0</v>
      </c>
      <c r="K644" s="35">
        <f t="shared" si="74"/>
        <v>0</v>
      </c>
      <c r="L644" s="117">
        <f>SUMIF(A$4:A644,"="&amp;A644,I$4:I644)-SUMIF(A$4:A644,"="&amp;A644,H$4:H644)</f>
        <v>0</v>
      </c>
      <c r="M644" s="117">
        <f>SUMIF(A$4:A644,"="&amp;A644,K$4:K644)-SUMIF(A$4:A644,"="&amp;A644,J$4:J644)</f>
        <v>0</v>
      </c>
      <c r="N644" s="116">
        <f t="shared" ca="1" si="75"/>
        <v>-17049.919999999991</v>
      </c>
      <c r="P644" s="153"/>
    </row>
    <row r="645" spans="1:16" s="17" customFormat="1" x14ac:dyDescent="0.35">
      <c r="A645" s="118"/>
      <c r="B645" s="119"/>
      <c r="C645" s="124"/>
      <c r="D645" s="123"/>
      <c r="E645" s="123"/>
      <c r="F645" s="121"/>
      <c r="G645" s="124"/>
      <c r="H645" s="123"/>
      <c r="I645" s="123"/>
      <c r="J645" s="35">
        <f t="shared" si="73"/>
        <v>0</v>
      </c>
      <c r="K645" s="35">
        <f t="shared" si="74"/>
        <v>0</v>
      </c>
      <c r="L645" s="117">
        <f>SUMIF(A$4:A645,"="&amp;A645,I$4:I645)-SUMIF(A$4:A645,"="&amp;A645,H$4:H645)</f>
        <v>0</v>
      </c>
      <c r="M645" s="117">
        <f>SUMIF(A$4:A645,"="&amp;A645,K$4:K645)-SUMIF(A$4:A645,"="&amp;A645,J$4:J645)</f>
        <v>0</v>
      </c>
      <c r="N645" s="116">
        <f t="shared" ca="1" si="75"/>
        <v>-17049.919999999991</v>
      </c>
      <c r="P645" s="153"/>
    </row>
    <row r="646" spans="1:16" s="17" customFormat="1" x14ac:dyDescent="0.35">
      <c r="A646" s="118"/>
      <c r="B646" s="119"/>
      <c r="C646" s="124"/>
      <c r="D646" s="123"/>
      <c r="E646" s="123"/>
      <c r="F646" s="121"/>
      <c r="G646" s="124"/>
      <c r="H646" s="123"/>
      <c r="I646" s="123"/>
      <c r="J646" s="35">
        <f t="shared" si="73"/>
        <v>0</v>
      </c>
      <c r="K646" s="35">
        <f t="shared" si="74"/>
        <v>0</v>
      </c>
      <c r="L646" s="117">
        <f>SUMIF(A$4:A646,"="&amp;A646,I$4:I646)-SUMIF(A$4:A646,"="&amp;A646,H$4:H646)</f>
        <v>0</v>
      </c>
      <c r="M646" s="117">
        <f>SUMIF(A$4:A646,"="&amp;A646,K$4:K646)-SUMIF(A$4:A646,"="&amp;A646,J$4:J646)</f>
        <v>0</v>
      </c>
      <c r="N646" s="116">
        <f t="shared" ca="1" si="75"/>
        <v>-17049.919999999991</v>
      </c>
      <c r="P646" s="153"/>
    </row>
    <row r="647" spans="1:16" s="17" customFormat="1" x14ac:dyDescent="0.35">
      <c r="A647" s="118"/>
      <c r="B647" s="119"/>
      <c r="C647" s="124"/>
      <c r="D647" s="123"/>
      <c r="E647" s="123"/>
      <c r="F647" s="121"/>
      <c r="G647" s="124"/>
      <c r="H647" s="123"/>
      <c r="I647" s="123"/>
      <c r="J647" s="35">
        <f t="shared" si="73"/>
        <v>0</v>
      </c>
      <c r="K647" s="35">
        <f t="shared" si="74"/>
        <v>0</v>
      </c>
      <c r="L647" s="117">
        <f>SUMIF(A$4:A647,"="&amp;A647,I$4:I647)-SUMIF(A$4:A647,"="&amp;A647,H$4:H647)</f>
        <v>0</v>
      </c>
      <c r="M647" s="117">
        <f>SUMIF(A$4:A647,"="&amp;A647,K$4:K647)-SUMIF(A$4:A647,"="&amp;A647,J$4:J647)</f>
        <v>0</v>
      </c>
      <c r="N647" s="116">
        <f t="shared" ca="1" si="75"/>
        <v>-17049.919999999991</v>
      </c>
      <c r="P647" s="153"/>
    </row>
    <row r="648" spans="1:16" s="17" customFormat="1" x14ac:dyDescent="0.35">
      <c r="A648" s="118"/>
      <c r="B648" s="119"/>
      <c r="C648" s="124"/>
      <c r="D648" s="123"/>
      <c r="E648" s="123"/>
      <c r="F648" s="121"/>
      <c r="G648" s="124"/>
      <c r="H648" s="123"/>
      <c r="I648" s="123"/>
      <c r="J648" s="35">
        <f t="shared" si="73"/>
        <v>0</v>
      </c>
      <c r="K648" s="35">
        <f t="shared" si="74"/>
        <v>0</v>
      </c>
      <c r="L648" s="117">
        <f>SUMIF(A$4:A648,"="&amp;A648,I$4:I648)-SUMIF(A$4:A648,"="&amp;A648,H$4:H648)</f>
        <v>0</v>
      </c>
      <c r="M648" s="117">
        <f>SUMIF(A$4:A648,"="&amp;A648,K$4:K648)-SUMIF(A$4:A648,"="&amp;A648,J$4:J648)</f>
        <v>0</v>
      </c>
      <c r="N648" s="116">
        <f t="shared" ca="1" si="75"/>
        <v>-17049.919999999991</v>
      </c>
      <c r="P648" s="153"/>
    </row>
    <row r="649" spans="1:16" s="17" customFormat="1" x14ac:dyDescent="0.35">
      <c r="A649" s="118"/>
      <c r="B649" s="119"/>
      <c r="C649" s="124"/>
      <c r="D649" s="123"/>
      <c r="E649" s="123"/>
      <c r="F649" s="121"/>
      <c r="G649" s="124"/>
      <c r="H649" s="123"/>
      <c r="I649" s="123"/>
      <c r="J649" s="35">
        <f t="shared" si="73"/>
        <v>0</v>
      </c>
      <c r="K649" s="35">
        <f t="shared" si="74"/>
        <v>0</v>
      </c>
      <c r="L649" s="117">
        <f>SUMIF(A$4:A649,"="&amp;A649,I$4:I649)-SUMIF(A$4:A649,"="&amp;A649,H$4:H649)</f>
        <v>0</v>
      </c>
      <c r="M649" s="117">
        <f>SUMIF(A$4:A649,"="&amp;A649,K$4:K649)-SUMIF(A$4:A649,"="&amp;A649,J$4:J649)</f>
        <v>0</v>
      </c>
      <c r="N649" s="116">
        <f t="shared" ca="1" si="75"/>
        <v>-17049.919999999991</v>
      </c>
      <c r="P649" s="153"/>
    </row>
    <row r="650" spans="1:16" s="17" customFormat="1" x14ac:dyDescent="0.35">
      <c r="A650" s="118"/>
      <c r="B650" s="119"/>
      <c r="C650" s="124"/>
      <c r="D650" s="123"/>
      <c r="E650" s="123"/>
      <c r="F650" s="121"/>
      <c r="G650" s="124"/>
      <c r="H650" s="123"/>
      <c r="I650" s="123"/>
      <c r="J650" s="35">
        <f t="shared" si="73"/>
        <v>0</v>
      </c>
      <c r="K650" s="35">
        <f t="shared" si="74"/>
        <v>0</v>
      </c>
      <c r="L650" s="117">
        <f>SUMIF(A$4:A650,"="&amp;A650,I$4:I650)-SUMIF(A$4:A650,"="&amp;A650,H$4:H650)</f>
        <v>0</v>
      </c>
      <c r="M650" s="117">
        <f>SUMIF(A$4:A650,"="&amp;A650,K$4:K650)-SUMIF(A$4:A650,"="&amp;A650,J$4:J650)</f>
        <v>0</v>
      </c>
      <c r="N650" s="116">
        <f t="shared" ca="1" si="75"/>
        <v>-17049.919999999991</v>
      </c>
      <c r="P650" s="153"/>
    </row>
    <row r="651" spans="1:16" s="17" customFormat="1" x14ac:dyDescent="0.35">
      <c r="A651" s="118"/>
      <c r="B651" s="119"/>
      <c r="C651" s="124"/>
      <c r="D651" s="123"/>
      <c r="E651" s="123"/>
      <c r="F651" s="121"/>
      <c r="G651" s="124"/>
      <c r="H651" s="123"/>
      <c r="I651" s="123"/>
      <c r="J651" s="35">
        <f t="shared" si="73"/>
        <v>0</v>
      </c>
      <c r="K651" s="35">
        <f t="shared" si="74"/>
        <v>0</v>
      </c>
      <c r="L651" s="117">
        <f>SUMIF(A$4:A651,"="&amp;A651,I$4:I651)-SUMIF(A$4:A651,"="&amp;A651,H$4:H651)</f>
        <v>0</v>
      </c>
      <c r="M651" s="117">
        <f>SUMIF(A$4:A651,"="&amp;A651,K$4:K651)-SUMIF(A$4:A651,"="&amp;A651,J$4:J651)</f>
        <v>0</v>
      </c>
      <c r="N651" s="116">
        <f t="shared" ca="1" si="75"/>
        <v>-17049.919999999991</v>
      </c>
      <c r="P651" s="153"/>
    </row>
    <row r="652" spans="1:16" s="17" customFormat="1" x14ac:dyDescent="0.35">
      <c r="A652" s="118"/>
      <c r="B652" s="119"/>
      <c r="C652" s="124"/>
      <c r="D652" s="123"/>
      <c r="E652" s="123"/>
      <c r="F652" s="121"/>
      <c r="G652" s="124"/>
      <c r="H652" s="123"/>
      <c r="I652" s="123"/>
      <c r="J652" s="35">
        <f t="shared" si="73"/>
        <v>0</v>
      </c>
      <c r="K652" s="35">
        <f t="shared" si="74"/>
        <v>0</v>
      </c>
      <c r="L652" s="117">
        <f>SUMIF(A$4:A652,"="&amp;A652,I$4:I652)-SUMIF(A$4:A652,"="&amp;A652,H$4:H652)</f>
        <v>0</v>
      </c>
      <c r="M652" s="117">
        <f>SUMIF(A$4:A652,"="&amp;A652,K$4:K652)-SUMIF(A$4:A652,"="&amp;A652,J$4:J652)</f>
        <v>0</v>
      </c>
      <c r="N652" s="116">
        <f t="shared" ca="1" si="75"/>
        <v>-17049.919999999991</v>
      </c>
      <c r="P652" s="153"/>
    </row>
    <row r="653" spans="1:16" s="17" customFormat="1" x14ac:dyDescent="0.35">
      <c r="A653" s="118"/>
      <c r="B653" s="119"/>
      <c r="C653" s="124"/>
      <c r="D653" s="123"/>
      <c r="E653" s="123"/>
      <c r="F653" s="121"/>
      <c r="G653" s="124"/>
      <c r="H653" s="123"/>
      <c r="I653" s="123"/>
      <c r="J653" s="35">
        <f t="shared" si="73"/>
        <v>0</v>
      </c>
      <c r="K653" s="35">
        <f t="shared" si="74"/>
        <v>0</v>
      </c>
      <c r="L653" s="117">
        <f>SUMIF(A$4:A653,"="&amp;A653,I$4:I653)-SUMIF(A$4:A653,"="&amp;A653,H$4:H653)</f>
        <v>0</v>
      </c>
      <c r="M653" s="117">
        <f>SUMIF(A$4:A653,"="&amp;A653,K$4:K653)-SUMIF(A$4:A653,"="&amp;A653,J$4:J653)</f>
        <v>0</v>
      </c>
      <c r="N653" s="116">
        <f t="shared" ca="1" si="75"/>
        <v>-17049.919999999991</v>
      </c>
      <c r="P653" s="153"/>
    </row>
    <row r="654" spans="1:16" s="17" customFormat="1" x14ac:dyDescent="0.35">
      <c r="A654" s="118"/>
      <c r="B654" s="119"/>
      <c r="C654" s="124"/>
      <c r="D654" s="123"/>
      <c r="E654" s="123"/>
      <c r="F654" s="121"/>
      <c r="G654" s="124"/>
      <c r="H654" s="123"/>
      <c r="I654" s="123"/>
      <c r="J654" s="35">
        <f t="shared" si="73"/>
        <v>0</v>
      </c>
      <c r="K654" s="35">
        <f t="shared" si="74"/>
        <v>0</v>
      </c>
      <c r="L654" s="117">
        <f>SUMIF(A$4:A654,"="&amp;A654,I$4:I654)-SUMIF(A$4:A654,"="&amp;A654,H$4:H654)</f>
        <v>0</v>
      </c>
      <c r="M654" s="117">
        <f>SUMIF(A$4:A654,"="&amp;A654,K$4:K654)-SUMIF(A$4:A654,"="&amp;A654,J$4:J654)</f>
        <v>0</v>
      </c>
      <c r="N654" s="116">
        <f t="shared" ca="1" si="75"/>
        <v>-17049.919999999991</v>
      </c>
      <c r="P654" s="153"/>
    </row>
    <row r="655" spans="1:16" s="17" customFormat="1" x14ac:dyDescent="0.35">
      <c r="A655" s="118"/>
      <c r="B655" s="119"/>
      <c r="C655" s="124"/>
      <c r="D655" s="123"/>
      <c r="E655" s="123"/>
      <c r="F655" s="121"/>
      <c r="G655" s="124"/>
      <c r="H655" s="123"/>
      <c r="I655" s="123"/>
      <c r="J655" s="35">
        <f t="shared" si="73"/>
        <v>0</v>
      </c>
      <c r="K655" s="35">
        <f t="shared" si="74"/>
        <v>0</v>
      </c>
      <c r="L655" s="117">
        <f>SUMIF(A$4:A655,"="&amp;A655,I$4:I655)-SUMIF(A$4:A655,"="&amp;A655,H$4:H655)</f>
        <v>0</v>
      </c>
      <c r="M655" s="117">
        <f>SUMIF(A$4:A655,"="&amp;A655,K$4:K655)-SUMIF(A$4:A655,"="&amp;A655,J$4:J655)</f>
        <v>0</v>
      </c>
      <c r="N655" s="116">
        <f t="shared" ca="1" si="75"/>
        <v>-17049.919999999991</v>
      </c>
      <c r="P655" s="153"/>
    </row>
    <row r="656" spans="1:16" s="17" customFormat="1" x14ac:dyDescent="0.35">
      <c r="A656" s="118"/>
      <c r="B656" s="119"/>
      <c r="C656" s="124"/>
      <c r="D656" s="123"/>
      <c r="E656" s="123"/>
      <c r="F656" s="121"/>
      <c r="G656" s="124"/>
      <c r="H656" s="123"/>
      <c r="I656" s="123"/>
      <c r="J656" s="35">
        <f t="shared" si="73"/>
        <v>0</v>
      </c>
      <c r="K656" s="35">
        <f t="shared" si="74"/>
        <v>0</v>
      </c>
      <c r="L656" s="117">
        <f>SUMIF(A$4:A656,"="&amp;A656,I$4:I656)-SUMIF(A$4:A656,"="&amp;A656,H$4:H656)</f>
        <v>0</v>
      </c>
      <c r="M656" s="117">
        <f>SUMIF(A$4:A656,"="&amp;A656,K$4:K656)-SUMIF(A$4:A656,"="&amp;A656,J$4:J656)</f>
        <v>0</v>
      </c>
      <c r="N656" s="116">
        <f t="shared" ca="1" si="75"/>
        <v>-17049.919999999991</v>
      </c>
      <c r="P656" s="153"/>
    </row>
    <row r="657" spans="1:16" s="17" customFormat="1" x14ac:dyDescent="0.35">
      <c r="A657" s="118"/>
      <c r="B657" s="119"/>
      <c r="C657" s="124"/>
      <c r="D657" s="123"/>
      <c r="E657" s="123"/>
      <c r="F657" s="121"/>
      <c r="G657" s="124"/>
      <c r="H657" s="123"/>
      <c r="I657" s="123"/>
      <c r="J657" s="35">
        <f t="shared" si="73"/>
        <v>0</v>
      </c>
      <c r="K657" s="35">
        <f t="shared" si="74"/>
        <v>0</v>
      </c>
      <c r="L657" s="117">
        <f>SUMIF(A$4:A657,"="&amp;A657,I$4:I657)-SUMIF(A$4:A657,"="&amp;A657,H$4:H657)</f>
        <v>0</v>
      </c>
      <c r="M657" s="117">
        <f>SUMIF(A$4:A657,"="&amp;A657,K$4:K657)-SUMIF(A$4:A657,"="&amp;A657,J$4:J657)</f>
        <v>0</v>
      </c>
      <c r="N657" s="116">
        <f t="shared" ca="1" si="75"/>
        <v>-17049.919999999991</v>
      </c>
      <c r="P657" s="153"/>
    </row>
    <row r="658" spans="1:16" s="17" customFormat="1" x14ac:dyDescent="0.35">
      <c r="A658" s="118"/>
      <c r="B658" s="119"/>
      <c r="C658" s="124"/>
      <c r="D658" s="123"/>
      <c r="E658" s="123"/>
      <c r="F658" s="121"/>
      <c r="G658" s="124"/>
      <c r="H658" s="123"/>
      <c r="I658" s="123"/>
      <c r="J658" s="35">
        <f t="shared" si="73"/>
        <v>0</v>
      </c>
      <c r="K658" s="35">
        <f t="shared" si="74"/>
        <v>0</v>
      </c>
      <c r="L658" s="117">
        <f>SUMIF(A$4:A658,"="&amp;A658,I$4:I658)-SUMIF(A$4:A658,"="&amp;A658,H$4:H658)</f>
        <v>0</v>
      </c>
      <c r="M658" s="117">
        <f>SUMIF(A$4:A658,"="&amp;A658,K$4:K658)-SUMIF(A$4:A658,"="&amp;A658,J$4:J658)</f>
        <v>0</v>
      </c>
      <c r="N658" s="116">
        <f t="shared" ca="1" si="75"/>
        <v>-17049.919999999991</v>
      </c>
      <c r="P658" s="153"/>
    </row>
    <row r="659" spans="1:16" s="17" customFormat="1" x14ac:dyDescent="0.35">
      <c r="A659" s="118"/>
      <c r="B659" s="119"/>
      <c r="C659" s="124"/>
      <c r="D659" s="123"/>
      <c r="E659" s="123"/>
      <c r="F659" s="121"/>
      <c r="G659" s="124"/>
      <c r="H659" s="123"/>
      <c r="I659" s="123"/>
      <c r="J659" s="35">
        <f t="shared" si="73"/>
        <v>0</v>
      </c>
      <c r="K659" s="35">
        <f t="shared" si="74"/>
        <v>0</v>
      </c>
      <c r="L659" s="117">
        <f>SUMIF(A$4:A659,"="&amp;A659,I$4:I659)-SUMIF(A$4:A659,"="&amp;A659,H$4:H659)</f>
        <v>0</v>
      </c>
      <c r="M659" s="117">
        <f>SUMIF(A$4:A659,"="&amp;A659,K$4:K659)-SUMIF(A$4:A659,"="&amp;A659,J$4:J659)</f>
        <v>0</v>
      </c>
      <c r="N659" s="116">
        <f t="shared" ca="1" si="75"/>
        <v>-17049.919999999991</v>
      </c>
      <c r="P659" s="153"/>
    </row>
    <row r="660" spans="1:16" s="17" customFormat="1" x14ac:dyDescent="0.35">
      <c r="A660" s="118"/>
      <c r="B660" s="119"/>
      <c r="C660" s="124"/>
      <c r="D660" s="123"/>
      <c r="E660" s="123"/>
      <c r="F660" s="121"/>
      <c r="G660" s="124"/>
      <c r="H660" s="123"/>
      <c r="I660" s="123"/>
      <c r="J660" s="35">
        <f t="shared" si="73"/>
        <v>0</v>
      </c>
      <c r="K660" s="35">
        <f t="shared" si="74"/>
        <v>0</v>
      </c>
      <c r="L660" s="117">
        <f>SUMIF(A$4:A660,"="&amp;A660,I$4:I660)-SUMIF(A$4:A660,"="&amp;A660,H$4:H660)</f>
        <v>0</v>
      </c>
      <c r="M660" s="117">
        <f>SUMIF(A$4:A660,"="&amp;A660,K$4:K660)-SUMIF(A$4:A660,"="&amp;A660,J$4:J660)</f>
        <v>0</v>
      </c>
      <c r="N660" s="116">
        <f t="shared" ca="1" si="75"/>
        <v>-17049.919999999991</v>
      </c>
      <c r="P660" s="153"/>
    </row>
    <row r="661" spans="1:16" s="17" customFormat="1" x14ac:dyDescent="0.35">
      <c r="A661" s="118"/>
      <c r="B661" s="119"/>
      <c r="C661" s="124"/>
      <c r="D661" s="123"/>
      <c r="E661" s="123"/>
      <c r="F661" s="121"/>
      <c r="G661" s="124"/>
      <c r="H661" s="123"/>
      <c r="I661" s="123"/>
      <c r="J661" s="35">
        <f t="shared" si="73"/>
        <v>0</v>
      </c>
      <c r="K661" s="35">
        <f t="shared" si="74"/>
        <v>0</v>
      </c>
      <c r="L661" s="117">
        <f>SUMIF(A$4:A661,"="&amp;A661,I$4:I661)-SUMIF(A$4:A661,"="&amp;A661,H$4:H661)</f>
        <v>0</v>
      </c>
      <c r="M661" s="117">
        <f>SUMIF(A$4:A661,"="&amp;A661,K$4:K661)-SUMIF(A$4:A661,"="&amp;A661,J$4:J661)</f>
        <v>0</v>
      </c>
      <c r="N661" s="116">
        <f t="shared" ca="1" si="75"/>
        <v>-17049.919999999991</v>
      </c>
      <c r="P661" s="153"/>
    </row>
    <row r="662" spans="1:16" s="17" customFormat="1" x14ac:dyDescent="0.35">
      <c r="A662" s="118"/>
      <c r="B662" s="119"/>
      <c r="C662" s="124"/>
      <c r="D662" s="123"/>
      <c r="E662" s="123"/>
      <c r="F662" s="121"/>
      <c r="G662" s="124"/>
      <c r="H662" s="123"/>
      <c r="I662" s="123"/>
      <c r="J662" s="35">
        <f t="shared" si="73"/>
        <v>0</v>
      </c>
      <c r="K662" s="35">
        <f t="shared" si="74"/>
        <v>0</v>
      </c>
      <c r="L662" s="117">
        <f>SUMIF(A$4:A662,"="&amp;A662,I$4:I662)-SUMIF(A$4:A662,"="&amp;A662,H$4:H662)</f>
        <v>0</v>
      </c>
      <c r="M662" s="117">
        <f>SUMIF(A$4:A662,"="&amp;A662,K$4:K662)-SUMIF(A$4:A662,"="&amp;A662,J$4:J662)</f>
        <v>0</v>
      </c>
      <c r="N662" s="116">
        <f t="shared" ca="1" si="75"/>
        <v>-17049.919999999991</v>
      </c>
      <c r="P662" s="153"/>
    </row>
    <row r="663" spans="1:16" s="17" customFormat="1" x14ac:dyDescent="0.35">
      <c r="A663" s="118"/>
      <c r="B663" s="119"/>
      <c r="C663" s="124"/>
      <c r="D663" s="123"/>
      <c r="E663" s="123"/>
      <c r="F663" s="121"/>
      <c r="G663" s="124"/>
      <c r="H663" s="123"/>
      <c r="I663" s="123"/>
      <c r="J663" s="35">
        <f t="shared" si="73"/>
        <v>0</v>
      </c>
      <c r="K663" s="35">
        <f t="shared" si="74"/>
        <v>0</v>
      </c>
      <c r="L663" s="117">
        <f>SUMIF(A$4:A663,"="&amp;A663,I$4:I663)-SUMIF(A$4:A663,"="&amp;A663,H$4:H663)</f>
        <v>0</v>
      </c>
      <c r="M663" s="117">
        <f>SUMIF(A$4:A663,"="&amp;A663,K$4:K663)-SUMIF(A$4:A663,"="&amp;A663,J$4:J663)</f>
        <v>0</v>
      </c>
      <c r="N663" s="116">
        <f t="shared" ca="1" si="75"/>
        <v>-17049.919999999991</v>
      </c>
      <c r="P663" s="153"/>
    </row>
    <row r="664" spans="1:16" s="17" customFormat="1" x14ac:dyDescent="0.35">
      <c r="A664" s="118"/>
      <c r="B664" s="119"/>
      <c r="C664" s="124"/>
      <c r="D664" s="123"/>
      <c r="E664" s="123"/>
      <c r="F664" s="121"/>
      <c r="G664" s="124"/>
      <c r="H664" s="123"/>
      <c r="I664" s="123"/>
      <c r="J664" s="35">
        <f t="shared" si="73"/>
        <v>0</v>
      </c>
      <c r="K664" s="35">
        <f t="shared" si="74"/>
        <v>0</v>
      </c>
      <c r="L664" s="117">
        <f>SUMIF(A$4:A664,"="&amp;A664,I$4:I664)-SUMIF(A$4:A664,"="&amp;A664,H$4:H664)</f>
        <v>0</v>
      </c>
      <c r="M664" s="117">
        <f>SUMIF(A$4:A664,"="&amp;A664,K$4:K664)-SUMIF(A$4:A664,"="&amp;A664,J$4:J664)</f>
        <v>0</v>
      </c>
      <c r="N664" s="116">
        <f t="shared" ca="1" si="75"/>
        <v>-17049.919999999991</v>
      </c>
      <c r="P664" s="153"/>
    </row>
    <row r="665" spans="1:16" s="17" customFormat="1" x14ac:dyDescent="0.35">
      <c r="A665" s="118"/>
      <c r="B665" s="119"/>
      <c r="C665" s="124"/>
      <c r="D665" s="123"/>
      <c r="E665" s="123"/>
      <c r="F665" s="121"/>
      <c r="G665" s="124"/>
      <c r="H665" s="123"/>
      <c r="I665" s="123"/>
      <c r="J665" s="35">
        <f t="shared" si="73"/>
        <v>0</v>
      </c>
      <c r="K665" s="35">
        <f t="shared" si="74"/>
        <v>0</v>
      </c>
      <c r="L665" s="117">
        <f>SUMIF(A$4:A665,"="&amp;A665,I$4:I665)-SUMIF(A$4:A665,"="&amp;A665,H$4:H665)</f>
        <v>0</v>
      </c>
      <c r="M665" s="117">
        <f>SUMIF(A$4:A665,"="&amp;A665,K$4:K665)-SUMIF(A$4:A665,"="&amp;A665,J$4:J665)</f>
        <v>0</v>
      </c>
      <c r="N665" s="116">
        <f t="shared" ca="1" si="75"/>
        <v>-17049.919999999991</v>
      </c>
      <c r="P665" s="153"/>
    </row>
    <row r="666" spans="1:16" s="17" customFormat="1" x14ac:dyDescent="0.35">
      <c r="A666" s="118"/>
      <c r="B666" s="119"/>
      <c r="C666" s="124"/>
      <c r="D666" s="123"/>
      <c r="E666" s="123"/>
      <c r="F666" s="121"/>
      <c r="G666" s="124"/>
      <c r="H666" s="123"/>
      <c r="I666" s="123"/>
      <c r="J666" s="35">
        <f t="shared" si="73"/>
        <v>0</v>
      </c>
      <c r="K666" s="35">
        <f t="shared" si="74"/>
        <v>0</v>
      </c>
      <c r="L666" s="117">
        <f>SUMIF(A$4:A666,"="&amp;A666,I$4:I666)-SUMIF(A$4:A666,"="&amp;A666,H$4:H666)</f>
        <v>0</v>
      </c>
      <c r="M666" s="117">
        <f>SUMIF(A$4:A666,"="&amp;A666,K$4:K666)-SUMIF(A$4:A666,"="&amp;A666,J$4:J666)</f>
        <v>0</v>
      </c>
      <c r="N666" s="116">
        <f t="shared" ca="1" si="75"/>
        <v>-17049.919999999991</v>
      </c>
      <c r="P666" s="153"/>
    </row>
    <row r="667" spans="1:16" s="17" customFormat="1" x14ac:dyDescent="0.35">
      <c r="A667" s="118"/>
      <c r="B667" s="119"/>
      <c r="C667" s="124"/>
      <c r="D667" s="123"/>
      <c r="E667" s="123"/>
      <c r="F667" s="121"/>
      <c r="G667" s="124"/>
      <c r="H667" s="123"/>
      <c r="I667" s="123"/>
      <c r="J667" s="35">
        <f t="shared" ref="J667:J721" si="76">IF(OR(G667="c",G667="R"),H667,0)</f>
        <v>0</v>
      </c>
      <c r="K667" s="35">
        <f t="shared" ref="K667:K721" si="77">IF(OR(G667="c",G667="R"),I667,0)</f>
        <v>0</v>
      </c>
      <c r="L667" s="117">
        <f>SUMIF(A$4:A667,"="&amp;A667,I$4:I667)-SUMIF(A$4:A667,"="&amp;A667,H$4:H667)</f>
        <v>0</v>
      </c>
      <c r="M667" s="117">
        <f>SUMIF(A$4:A667,"="&amp;A667,K$4:K667)-SUMIF(A$4:A667,"="&amp;A667,J$4:J667)</f>
        <v>0</v>
      </c>
      <c r="N667" s="116">
        <f t="shared" ref="N667:N721" ca="1" si="78">IF(ISERROR(OFFSET(N667,-1,0,1,1)+I667-H667),I667-H667,OFFSET(N667,-1,0,1,1)+I667-H667)</f>
        <v>-17049.919999999991</v>
      </c>
      <c r="P667" s="153"/>
    </row>
    <row r="668" spans="1:16" s="17" customFormat="1" x14ac:dyDescent="0.35">
      <c r="A668" s="118"/>
      <c r="B668" s="119"/>
      <c r="C668" s="124"/>
      <c r="D668" s="123"/>
      <c r="E668" s="123"/>
      <c r="F668" s="121"/>
      <c r="G668" s="124"/>
      <c r="H668" s="123"/>
      <c r="I668" s="123"/>
      <c r="J668" s="35">
        <f t="shared" si="76"/>
        <v>0</v>
      </c>
      <c r="K668" s="35">
        <f t="shared" si="77"/>
        <v>0</v>
      </c>
      <c r="L668" s="117">
        <f>SUMIF(A$4:A668,"="&amp;A668,I$4:I668)-SUMIF(A$4:A668,"="&amp;A668,H$4:H668)</f>
        <v>0</v>
      </c>
      <c r="M668" s="117">
        <f>SUMIF(A$4:A668,"="&amp;A668,K$4:K668)-SUMIF(A$4:A668,"="&amp;A668,J$4:J668)</f>
        <v>0</v>
      </c>
      <c r="N668" s="116">
        <f t="shared" ca="1" si="78"/>
        <v>-17049.919999999991</v>
      </c>
      <c r="P668" s="153"/>
    </row>
    <row r="669" spans="1:16" s="17" customFormat="1" x14ac:dyDescent="0.35">
      <c r="A669" s="118"/>
      <c r="B669" s="119"/>
      <c r="C669" s="124"/>
      <c r="D669" s="123"/>
      <c r="E669" s="123"/>
      <c r="F669" s="121"/>
      <c r="G669" s="124"/>
      <c r="H669" s="123"/>
      <c r="I669" s="123"/>
      <c r="J669" s="35">
        <f t="shared" si="76"/>
        <v>0</v>
      </c>
      <c r="K669" s="35">
        <f t="shared" si="77"/>
        <v>0</v>
      </c>
      <c r="L669" s="117">
        <f>SUMIF(A$4:A669,"="&amp;A669,I$4:I669)-SUMIF(A$4:A669,"="&amp;A669,H$4:H669)</f>
        <v>0</v>
      </c>
      <c r="M669" s="117">
        <f>SUMIF(A$4:A669,"="&amp;A669,K$4:K669)-SUMIF(A$4:A669,"="&amp;A669,J$4:J669)</f>
        <v>0</v>
      </c>
      <c r="N669" s="116">
        <f t="shared" ca="1" si="78"/>
        <v>-17049.919999999991</v>
      </c>
      <c r="P669" s="153"/>
    </row>
    <row r="670" spans="1:16" s="17" customFormat="1" x14ac:dyDescent="0.35">
      <c r="A670" s="118"/>
      <c r="B670" s="119"/>
      <c r="C670" s="124"/>
      <c r="D670" s="123"/>
      <c r="E670" s="123"/>
      <c r="F670" s="121"/>
      <c r="G670" s="124"/>
      <c r="H670" s="123"/>
      <c r="I670" s="123"/>
      <c r="J670" s="35">
        <f t="shared" si="76"/>
        <v>0</v>
      </c>
      <c r="K670" s="35">
        <f t="shared" si="77"/>
        <v>0</v>
      </c>
      <c r="L670" s="117">
        <f>SUMIF(A$4:A670,"="&amp;A670,I$4:I670)-SUMIF(A$4:A670,"="&amp;A670,H$4:H670)</f>
        <v>0</v>
      </c>
      <c r="M670" s="117">
        <f>SUMIF(A$4:A670,"="&amp;A670,K$4:K670)-SUMIF(A$4:A670,"="&amp;A670,J$4:J670)</f>
        <v>0</v>
      </c>
      <c r="N670" s="116">
        <f t="shared" ca="1" si="78"/>
        <v>-17049.919999999991</v>
      </c>
      <c r="P670" s="153"/>
    </row>
    <row r="671" spans="1:16" s="17" customFormat="1" x14ac:dyDescent="0.35">
      <c r="A671" s="118"/>
      <c r="B671" s="119"/>
      <c r="C671" s="124"/>
      <c r="D671" s="123"/>
      <c r="E671" s="123"/>
      <c r="F671" s="121"/>
      <c r="G671" s="124"/>
      <c r="H671" s="123"/>
      <c r="I671" s="123"/>
      <c r="J671" s="35">
        <f t="shared" si="76"/>
        <v>0</v>
      </c>
      <c r="K671" s="35">
        <f t="shared" si="77"/>
        <v>0</v>
      </c>
      <c r="L671" s="117">
        <f>SUMIF(A$4:A671,"="&amp;A671,I$4:I671)-SUMIF(A$4:A671,"="&amp;A671,H$4:H671)</f>
        <v>0</v>
      </c>
      <c r="M671" s="117">
        <f>SUMIF(A$4:A671,"="&amp;A671,K$4:K671)-SUMIF(A$4:A671,"="&amp;A671,J$4:J671)</f>
        <v>0</v>
      </c>
      <c r="N671" s="116">
        <f t="shared" ca="1" si="78"/>
        <v>-17049.919999999991</v>
      </c>
      <c r="P671" s="153"/>
    </row>
    <row r="672" spans="1:16" s="17" customFormat="1" x14ac:dyDescent="0.35">
      <c r="A672" s="118"/>
      <c r="B672" s="119"/>
      <c r="C672" s="124"/>
      <c r="D672" s="123"/>
      <c r="E672" s="123"/>
      <c r="F672" s="121"/>
      <c r="G672" s="124"/>
      <c r="H672" s="123"/>
      <c r="I672" s="123"/>
      <c r="J672" s="35">
        <f t="shared" si="76"/>
        <v>0</v>
      </c>
      <c r="K672" s="35">
        <f t="shared" si="77"/>
        <v>0</v>
      </c>
      <c r="L672" s="117">
        <f>SUMIF(A$4:A672,"="&amp;A672,I$4:I672)-SUMIF(A$4:A672,"="&amp;A672,H$4:H672)</f>
        <v>0</v>
      </c>
      <c r="M672" s="117">
        <f>SUMIF(A$4:A672,"="&amp;A672,K$4:K672)-SUMIF(A$4:A672,"="&amp;A672,J$4:J672)</f>
        <v>0</v>
      </c>
      <c r="N672" s="116">
        <f t="shared" ca="1" si="78"/>
        <v>-17049.919999999991</v>
      </c>
      <c r="P672" s="153"/>
    </row>
    <row r="673" spans="1:16" s="17" customFormat="1" x14ac:dyDescent="0.35">
      <c r="A673" s="118"/>
      <c r="B673" s="119"/>
      <c r="C673" s="124"/>
      <c r="D673" s="123"/>
      <c r="E673" s="123"/>
      <c r="F673" s="121"/>
      <c r="G673" s="124"/>
      <c r="H673" s="123"/>
      <c r="I673" s="123"/>
      <c r="J673" s="35">
        <f t="shared" si="76"/>
        <v>0</v>
      </c>
      <c r="K673" s="35">
        <f t="shared" si="77"/>
        <v>0</v>
      </c>
      <c r="L673" s="117">
        <f>SUMIF(A$4:A673,"="&amp;A673,I$4:I673)-SUMIF(A$4:A673,"="&amp;A673,H$4:H673)</f>
        <v>0</v>
      </c>
      <c r="M673" s="117">
        <f>SUMIF(A$4:A673,"="&amp;A673,K$4:K673)-SUMIF(A$4:A673,"="&amp;A673,J$4:J673)</f>
        <v>0</v>
      </c>
      <c r="N673" s="116">
        <f t="shared" ca="1" si="78"/>
        <v>-17049.919999999991</v>
      </c>
      <c r="P673" s="153"/>
    </row>
    <row r="674" spans="1:16" s="17" customFormat="1" x14ac:dyDescent="0.35">
      <c r="A674" s="118"/>
      <c r="B674" s="119"/>
      <c r="C674" s="124"/>
      <c r="D674" s="123"/>
      <c r="E674" s="123"/>
      <c r="F674" s="121"/>
      <c r="G674" s="124"/>
      <c r="H674" s="123"/>
      <c r="I674" s="123"/>
      <c r="J674" s="35">
        <f t="shared" si="76"/>
        <v>0</v>
      </c>
      <c r="K674" s="35">
        <f t="shared" si="77"/>
        <v>0</v>
      </c>
      <c r="L674" s="117">
        <f>SUMIF(A$4:A674,"="&amp;A674,I$4:I674)-SUMIF(A$4:A674,"="&amp;A674,H$4:H674)</f>
        <v>0</v>
      </c>
      <c r="M674" s="117">
        <f>SUMIF(A$4:A674,"="&amp;A674,K$4:K674)-SUMIF(A$4:A674,"="&amp;A674,J$4:J674)</f>
        <v>0</v>
      </c>
      <c r="N674" s="116">
        <f t="shared" ca="1" si="78"/>
        <v>-17049.919999999991</v>
      </c>
      <c r="P674" s="153"/>
    </row>
    <row r="675" spans="1:16" s="17" customFormat="1" x14ac:dyDescent="0.35">
      <c r="A675" s="118"/>
      <c r="B675" s="119"/>
      <c r="C675" s="124"/>
      <c r="D675" s="123"/>
      <c r="E675" s="123"/>
      <c r="F675" s="121"/>
      <c r="G675" s="124"/>
      <c r="H675" s="123"/>
      <c r="I675" s="123"/>
      <c r="J675" s="35">
        <f t="shared" si="76"/>
        <v>0</v>
      </c>
      <c r="K675" s="35">
        <f t="shared" si="77"/>
        <v>0</v>
      </c>
      <c r="L675" s="117">
        <f>SUMIF(A$4:A675,"="&amp;A675,I$4:I675)-SUMIF(A$4:A675,"="&amp;A675,H$4:H675)</f>
        <v>0</v>
      </c>
      <c r="M675" s="117">
        <f>SUMIF(A$4:A675,"="&amp;A675,K$4:K675)-SUMIF(A$4:A675,"="&amp;A675,J$4:J675)</f>
        <v>0</v>
      </c>
      <c r="N675" s="116">
        <f t="shared" ca="1" si="78"/>
        <v>-17049.919999999991</v>
      </c>
      <c r="P675" s="153"/>
    </row>
    <row r="676" spans="1:16" s="17" customFormat="1" x14ac:dyDescent="0.35">
      <c r="A676" s="118"/>
      <c r="B676" s="119"/>
      <c r="C676" s="124"/>
      <c r="D676" s="123"/>
      <c r="E676" s="123"/>
      <c r="F676" s="121"/>
      <c r="G676" s="124"/>
      <c r="H676" s="123"/>
      <c r="I676" s="123"/>
      <c r="J676" s="35">
        <f t="shared" si="76"/>
        <v>0</v>
      </c>
      <c r="K676" s="35">
        <f t="shared" si="77"/>
        <v>0</v>
      </c>
      <c r="L676" s="117">
        <f>SUMIF(A$4:A676,"="&amp;A676,I$4:I676)-SUMIF(A$4:A676,"="&amp;A676,H$4:H676)</f>
        <v>0</v>
      </c>
      <c r="M676" s="117">
        <f>SUMIF(A$4:A676,"="&amp;A676,K$4:K676)-SUMIF(A$4:A676,"="&amp;A676,J$4:J676)</f>
        <v>0</v>
      </c>
      <c r="N676" s="116">
        <f t="shared" ca="1" si="78"/>
        <v>-17049.919999999991</v>
      </c>
      <c r="P676" s="153"/>
    </row>
    <row r="677" spans="1:16" s="17" customFormat="1" x14ac:dyDescent="0.35">
      <c r="A677" s="118"/>
      <c r="B677" s="119"/>
      <c r="C677" s="124"/>
      <c r="D677" s="123"/>
      <c r="E677" s="123"/>
      <c r="F677" s="121"/>
      <c r="G677" s="124"/>
      <c r="H677" s="123"/>
      <c r="I677" s="123"/>
      <c r="J677" s="35">
        <f t="shared" si="76"/>
        <v>0</v>
      </c>
      <c r="K677" s="35">
        <f t="shared" si="77"/>
        <v>0</v>
      </c>
      <c r="L677" s="117">
        <f>SUMIF(A$4:A677,"="&amp;A677,I$4:I677)-SUMIF(A$4:A677,"="&amp;A677,H$4:H677)</f>
        <v>0</v>
      </c>
      <c r="M677" s="117">
        <f>SUMIF(A$4:A677,"="&amp;A677,K$4:K677)-SUMIF(A$4:A677,"="&amp;A677,J$4:J677)</f>
        <v>0</v>
      </c>
      <c r="N677" s="116">
        <f t="shared" ca="1" si="78"/>
        <v>-17049.919999999991</v>
      </c>
      <c r="P677" s="153"/>
    </row>
    <row r="678" spans="1:16" s="17" customFormat="1" x14ac:dyDescent="0.35">
      <c r="A678" s="118"/>
      <c r="B678" s="119"/>
      <c r="C678" s="124"/>
      <c r="D678" s="123"/>
      <c r="E678" s="123"/>
      <c r="F678" s="121"/>
      <c r="G678" s="124"/>
      <c r="H678" s="123"/>
      <c r="I678" s="123"/>
      <c r="J678" s="35">
        <f t="shared" si="76"/>
        <v>0</v>
      </c>
      <c r="K678" s="35">
        <f t="shared" si="77"/>
        <v>0</v>
      </c>
      <c r="L678" s="117">
        <f>SUMIF(A$4:A678,"="&amp;A678,I$4:I678)-SUMIF(A$4:A678,"="&amp;A678,H$4:H678)</f>
        <v>0</v>
      </c>
      <c r="M678" s="117">
        <f>SUMIF(A$4:A678,"="&amp;A678,K$4:K678)-SUMIF(A$4:A678,"="&amp;A678,J$4:J678)</f>
        <v>0</v>
      </c>
      <c r="N678" s="116">
        <f t="shared" ca="1" si="78"/>
        <v>-17049.919999999991</v>
      </c>
      <c r="P678" s="153"/>
    </row>
    <row r="679" spans="1:16" s="17" customFormat="1" x14ac:dyDescent="0.35">
      <c r="A679" s="118"/>
      <c r="B679" s="119"/>
      <c r="C679" s="124"/>
      <c r="D679" s="123"/>
      <c r="E679" s="123"/>
      <c r="F679" s="121"/>
      <c r="G679" s="124"/>
      <c r="H679" s="123"/>
      <c r="I679" s="123"/>
      <c r="J679" s="35">
        <f t="shared" si="76"/>
        <v>0</v>
      </c>
      <c r="K679" s="35">
        <f t="shared" si="77"/>
        <v>0</v>
      </c>
      <c r="L679" s="117">
        <f>SUMIF(A$4:A679,"="&amp;A679,I$4:I679)-SUMIF(A$4:A679,"="&amp;A679,H$4:H679)</f>
        <v>0</v>
      </c>
      <c r="M679" s="117">
        <f>SUMIF(A$4:A679,"="&amp;A679,K$4:K679)-SUMIF(A$4:A679,"="&amp;A679,J$4:J679)</f>
        <v>0</v>
      </c>
      <c r="N679" s="116">
        <f t="shared" ca="1" si="78"/>
        <v>-17049.919999999991</v>
      </c>
      <c r="P679" s="153"/>
    </row>
    <row r="680" spans="1:16" s="17" customFormat="1" x14ac:dyDescent="0.35">
      <c r="A680" s="118"/>
      <c r="B680" s="119"/>
      <c r="C680" s="124"/>
      <c r="D680" s="123"/>
      <c r="E680" s="123"/>
      <c r="F680" s="121"/>
      <c r="G680" s="124"/>
      <c r="H680" s="123"/>
      <c r="I680" s="123"/>
      <c r="J680" s="35">
        <f t="shared" si="76"/>
        <v>0</v>
      </c>
      <c r="K680" s="35">
        <f t="shared" si="77"/>
        <v>0</v>
      </c>
      <c r="L680" s="117">
        <f>SUMIF(A$4:A680,"="&amp;A680,I$4:I680)-SUMIF(A$4:A680,"="&amp;A680,H$4:H680)</f>
        <v>0</v>
      </c>
      <c r="M680" s="117">
        <f>SUMIF(A$4:A680,"="&amp;A680,K$4:K680)-SUMIF(A$4:A680,"="&amp;A680,J$4:J680)</f>
        <v>0</v>
      </c>
      <c r="N680" s="116">
        <f t="shared" ca="1" si="78"/>
        <v>-17049.919999999991</v>
      </c>
      <c r="P680" s="153"/>
    </row>
    <row r="681" spans="1:16" s="17" customFormat="1" x14ac:dyDescent="0.35">
      <c r="A681" s="118"/>
      <c r="B681" s="119"/>
      <c r="C681" s="124"/>
      <c r="D681" s="123"/>
      <c r="E681" s="123"/>
      <c r="F681" s="121"/>
      <c r="G681" s="124"/>
      <c r="H681" s="123"/>
      <c r="I681" s="123"/>
      <c r="J681" s="35">
        <f t="shared" si="76"/>
        <v>0</v>
      </c>
      <c r="K681" s="35">
        <f t="shared" si="77"/>
        <v>0</v>
      </c>
      <c r="L681" s="117">
        <f>SUMIF(A$4:A681,"="&amp;A681,I$4:I681)-SUMIF(A$4:A681,"="&amp;A681,H$4:H681)</f>
        <v>0</v>
      </c>
      <c r="M681" s="117">
        <f>SUMIF(A$4:A681,"="&amp;A681,K$4:K681)-SUMIF(A$4:A681,"="&amp;A681,J$4:J681)</f>
        <v>0</v>
      </c>
      <c r="N681" s="116">
        <f t="shared" ca="1" si="78"/>
        <v>-17049.919999999991</v>
      </c>
      <c r="P681" s="153"/>
    </row>
    <row r="682" spans="1:16" s="17" customFormat="1" x14ac:dyDescent="0.35">
      <c r="A682" s="118"/>
      <c r="B682" s="119"/>
      <c r="C682" s="124"/>
      <c r="D682" s="123"/>
      <c r="E682" s="123"/>
      <c r="F682" s="121"/>
      <c r="G682" s="124"/>
      <c r="H682" s="123"/>
      <c r="I682" s="123"/>
      <c r="J682" s="35">
        <f t="shared" si="76"/>
        <v>0</v>
      </c>
      <c r="K682" s="35">
        <f t="shared" si="77"/>
        <v>0</v>
      </c>
      <c r="L682" s="117">
        <f>SUMIF(A$4:A682,"="&amp;A682,I$4:I682)-SUMIF(A$4:A682,"="&amp;A682,H$4:H682)</f>
        <v>0</v>
      </c>
      <c r="M682" s="117">
        <f>SUMIF(A$4:A682,"="&amp;A682,K$4:K682)-SUMIF(A$4:A682,"="&amp;A682,J$4:J682)</f>
        <v>0</v>
      </c>
      <c r="N682" s="116">
        <f t="shared" ca="1" si="78"/>
        <v>-17049.919999999991</v>
      </c>
      <c r="P682" s="153"/>
    </row>
    <row r="683" spans="1:16" s="17" customFormat="1" x14ac:dyDescent="0.35">
      <c r="A683" s="118"/>
      <c r="B683" s="119"/>
      <c r="C683" s="124"/>
      <c r="D683" s="123"/>
      <c r="E683" s="123"/>
      <c r="F683" s="121"/>
      <c r="G683" s="124"/>
      <c r="H683" s="123"/>
      <c r="I683" s="123"/>
      <c r="J683" s="35">
        <f t="shared" si="76"/>
        <v>0</v>
      </c>
      <c r="K683" s="35">
        <f t="shared" si="77"/>
        <v>0</v>
      </c>
      <c r="L683" s="117">
        <f>SUMIF(A$4:A683,"="&amp;A683,I$4:I683)-SUMIF(A$4:A683,"="&amp;A683,H$4:H683)</f>
        <v>0</v>
      </c>
      <c r="M683" s="117">
        <f>SUMIF(A$4:A683,"="&amp;A683,K$4:K683)-SUMIF(A$4:A683,"="&amp;A683,J$4:J683)</f>
        <v>0</v>
      </c>
      <c r="N683" s="116">
        <f t="shared" ca="1" si="78"/>
        <v>-17049.919999999991</v>
      </c>
      <c r="P683" s="153"/>
    </row>
    <row r="684" spans="1:16" s="17" customFormat="1" x14ac:dyDescent="0.35">
      <c r="A684" s="118"/>
      <c r="B684" s="119"/>
      <c r="C684" s="124"/>
      <c r="D684" s="123"/>
      <c r="E684" s="123"/>
      <c r="F684" s="121"/>
      <c r="G684" s="124"/>
      <c r="H684" s="123"/>
      <c r="I684" s="123"/>
      <c r="J684" s="35">
        <f t="shared" si="76"/>
        <v>0</v>
      </c>
      <c r="K684" s="35">
        <f t="shared" si="77"/>
        <v>0</v>
      </c>
      <c r="L684" s="117">
        <f>SUMIF(A$4:A684,"="&amp;A684,I$4:I684)-SUMIF(A$4:A684,"="&amp;A684,H$4:H684)</f>
        <v>0</v>
      </c>
      <c r="M684" s="117">
        <f>SUMIF(A$4:A684,"="&amp;A684,K$4:K684)-SUMIF(A$4:A684,"="&amp;A684,J$4:J684)</f>
        <v>0</v>
      </c>
      <c r="N684" s="116">
        <f t="shared" ca="1" si="78"/>
        <v>-17049.919999999991</v>
      </c>
      <c r="P684" s="153"/>
    </row>
    <row r="685" spans="1:16" s="17" customFormat="1" x14ac:dyDescent="0.35">
      <c r="A685" s="118"/>
      <c r="B685" s="119"/>
      <c r="C685" s="124"/>
      <c r="D685" s="123"/>
      <c r="E685" s="123"/>
      <c r="F685" s="121"/>
      <c r="G685" s="124"/>
      <c r="H685" s="123"/>
      <c r="I685" s="123"/>
      <c r="J685" s="35">
        <f t="shared" si="76"/>
        <v>0</v>
      </c>
      <c r="K685" s="35">
        <f t="shared" si="77"/>
        <v>0</v>
      </c>
      <c r="L685" s="117">
        <f>SUMIF(A$4:A685,"="&amp;A685,I$4:I685)-SUMIF(A$4:A685,"="&amp;A685,H$4:H685)</f>
        <v>0</v>
      </c>
      <c r="M685" s="117">
        <f>SUMIF(A$4:A685,"="&amp;A685,K$4:K685)-SUMIF(A$4:A685,"="&amp;A685,J$4:J685)</f>
        <v>0</v>
      </c>
      <c r="N685" s="116">
        <f t="shared" ca="1" si="78"/>
        <v>-17049.919999999991</v>
      </c>
      <c r="P685" s="153"/>
    </row>
    <row r="686" spans="1:16" s="17" customFormat="1" x14ac:dyDescent="0.35">
      <c r="A686" s="118"/>
      <c r="B686" s="119"/>
      <c r="C686" s="124"/>
      <c r="D686" s="123"/>
      <c r="E686" s="123"/>
      <c r="F686" s="121"/>
      <c r="G686" s="124"/>
      <c r="H686" s="123"/>
      <c r="I686" s="123"/>
      <c r="J686" s="35">
        <f t="shared" si="76"/>
        <v>0</v>
      </c>
      <c r="K686" s="35">
        <f t="shared" si="77"/>
        <v>0</v>
      </c>
      <c r="L686" s="117">
        <f>SUMIF(A$4:A686,"="&amp;A686,I$4:I686)-SUMIF(A$4:A686,"="&amp;A686,H$4:H686)</f>
        <v>0</v>
      </c>
      <c r="M686" s="117">
        <f>SUMIF(A$4:A686,"="&amp;A686,K$4:K686)-SUMIF(A$4:A686,"="&amp;A686,J$4:J686)</f>
        <v>0</v>
      </c>
      <c r="N686" s="116">
        <f t="shared" ca="1" si="78"/>
        <v>-17049.919999999991</v>
      </c>
      <c r="P686" s="153"/>
    </row>
    <row r="687" spans="1:16" s="17" customFormat="1" x14ac:dyDescent="0.35">
      <c r="A687" s="118"/>
      <c r="B687" s="119"/>
      <c r="C687" s="124"/>
      <c r="D687" s="123"/>
      <c r="E687" s="123"/>
      <c r="F687" s="121"/>
      <c r="G687" s="124"/>
      <c r="H687" s="123"/>
      <c r="I687" s="123"/>
      <c r="J687" s="35">
        <f t="shared" si="76"/>
        <v>0</v>
      </c>
      <c r="K687" s="35">
        <f t="shared" si="77"/>
        <v>0</v>
      </c>
      <c r="L687" s="117">
        <f>SUMIF(A$4:A687,"="&amp;A687,I$4:I687)-SUMIF(A$4:A687,"="&amp;A687,H$4:H687)</f>
        <v>0</v>
      </c>
      <c r="M687" s="117">
        <f>SUMIF(A$4:A687,"="&amp;A687,K$4:K687)-SUMIF(A$4:A687,"="&amp;A687,J$4:J687)</f>
        <v>0</v>
      </c>
      <c r="N687" s="116">
        <f t="shared" ca="1" si="78"/>
        <v>-17049.919999999991</v>
      </c>
      <c r="P687" s="153"/>
    </row>
    <row r="688" spans="1:16" s="17" customFormat="1" x14ac:dyDescent="0.35">
      <c r="A688" s="118"/>
      <c r="B688" s="119"/>
      <c r="C688" s="124"/>
      <c r="D688" s="123"/>
      <c r="E688" s="123"/>
      <c r="F688" s="121"/>
      <c r="G688" s="124"/>
      <c r="H688" s="123"/>
      <c r="I688" s="123"/>
      <c r="J688" s="35">
        <f t="shared" si="76"/>
        <v>0</v>
      </c>
      <c r="K688" s="35">
        <f t="shared" si="77"/>
        <v>0</v>
      </c>
      <c r="L688" s="117">
        <f>SUMIF(A$4:A688,"="&amp;A688,I$4:I688)-SUMIF(A$4:A688,"="&amp;A688,H$4:H688)</f>
        <v>0</v>
      </c>
      <c r="M688" s="117">
        <f>SUMIF(A$4:A688,"="&amp;A688,K$4:K688)-SUMIF(A$4:A688,"="&amp;A688,J$4:J688)</f>
        <v>0</v>
      </c>
      <c r="N688" s="116">
        <f t="shared" ca="1" si="78"/>
        <v>-17049.919999999991</v>
      </c>
      <c r="P688" s="153"/>
    </row>
    <row r="689" spans="1:16" s="17" customFormat="1" x14ac:dyDescent="0.35">
      <c r="A689" s="118"/>
      <c r="B689" s="119"/>
      <c r="C689" s="124"/>
      <c r="D689" s="123"/>
      <c r="E689" s="123"/>
      <c r="F689" s="121"/>
      <c r="G689" s="124"/>
      <c r="H689" s="123"/>
      <c r="I689" s="123"/>
      <c r="J689" s="35">
        <f t="shared" si="76"/>
        <v>0</v>
      </c>
      <c r="K689" s="35">
        <f t="shared" si="77"/>
        <v>0</v>
      </c>
      <c r="L689" s="117">
        <f>SUMIF(A$4:A689,"="&amp;A689,I$4:I689)-SUMIF(A$4:A689,"="&amp;A689,H$4:H689)</f>
        <v>0</v>
      </c>
      <c r="M689" s="117">
        <f>SUMIF(A$4:A689,"="&amp;A689,K$4:K689)-SUMIF(A$4:A689,"="&amp;A689,J$4:J689)</f>
        <v>0</v>
      </c>
      <c r="N689" s="116">
        <f t="shared" ca="1" si="78"/>
        <v>-17049.919999999991</v>
      </c>
      <c r="P689" s="153"/>
    </row>
    <row r="690" spans="1:16" s="17" customFormat="1" x14ac:dyDescent="0.35">
      <c r="A690" s="118"/>
      <c r="B690" s="119"/>
      <c r="C690" s="124"/>
      <c r="D690" s="123"/>
      <c r="E690" s="123"/>
      <c r="F690" s="121"/>
      <c r="G690" s="124"/>
      <c r="H690" s="123"/>
      <c r="I690" s="123"/>
      <c r="J690" s="35">
        <f t="shared" si="76"/>
        <v>0</v>
      </c>
      <c r="K690" s="35">
        <f t="shared" si="77"/>
        <v>0</v>
      </c>
      <c r="L690" s="117">
        <f>SUMIF(A$4:A690,"="&amp;A690,I$4:I690)-SUMIF(A$4:A690,"="&amp;A690,H$4:H690)</f>
        <v>0</v>
      </c>
      <c r="M690" s="117">
        <f>SUMIF(A$4:A690,"="&amp;A690,K$4:K690)-SUMIF(A$4:A690,"="&amp;A690,J$4:J690)</f>
        <v>0</v>
      </c>
      <c r="N690" s="116">
        <f t="shared" ca="1" si="78"/>
        <v>-17049.919999999991</v>
      </c>
      <c r="P690" s="153"/>
    </row>
    <row r="691" spans="1:16" s="17" customFormat="1" x14ac:dyDescent="0.35">
      <c r="A691" s="118"/>
      <c r="B691" s="119"/>
      <c r="C691" s="124"/>
      <c r="D691" s="123"/>
      <c r="E691" s="123"/>
      <c r="F691" s="121"/>
      <c r="G691" s="124"/>
      <c r="H691" s="123"/>
      <c r="I691" s="123"/>
      <c r="J691" s="35">
        <f t="shared" si="76"/>
        <v>0</v>
      </c>
      <c r="K691" s="35">
        <f t="shared" si="77"/>
        <v>0</v>
      </c>
      <c r="L691" s="117">
        <f>SUMIF(A$4:A691,"="&amp;A691,I$4:I691)-SUMIF(A$4:A691,"="&amp;A691,H$4:H691)</f>
        <v>0</v>
      </c>
      <c r="M691" s="117">
        <f>SUMIF(A$4:A691,"="&amp;A691,K$4:K691)-SUMIF(A$4:A691,"="&amp;A691,J$4:J691)</f>
        <v>0</v>
      </c>
      <c r="N691" s="116">
        <f t="shared" ca="1" si="78"/>
        <v>-17049.919999999991</v>
      </c>
      <c r="P691" s="153"/>
    </row>
    <row r="692" spans="1:16" s="17" customFormat="1" x14ac:dyDescent="0.35">
      <c r="A692" s="118"/>
      <c r="B692" s="119"/>
      <c r="C692" s="124"/>
      <c r="D692" s="123"/>
      <c r="E692" s="123"/>
      <c r="F692" s="121"/>
      <c r="G692" s="124"/>
      <c r="H692" s="123"/>
      <c r="I692" s="123"/>
      <c r="J692" s="35">
        <f t="shared" si="76"/>
        <v>0</v>
      </c>
      <c r="K692" s="35">
        <f t="shared" si="77"/>
        <v>0</v>
      </c>
      <c r="L692" s="117">
        <f>SUMIF(A$4:A692,"="&amp;A692,I$4:I692)-SUMIF(A$4:A692,"="&amp;A692,H$4:H692)</f>
        <v>0</v>
      </c>
      <c r="M692" s="117">
        <f>SUMIF(A$4:A692,"="&amp;A692,K$4:K692)-SUMIF(A$4:A692,"="&amp;A692,J$4:J692)</f>
        <v>0</v>
      </c>
      <c r="N692" s="116">
        <f t="shared" ca="1" si="78"/>
        <v>-17049.919999999991</v>
      </c>
      <c r="P692" s="153"/>
    </row>
    <row r="693" spans="1:16" s="17" customFormat="1" x14ac:dyDescent="0.35">
      <c r="A693" s="118"/>
      <c r="B693" s="119"/>
      <c r="C693" s="124"/>
      <c r="D693" s="123"/>
      <c r="E693" s="123"/>
      <c r="F693" s="121"/>
      <c r="G693" s="124"/>
      <c r="H693" s="123"/>
      <c r="I693" s="123"/>
      <c r="J693" s="35">
        <f t="shared" si="76"/>
        <v>0</v>
      </c>
      <c r="K693" s="35">
        <f t="shared" si="77"/>
        <v>0</v>
      </c>
      <c r="L693" s="117">
        <f>SUMIF(A$4:A693,"="&amp;A693,I$4:I693)-SUMIF(A$4:A693,"="&amp;A693,H$4:H693)</f>
        <v>0</v>
      </c>
      <c r="M693" s="117">
        <f>SUMIF(A$4:A693,"="&amp;A693,K$4:K693)-SUMIF(A$4:A693,"="&amp;A693,J$4:J693)</f>
        <v>0</v>
      </c>
      <c r="N693" s="116">
        <f t="shared" ca="1" si="78"/>
        <v>-17049.919999999991</v>
      </c>
      <c r="P693" s="153"/>
    </row>
    <row r="694" spans="1:16" s="17" customFormat="1" x14ac:dyDescent="0.35">
      <c r="A694" s="118"/>
      <c r="B694" s="119"/>
      <c r="C694" s="124"/>
      <c r="D694" s="123"/>
      <c r="E694" s="123"/>
      <c r="F694" s="121"/>
      <c r="G694" s="124"/>
      <c r="H694" s="123"/>
      <c r="I694" s="123"/>
      <c r="J694" s="35">
        <f t="shared" si="76"/>
        <v>0</v>
      </c>
      <c r="K694" s="35">
        <f t="shared" si="77"/>
        <v>0</v>
      </c>
      <c r="L694" s="117">
        <f>SUMIF(A$4:A694,"="&amp;A694,I$4:I694)-SUMIF(A$4:A694,"="&amp;A694,H$4:H694)</f>
        <v>0</v>
      </c>
      <c r="M694" s="117">
        <f>SUMIF(A$4:A694,"="&amp;A694,K$4:K694)-SUMIF(A$4:A694,"="&amp;A694,J$4:J694)</f>
        <v>0</v>
      </c>
      <c r="N694" s="116">
        <f t="shared" ca="1" si="78"/>
        <v>-17049.919999999991</v>
      </c>
      <c r="P694" s="153"/>
    </row>
    <row r="695" spans="1:16" s="17" customFormat="1" x14ac:dyDescent="0.35">
      <c r="A695" s="118"/>
      <c r="B695" s="119"/>
      <c r="C695" s="124"/>
      <c r="D695" s="123"/>
      <c r="E695" s="123"/>
      <c r="F695" s="121"/>
      <c r="G695" s="124"/>
      <c r="H695" s="123"/>
      <c r="I695" s="123"/>
      <c r="J695" s="35">
        <f t="shared" si="76"/>
        <v>0</v>
      </c>
      <c r="K695" s="35">
        <f t="shared" si="77"/>
        <v>0</v>
      </c>
      <c r="L695" s="117">
        <f>SUMIF(A$4:A695,"="&amp;A695,I$4:I695)-SUMIF(A$4:A695,"="&amp;A695,H$4:H695)</f>
        <v>0</v>
      </c>
      <c r="M695" s="117">
        <f>SUMIF(A$4:A695,"="&amp;A695,K$4:K695)-SUMIF(A$4:A695,"="&amp;A695,J$4:J695)</f>
        <v>0</v>
      </c>
      <c r="N695" s="116">
        <f t="shared" ca="1" si="78"/>
        <v>-17049.919999999991</v>
      </c>
      <c r="P695" s="153"/>
    </row>
    <row r="696" spans="1:16" s="17" customFormat="1" x14ac:dyDescent="0.35">
      <c r="A696" s="118"/>
      <c r="B696" s="119"/>
      <c r="C696" s="124"/>
      <c r="D696" s="123"/>
      <c r="E696" s="123"/>
      <c r="F696" s="121"/>
      <c r="G696" s="124"/>
      <c r="H696" s="123"/>
      <c r="I696" s="123"/>
      <c r="J696" s="35">
        <f t="shared" si="76"/>
        <v>0</v>
      </c>
      <c r="K696" s="35">
        <f t="shared" si="77"/>
        <v>0</v>
      </c>
      <c r="L696" s="117">
        <f>SUMIF(A$4:A696,"="&amp;A696,I$4:I696)-SUMIF(A$4:A696,"="&amp;A696,H$4:H696)</f>
        <v>0</v>
      </c>
      <c r="M696" s="117">
        <f>SUMIF(A$4:A696,"="&amp;A696,K$4:K696)-SUMIF(A$4:A696,"="&amp;A696,J$4:J696)</f>
        <v>0</v>
      </c>
      <c r="N696" s="116">
        <f t="shared" ca="1" si="78"/>
        <v>-17049.919999999991</v>
      </c>
      <c r="P696" s="153"/>
    </row>
    <row r="697" spans="1:16" s="17" customFormat="1" x14ac:dyDescent="0.35">
      <c r="A697" s="118"/>
      <c r="B697" s="119"/>
      <c r="C697" s="124"/>
      <c r="D697" s="123"/>
      <c r="E697" s="123"/>
      <c r="F697" s="121"/>
      <c r="G697" s="124"/>
      <c r="H697" s="123"/>
      <c r="I697" s="123"/>
      <c r="J697" s="35">
        <f t="shared" si="76"/>
        <v>0</v>
      </c>
      <c r="K697" s="35">
        <f t="shared" si="77"/>
        <v>0</v>
      </c>
      <c r="L697" s="117">
        <f>SUMIF(A$4:A697,"="&amp;A697,I$4:I697)-SUMIF(A$4:A697,"="&amp;A697,H$4:H697)</f>
        <v>0</v>
      </c>
      <c r="M697" s="117">
        <f>SUMIF(A$4:A697,"="&amp;A697,K$4:K697)-SUMIF(A$4:A697,"="&amp;A697,J$4:J697)</f>
        <v>0</v>
      </c>
      <c r="N697" s="116">
        <f t="shared" ca="1" si="78"/>
        <v>-17049.919999999991</v>
      </c>
      <c r="P697" s="153"/>
    </row>
    <row r="698" spans="1:16" s="17" customFormat="1" x14ac:dyDescent="0.35">
      <c r="A698" s="118"/>
      <c r="B698" s="119"/>
      <c r="C698" s="124"/>
      <c r="D698" s="123"/>
      <c r="E698" s="123"/>
      <c r="F698" s="121"/>
      <c r="G698" s="124"/>
      <c r="H698" s="123"/>
      <c r="I698" s="123"/>
      <c r="J698" s="35">
        <f t="shared" si="76"/>
        <v>0</v>
      </c>
      <c r="K698" s="35">
        <f t="shared" si="77"/>
        <v>0</v>
      </c>
      <c r="L698" s="117">
        <f>SUMIF(A$4:A698,"="&amp;A698,I$4:I698)-SUMIF(A$4:A698,"="&amp;A698,H$4:H698)</f>
        <v>0</v>
      </c>
      <c r="M698" s="117">
        <f>SUMIF(A$4:A698,"="&amp;A698,K$4:K698)-SUMIF(A$4:A698,"="&amp;A698,J$4:J698)</f>
        <v>0</v>
      </c>
      <c r="N698" s="116">
        <f t="shared" ca="1" si="78"/>
        <v>-17049.919999999991</v>
      </c>
      <c r="P698" s="153"/>
    </row>
    <row r="699" spans="1:16" s="17" customFormat="1" x14ac:dyDescent="0.35">
      <c r="A699" s="118"/>
      <c r="B699" s="119"/>
      <c r="C699" s="124"/>
      <c r="D699" s="123"/>
      <c r="E699" s="123"/>
      <c r="F699" s="121"/>
      <c r="G699" s="124"/>
      <c r="H699" s="123"/>
      <c r="I699" s="123"/>
      <c r="J699" s="35">
        <f t="shared" si="76"/>
        <v>0</v>
      </c>
      <c r="K699" s="35">
        <f t="shared" si="77"/>
        <v>0</v>
      </c>
      <c r="L699" s="117">
        <f>SUMIF(A$4:A699,"="&amp;A699,I$4:I699)-SUMIF(A$4:A699,"="&amp;A699,H$4:H699)</f>
        <v>0</v>
      </c>
      <c r="M699" s="117">
        <f>SUMIF(A$4:A699,"="&amp;A699,K$4:K699)-SUMIF(A$4:A699,"="&amp;A699,J$4:J699)</f>
        <v>0</v>
      </c>
      <c r="N699" s="116">
        <f t="shared" ca="1" si="78"/>
        <v>-17049.919999999991</v>
      </c>
      <c r="P699" s="153"/>
    </row>
    <row r="700" spans="1:16" s="17" customFormat="1" x14ac:dyDescent="0.35">
      <c r="A700" s="118"/>
      <c r="B700" s="119"/>
      <c r="C700" s="124"/>
      <c r="D700" s="123"/>
      <c r="E700" s="123"/>
      <c r="F700" s="121"/>
      <c r="G700" s="124"/>
      <c r="H700" s="123"/>
      <c r="I700" s="123"/>
      <c r="J700" s="35">
        <f t="shared" si="76"/>
        <v>0</v>
      </c>
      <c r="K700" s="35">
        <f t="shared" si="77"/>
        <v>0</v>
      </c>
      <c r="L700" s="117">
        <f>SUMIF(A$4:A700,"="&amp;A700,I$4:I700)-SUMIF(A$4:A700,"="&amp;A700,H$4:H700)</f>
        <v>0</v>
      </c>
      <c r="M700" s="117">
        <f>SUMIF(A$4:A700,"="&amp;A700,K$4:K700)-SUMIF(A$4:A700,"="&amp;A700,J$4:J700)</f>
        <v>0</v>
      </c>
      <c r="N700" s="116">
        <f t="shared" ca="1" si="78"/>
        <v>-17049.919999999991</v>
      </c>
      <c r="P700" s="153"/>
    </row>
    <row r="701" spans="1:16" s="17" customFormat="1" x14ac:dyDescent="0.35">
      <c r="A701" s="118"/>
      <c r="B701" s="119"/>
      <c r="C701" s="124"/>
      <c r="D701" s="123"/>
      <c r="E701" s="123"/>
      <c r="F701" s="121"/>
      <c r="G701" s="124"/>
      <c r="H701" s="123"/>
      <c r="I701" s="123"/>
      <c r="J701" s="35">
        <f t="shared" si="76"/>
        <v>0</v>
      </c>
      <c r="K701" s="35">
        <f t="shared" si="77"/>
        <v>0</v>
      </c>
      <c r="L701" s="117">
        <f>SUMIF(A$4:A701,"="&amp;A701,I$4:I701)-SUMIF(A$4:A701,"="&amp;A701,H$4:H701)</f>
        <v>0</v>
      </c>
      <c r="M701" s="117">
        <f>SUMIF(A$4:A701,"="&amp;A701,K$4:K701)-SUMIF(A$4:A701,"="&amp;A701,J$4:J701)</f>
        <v>0</v>
      </c>
      <c r="N701" s="116">
        <f t="shared" ca="1" si="78"/>
        <v>-17049.919999999991</v>
      </c>
      <c r="P701" s="153"/>
    </row>
    <row r="702" spans="1:16" s="17" customFormat="1" x14ac:dyDescent="0.35">
      <c r="A702" s="118"/>
      <c r="B702" s="119"/>
      <c r="C702" s="124"/>
      <c r="D702" s="123"/>
      <c r="E702" s="123"/>
      <c r="F702" s="121"/>
      <c r="G702" s="124"/>
      <c r="H702" s="123"/>
      <c r="I702" s="123"/>
      <c r="J702" s="35">
        <f t="shared" si="76"/>
        <v>0</v>
      </c>
      <c r="K702" s="35">
        <f t="shared" si="77"/>
        <v>0</v>
      </c>
      <c r="L702" s="117">
        <f>SUMIF(A$4:A702,"="&amp;A702,I$4:I702)-SUMIF(A$4:A702,"="&amp;A702,H$4:H702)</f>
        <v>0</v>
      </c>
      <c r="M702" s="117">
        <f>SUMIF(A$4:A702,"="&amp;A702,K$4:K702)-SUMIF(A$4:A702,"="&amp;A702,J$4:J702)</f>
        <v>0</v>
      </c>
      <c r="N702" s="116">
        <f t="shared" ca="1" si="78"/>
        <v>-17049.919999999991</v>
      </c>
      <c r="P702" s="153"/>
    </row>
    <row r="703" spans="1:16" s="17" customFormat="1" x14ac:dyDescent="0.35">
      <c r="A703" s="118"/>
      <c r="B703" s="119"/>
      <c r="C703" s="124"/>
      <c r="D703" s="123"/>
      <c r="E703" s="123"/>
      <c r="F703" s="121"/>
      <c r="G703" s="124"/>
      <c r="H703" s="123"/>
      <c r="I703" s="123"/>
      <c r="J703" s="35">
        <f t="shared" si="76"/>
        <v>0</v>
      </c>
      <c r="K703" s="35">
        <f t="shared" si="77"/>
        <v>0</v>
      </c>
      <c r="L703" s="117">
        <f>SUMIF(A$4:A703,"="&amp;A703,I$4:I703)-SUMIF(A$4:A703,"="&amp;A703,H$4:H703)</f>
        <v>0</v>
      </c>
      <c r="M703" s="117">
        <f>SUMIF(A$4:A703,"="&amp;A703,K$4:K703)-SUMIF(A$4:A703,"="&amp;A703,J$4:J703)</f>
        <v>0</v>
      </c>
      <c r="N703" s="116">
        <f t="shared" ca="1" si="78"/>
        <v>-17049.919999999991</v>
      </c>
      <c r="P703" s="153"/>
    </row>
    <row r="704" spans="1:16" s="17" customFormat="1" x14ac:dyDescent="0.35">
      <c r="A704" s="118"/>
      <c r="B704" s="119"/>
      <c r="C704" s="124"/>
      <c r="D704" s="123"/>
      <c r="E704" s="123"/>
      <c r="F704" s="121"/>
      <c r="G704" s="124"/>
      <c r="H704" s="123"/>
      <c r="I704" s="123"/>
      <c r="J704" s="35">
        <f t="shared" si="76"/>
        <v>0</v>
      </c>
      <c r="K704" s="35">
        <f t="shared" si="77"/>
        <v>0</v>
      </c>
      <c r="L704" s="117">
        <f>SUMIF(A$4:A704,"="&amp;A704,I$4:I704)-SUMIF(A$4:A704,"="&amp;A704,H$4:H704)</f>
        <v>0</v>
      </c>
      <c r="M704" s="117">
        <f>SUMIF(A$4:A704,"="&amp;A704,K$4:K704)-SUMIF(A$4:A704,"="&amp;A704,J$4:J704)</f>
        <v>0</v>
      </c>
      <c r="N704" s="116">
        <f t="shared" ca="1" si="78"/>
        <v>-17049.919999999991</v>
      </c>
      <c r="P704" s="153"/>
    </row>
    <row r="705" spans="1:16" s="17" customFormat="1" x14ac:dyDescent="0.35">
      <c r="A705" s="118"/>
      <c r="B705" s="119"/>
      <c r="C705" s="124"/>
      <c r="D705" s="123"/>
      <c r="E705" s="123"/>
      <c r="F705" s="121"/>
      <c r="G705" s="124"/>
      <c r="H705" s="123"/>
      <c r="I705" s="123"/>
      <c r="J705" s="35">
        <f t="shared" si="76"/>
        <v>0</v>
      </c>
      <c r="K705" s="35">
        <f t="shared" si="77"/>
        <v>0</v>
      </c>
      <c r="L705" s="117">
        <f>SUMIF(A$4:A705,"="&amp;A705,I$4:I705)-SUMIF(A$4:A705,"="&amp;A705,H$4:H705)</f>
        <v>0</v>
      </c>
      <c r="M705" s="117">
        <f>SUMIF(A$4:A705,"="&amp;A705,K$4:K705)-SUMIF(A$4:A705,"="&amp;A705,J$4:J705)</f>
        <v>0</v>
      </c>
      <c r="N705" s="116">
        <f t="shared" ca="1" si="78"/>
        <v>-17049.919999999991</v>
      </c>
      <c r="P705" s="153"/>
    </row>
    <row r="706" spans="1:16" s="17" customFormat="1" x14ac:dyDescent="0.35">
      <c r="A706" s="118"/>
      <c r="B706" s="119"/>
      <c r="C706" s="124"/>
      <c r="D706" s="123"/>
      <c r="E706" s="123"/>
      <c r="F706" s="121"/>
      <c r="G706" s="124"/>
      <c r="H706" s="123"/>
      <c r="I706" s="123"/>
      <c r="J706" s="35">
        <f t="shared" si="76"/>
        <v>0</v>
      </c>
      <c r="K706" s="35">
        <f t="shared" si="77"/>
        <v>0</v>
      </c>
      <c r="L706" s="117">
        <f>SUMIF(A$4:A706,"="&amp;A706,I$4:I706)-SUMIF(A$4:A706,"="&amp;A706,H$4:H706)</f>
        <v>0</v>
      </c>
      <c r="M706" s="117">
        <f>SUMIF(A$4:A706,"="&amp;A706,K$4:K706)-SUMIF(A$4:A706,"="&amp;A706,J$4:J706)</f>
        <v>0</v>
      </c>
      <c r="N706" s="116">
        <f t="shared" ca="1" si="78"/>
        <v>-17049.919999999991</v>
      </c>
      <c r="P706" s="153"/>
    </row>
    <row r="707" spans="1:16" s="17" customFormat="1" x14ac:dyDescent="0.35">
      <c r="A707" s="118"/>
      <c r="B707" s="119"/>
      <c r="C707" s="124"/>
      <c r="D707" s="123"/>
      <c r="E707" s="123"/>
      <c r="F707" s="121"/>
      <c r="G707" s="124"/>
      <c r="H707" s="123"/>
      <c r="I707" s="123"/>
      <c r="J707" s="35">
        <f t="shared" si="76"/>
        <v>0</v>
      </c>
      <c r="K707" s="35">
        <f t="shared" si="77"/>
        <v>0</v>
      </c>
      <c r="L707" s="117">
        <f>SUMIF(A$4:A707,"="&amp;A707,I$4:I707)-SUMIF(A$4:A707,"="&amp;A707,H$4:H707)</f>
        <v>0</v>
      </c>
      <c r="M707" s="117">
        <f>SUMIF(A$4:A707,"="&amp;A707,K$4:K707)-SUMIF(A$4:A707,"="&amp;A707,J$4:J707)</f>
        <v>0</v>
      </c>
      <c r="N707" s="116">
        <f t="shared" ca="1" si="78"/>
        <v>-17049.919999999991</v>
      </c>
      <c r="P707" s="153"/>
    </row>
    <row r="708" spans="1:16" s="17" customFormat="1" x14ac:dyDescent="0.35">
      <c r="A708" s="118"/>
      <c r="B708" s="119"/>
      <c r="C708" s="124"/>
      <c r="D708" s="123"/>
      <c r="E708" s="123"/>
      <c r="F708" s="121"/>
      <c r="G708" s="124"/>
      <c r="H708" s="123"/>
      <c r="I708" s="123"/>
      <c r="J708" s="35">
        <f t="shared" si="76"/>
        <v>0</v>
      </c>
      <c r="K708" s="35">
        <f t="shared" si="77"/>
        <v>0</v>
      </c>
      <c r="L708" s="117">
        <f>SUMIF(A$4:A708,"="&amp;A708,I$4:I708)-SUMIF(A$4:A708,"="&amp;A708,H$4:H708)</f>
        <v>0</v>
      </c>
      <c r="M708" s="117">
        <f>SUMIF(A$4:A708,"="&amp;A708,K$4:K708)-SUMIF(A$4:A708,"="&amp;A708,J$4:J708)</f>
        <v>0</v>
      </c>
      <c r="N708" s="116">
        <f t="shared" ca="1" si="78"/>
        <v>-17049.919999999991</v>
      </c>
      <c r="P708" s="153"/>
    </row>
    <row r="709" spans="1:16" s="17" customFormat="1" x14ac:dyDescent="0.35">
      <c r="A709" s="118"/>
      <c r="B709" s="119"/>
      <c r="C709" s="124"/>
      <c r="D709" s="123"/>
      <c r="E709" s="123"/>
      <c r="F709" s="121"/>
      <c r="G709" s="124"/>
      <c r="H709" s="123"/>
      <c r="I709" s="123"/>
      <c r="J709" s="35">
        <f t="shared" si="76"/>
        <v>0</v>
      </c>
      <c r="K709" s="35">
        <f t="shared" si="77"/>
        <v>0</v>
      </c>
      <c r="L709" s="117">
        <f>SUMIF(A$4:A709,"="&amp;A709,I$4:I709)-SUMIF(A$4:A709,"="&amp;A709,H$4:H709)</f>
        <v>0</v>
      </c>
      <c r="M709" s="117">
        <f>SUMIF(A$4:A709,"="&amp;A709,K$4:K709)-SUMIF(A$4:A709,"="&amp;A709,J$4:J709)</f>
        <v>0</v>
      </c>
      <c r="N709" s="116">
        <f t="shared" ca="1" si="78"/>
        <v>-17049.919999999991</v>
      </c>
      <c r="P709" s="153"/>
    </row>
    <row r="710" spans="1:16" s="17" customFormat="1" x14ac:dyDescent="0.35">
      <c r="A710" s="118"/>
      <c r="B710" s="119"/>
      <c r="C710" s="124"/>
      <c r="D710" s="123"/>
      <c r="E710" s="123"/>
      <c r="F710" s="121"/>
      <c r="G710" s="124"/>
      <c r="H710" s="123"/>
      <c r="I710" s="123"/>
      <c r="J710" s="35">
        <f t="shared" si="76"/>
        <v>0</v>
      </c>
      <c r="K710" s="35">
        <f t="shared" si="77"/>
        <v>0</v>
      </c>
      <c r="L710" s="117">
        <f>SUMIF(A$4:A710,"="&amp;A710,I$4:I710)-SUMIF(A$4:A710,"="&amp;A710,H$4:H710)</f>
        <v>0</v>
      </c>
      <c r="M710" s="117">
        <f>SUMIF(A$4:A710,"="&amp;A710,K$4:K710)-SUMIF(A$4:A710,"="&amp;A710,J$4:J710)</f>
        <v>0</v>
      </c>
      <c r="N710" s="116">
        <f t="shared" ca="1" si="78"/>
        <v>-17049.919999999991</v>
      </c>
      <c r="P710" s="153"/>
    </row>
    <row r="711" spans="1:16" s="17" customFormat="1" x14ac:dyDescent="0.35">
      <c r="A711" s="118"/>
      <c r="B711" s="119"/>
      <c r="C711" s="124"/>
      <c r="D711" s="123"/>
      <c r="E711" s="123"/>
      <c r="F711" s="121"/>
      <c r="G711" s="124"/>
      <c r="H711" s="123"/>
      <c r="I711" s="123"/>
      <c r="J711" s="35">
        <f t="shared" si="76"/>
        <v>0</v>
      </c>
      <c r="K711" s="35">
        <f t="shared" si="77"/>
        <v>0</v>
      </c>
      <c r="L711" s="117">
        <f>SUMIF(A$4:A711,"="&amp;A711,I$4:I711)-SUMIF(A$4:A711,"="&amp;A711,H$4:H711)</f>
        <v>0</v>
      </c>
      <c r="M711" s="117">
        <f>SUMIF(A$4:A711,"="&amp;A711,K$4:K711)-SUMIF(A$4:A711,"="&amp;A711,J$4:J711)</f>
        <v>0</v>
      </c>
      <c r="N711" s="116">
        <f t="shared" ca="1" si="78"/>
        <v>-17049.919999999991</v>
      </c>
      <c r="P711" s="153"/>
    </row>
    <row r="712" spans="1:16" s="17" customFormat="1" x14ac:dyDescent="0.35">
      <c r="A712" s="118"/>
      <c r="B712" s="119"/>
      <c r="C712" s="124"/>
      <c r="D712" s="123"/>
      <c r="E712" s="123"/>
      <c r="F712" s="121"/>
      <c r="G712" s="124"/>
      <c r="H712" s="123"/>
      <c r="I712" s="123"/>
      <c r="J712" s="35">
        <f t="shared" si="76"/>
        <v>0</v>
      </c>
      <c r="K712" s="35">
        <f t="shared" si="77"/>
        <v>0</v>
      </c>
      <c r="L712" s="117">
        <f>SUMIF(A$4:A712,"="&amp;A712,I$4:I712)-SUMIF(A$4:A712,"="&amp;A712,H$4:H712)</f>
        <v>0</v>
      </c>
      <c r="M712" s="117">
        <f>SUMIF(A$4:A712,"="&amp;A712,K$4:K712)-SUMIF(A$4:A712,"="&amp;A712,J$4:J712)</f>
        <v>0</v>
      </c>
      <c r="N712" s="116">
        <f t="shared" ca="1" si="78"/>
        <v>-17049.919999999991</v>
      </c>
      <c r="P712" s="153"/>
    </row>
    <row r="713" spans="1:16" s="17" customFormat="1" x14ac:dyDescent="0.35">
      <c r="A713" s="118"/>
      <c r="B713" s="119"/>
      <c r="C713" s="124"/>
      <c r="D713" s="123"/>
      <c r="E713" s="123"/>
      <c r="F713" s="121"/>
      <c r="G713" s="124"/>
      <c r="H713" s="123"/>
      <c r="I713" s="123"/>
      <c r="J713" s="35">
        <f t="shared" si="76"/>
        <v>0</v>
      </c>
      <c r="K713" s="35">
        <f t="shared" si="77"/>
        <v>0</v>
      </c>
      <c r="L713" s="117">
        <f>SUMIF(A$4:A713,"="&amp;A713,I$4:I713)-SUMIF(A$4:A713,"="&amp;A713,H$4:H713)</f>
        <v>0</v>
      </c>
      <c r="M713" s="117">
        <f>SUMIF(A$4:A713,"="&amp;A713,K$4:K713)-SUMIF(A$4:A713,"="&amp;A713,J$4:J713)</f>
        <v>0</v>
      </c>
      <c r="N713" s="116">
        <f t="shared" ca="1" si="78"/>
        <v>-17049.919999999991</v>
      </c>
      <c r="P713" s="153"/>
    </row>
    <row r="714" spans="1:16" s="17" customFormat="1" x14ac:dyDescent="0.35">
      <c r="A714" s="118"/>
      <c r="B714" s="119"/>
      <c r="C714" s="124"/>
      <c r="D714" s="123"/>
      <c r="E714" s="123"/>
      <c r="F714" s="121"/>
      <c r="G714" s="124"/>
      <c r="H714" s="123"/>
      <c r="I714" s="123"/>
      <c r="J714" s="35">
        <f t="shared" si="76"/>
        <v>0</v>
      </c>
      <c r="K714" s="35">
        <f t="shared" si="77"/>
        <v>0</v>
      </c>
      <c r="L714" s="117">
        <f>SUMIF(A$4:A714,"="&amp;A714,I$4:I714)-SUMIF(A$4:A714,"="&amp;A714,H$4:H714)</f>
        <v>0</v>
      </c>
      <c r="M714" s="117">
        <f>SUMIF(A$4:A714,"="&amp;A714,K$4:K714)-SUMIF(A$4:A714,"="&amp;A714,J$4:J714)</f>
        <v>0</v>
      </c>
      <c r="N714" s="116">
        <f t="shared" ca="1" si="78"/>
        <v>-17049.919999999991</v>
      </c>
      <c r="P714" s="153"/>
    </row>
    <row r="715" spans="1:16" s="17" customFormat="1" x14ac:dyDescent="0.35">
      <c r="A715" s="118"/>
      <c r="B715" s="119"/>
      <c r="C715" s="124"/>
      <c r="D715" s="123"/>
      <c r="E715" s="123"/>
      <c r="F715" s="121"/>
      <c r="G715" s="124"/>
      <c r="H715" s="123"/>
      <c r="I715" s="123"/>
      <c r="J715" s="35">
        <f t="shared" si="76"/>
        <v>0</v>
      </c>
      <c r="K715" s="35">
        <f t="shared" si="77"/>
        <v>0</v>
      </c>
      <c r="L715" s="117">
        <f>SUMIF(A$4:A715,"="&amp;A715,I$4:I715)-SUMIF(A$4:A715,"="&amp;A715,H$4:H715)</f>
        <v>0</v>
      </c>
      <c r="M715" s="117">
        <f>SUMIF(A$4:A715,"="&amp;A715,K$4:K715)-SUMIF(A$4:A715,"="&amp;A715,J$4:J715)</f>
        <v>0</v>
      </c>
      <c r="N715" s="116">
        <f t="shared" ca="1" si="78"/>
        <v>-17049.919999999991</v>
      </c>
      <c r="P715" s="153"/>
    </row>
    <row r="716" spans="1:16" s="17" customFormat="1" x14ac:dyDescent="0.35">
      <c r="A716" s="118"/>
      <c r="B716" s="119"/>
      <c r="C716" s="124"/>
      <c r="D716" s="123"/>
      <c r="E716" s="123"/>
      <c r="F716" s="121"/>
      <c r="G716" s="124"/>
      <c r="H716" s="123"/>
      <c r="I716" s="123"/>
      <c r="J716" s="35">
        <f t="shared" si="76"/>
        <v>0</v>
      </c>
      <c r="K716" s="35">
        <f t="shared" si="77"/>
        <v>0</v>
      </c>
      <c r="L716" s="117">
        <f>SUMIF(A$4:A716,"="&amp;A716,I$4:I716)-SUMIF(A$4:A716,"="&amp;A716,H$4:H716)</f>
        <v>0</v>
      </c>
      <c r="M716" s="117">
        <f>SUMIF(A$4:A716,"="&amp;A716,K$4:K716)-SUMIF(A$4:A716,"="&amp;A716,J$4:J716)</f>
        <v>0</v>
      </c>
      <c r="N716" s="116">
        <f t="shared" ca="1" si="78"/>
        <v>-17049.919999999991</v>
      </c>
      <c r="P716" s="153"/>
    </row>
    <row r="717" spans="1:16" s="17" customFormat="1" x14ac:dyDescent="0.35">
      <c r="A717" s="118"/>
      <c r="B717" s="119"/>
      <c r="C717" s="124"/>
      <c r="D717" s="123"/>
      <c r="E717" s="123"/>
      <c r="F717" s="121"/>
      <c r="G717" s="124"/>
      <c r="H717" s="123"/>
      <c r="I717" s="123"/>
      <c r="J717" s="35">
        <f t="shared" si="76"/>
        <v>0</v>
      </c>
      <c r="K717" s="35">
        <f t="shared" si="77"/>
        <v>0</v>
      </c>
      <c r="L717" s="117">
        <f>SUMIF(A$4:A717,"="&amp;A717,I$4:I717)-SUMIF(A$4:A717,"="&amp;A717,H$4:H717)</f>
        <v>0</v>
      </c>
      <c r="M717" s="117">
        <f>SUMIF(A$4:A717,"="&amp;A717,K$4:K717)-SUMIF(A$4:A717,"="&amp;A717,J$4:J717)</f>
        <v>0</v>
      </c>
      <c r="N717" s="116">
        <f t="shared" ca="1" si="78"/>
        <v>-17049.919999999991</v>
      </c>
      <c r="P717" s="153"/>
    </row>
    <row r="718" spans="1:16" s="17" customFormat="1" x14ac:dyDescent="0.35">
      <c r="A718" s="118"/>
      <c r="B718" s="119"/>
      <c r="C718" s="124"/>
      <c r="D718" s="123"/>
      <c r="E718" s="123"/>
      <c r="F718" s="121"/>
      <c r="G718" s="124"/>
      <c r="H718" s="123"/>
      <c r="I718" s="123"/>
      <c r="J718" s="35">
        <f t="shared" si="76"/>
        <v>0</v>
      </c>
      <c r="K718" s="35">
        <f t="shared" si="77"/>
        <v>0</v>
      </c>
      <c r="L718" s="117">
        <f>SUMIF(A$4:A718,"="&amp;A718,I$4:I718)-SUMIF(A$4:A718,"="&amp;A718,H$4:H718)</f>
        <v>0</v>
      </c>
      <c r="M718" s="117">
        <f>SUMIF(A$4:A718,"="&amp;A718,K$4:K718)-SUMIF(A$4:A718,"="&amp;A718,J$4:J718)</f>
        <v>0</v>
      </c>
      <c r="N718" s="116">
        <f t="shared" ca="1" si="78"/>
        <v>-17049.919999999991</v>
      </c>
      <c r="P718" s="153"/>
    </row>
    <row r="719" spans="1:16" s="17" customFormat="1" x14ac:dyDescent="0.35">
      <c r="A719" s="118"/>
      <c r="B719" s="119"/>
      <c r="C719" s="124"/>
      <c r="D719" s="123"/>
      <c r="E719" s="123"/>
      <c r="F719" s="121"/>
      <c r="G719" s="124"/>
      <c r="H719" s="123"/>
      <c r="I719" s="123"/>
      <c r="J719" s="35">
        <f t="shared" si="76"/>
        <v>0</v>
      </c>
      <c r="K719" s="35">
        <f t="shared" si="77"/>
        <v>0</v>
      </c>
      <c r="L719" s="117">
        <f>SUMIF(A$4:A719,"="&amp;A719,I$4:I719)-SUMIF(A$4:A719,"="&amp;A719,H$4:H719)</f>
        <v>0</v>
      </c>
      <c r="M719" s="117">
        <f>SUMIF(A$4:A719,"="&amp;A719,K$4:K719)-SUMIF(A$4:A719,"="&amp;A719,J$4:J719)</f>
        <v>0</v>
      </c>
      <c r="N719" s="116">
        <f t="shared" ca="1" si="78"/>
        <v>-17049.919999999991</v>
      </c>
      <c r="P719" s="153"/>
    </row>
    <row r="720" spans="1:16" s="17" customFormat="1" x14ac:dyDescent="0.35">
      <c r="A720" s="118"/>
      <c r="B720" s="119"/>
      <c r="C720" s="124"/>
      <c r="D720" s="123"/>
      <c r="E720" s="123"/>
      <c r="F720" s="121"/>
      <c r="G720" s="124"/>
      <c r="H720" s="123"/>
      <c r="I720" s="123"/>
      <c r="J720" s="35">
        <f t="shared" si="76"/>
        <v>0</v>
      </c>
      <c r="K720" s="35">
        <f t="shared" si="77"/>
        <v>0</v>
      </c>
      <c r="L720" s="117">
        <f>SUMIF(A$4:A720,"="&amp;A720,I$4:I720)-SUMIF(A$4:A720,"="&amp;A720,H$4:H720)</f>
        <v>0</v>
      </c>
      <c r="M720" s="117">
        <f>SUMIF(A$4:A720,"="&amp;A720,K$4:K720)-SUMIF(A$4:A720,"="&amp;A720,J$4:J720)</f>
        <v>0</v>
      </c>
      <c r="N720" s="116">
        <f t="shared" ca="1" si="78"/>
        <v>-17049.919999999991</v>
      </c>
      <c r="P720" s="153"/>
    </row>
    <row r="721" spans="1:16" s="17" customFormat="1" x14ac:dyDescent="0.35">
      <c r="A721" s="118"/>
      <c r="B721" s="119"/>
      <c r="C721" s="124"/>
      <c r="D721" s="123"/>
      <c r="E721" s="123"/>
      <c r="F721" s="121"/>
      <c r="G721" s="124"/>
      <c r="H721" s="123"/>
      <c r="I721" s="123"/>
      <c r="J721" s="35">
        <f t="shared" si="76"/>
        <v>0</v>
      </c>
      <c r="K721" s="35">
        <f t="shared" si="77"/>
        <v>0</v>
      </c>
      <c r="L721" s="117">
        <f>SUMIF(A$4:A721,"="&amp;A721,I$4:I721)-SUMIF(A$4:A721,"="&amp;A721,H$4:H721)</f>
        <v>0</v>
      </c>
      <c r="M721" s="117">
        <f>SUMIF(A$4:A721,"="&amp;A721,K$4:K721)-SUMIF(A$4:A721,"="&amp;A721,J$4:J721)</f>
        <v>0</v>
      </c>
      <c r="N721" s="116">
        <f t="shared" ca="1" si="78"/>
        <v>-17049.919999999991</v>
      </c>
      <c r="P721" s="153"/>
    </row>
    <row r="722" spans="1:16" s="17" customFormat="1" x14ac:dyDescent="0.35">
      <c r="A722" s="118"/>
      <c r="B722" s="119"/>
      <c r="C722" s="124"/>
      <c r="D722" s="123"/>
      <c r="E722" s="123"/>
      <c r="F722" s="121"/>
      <c r="G722" s="124"/>
      <c r="H722" s="123"/>
      <c r="I722" s="123"/>
      <c r="J722" s="35">
        <f t="shared" ref="J722:J746" si="79">IF(OR(G722="c",G722="R"),H722,0)</f>
        <v>0</v>
      </c>
      <c r="K722" s="35">
        <f t="shared" ref="K722:K746" si="80">IF(OR(G722="c",G722="R"),I722,0)</f>
        <v>0</v>
      </c>
      <c r="L722" s="117">
        <f>SUMIF(A$4:A722,"="&amp;A722,I$4:I722)-SUMIF(A$4:A722,"="&amp;A722,H$4:H722)</f>
        <v>0</v>
      </c>
      <c r="M722" s="117">
        <f>SUMIF(A$4:A722,"="&amp;A722,K$4:K722)-SUMIF(A$4:A722,"="&amp;A722,J$4:J722)</f>
        <v>0</v>
      </c>
      <c r="N722" s="116">
        <f t="shared" ref="N722:N746" ca="1" si="81">IF(ISERROR(OFFSET(N722,-1,0,1,1)+I722-H722),I722-H722,OFFSET(N722,-1,0,1,1)+I722-H722)</f>
        <v>-17049.919999999991</v>
      </c>
      <c r="P722" s="153"/>
    </row>
    <row r="723" spans="1:16" s="17" customFormat="1" x14ac:dyDescent="0.35">
      <c r="A723" s="118"/>
      <c r="B723" s="119"/>
      <c r="C723" s="124"/>
      <c r="D723" s="123"/>
      <c r="E723" s="123"/>
      <c r="F723" s="121"/>
      <c r="G723" s="124"/>
      <c r="H723" s="123"/>
      <c r="I723" s="123"/>
      <c r="J723" s="35">
        <f t="shared" si="79"/>
        <v>0</v>
      </c>
      <c r="K723" s="35">
        <f t="shared" si="80"/>
        <v>0</v>
      </c>
      <c r="L723" s="117">
        <f>SUMIF(A$4:A723,"="&amp;A723,I$4:I723)-SUMIF(A$4:A723,"="&amp;A723,H$4:H723)</f>
        <v>0</v>
      </c>
      <c r="M723" s="117">
        <f>SUMIF(A$4:A723,"="&amp;A723,K$4:K723)-SUMIF(A$4:A723,"="&amp;A723,J$4:J723)</f>
        <v>0</v>
      </c>
      <c r="N723" s="116">
        <f t="shared" ca="1" si="81"/>
        <v>-17049.919999999991</v>
      </c>
      <c r="P723" s="153"/>
    </row>
    <row r="724" spans="1:16" s="17" customFormat="1" x14ac:dyDescent="0.35">
      <c r="A724" s="118"/>
      <c r="B724" s="119"/>
      <c r="C724" s="124"/>
      <c r="D724" s="123"/>
      <c r="E724" s="123"/>
      <c r="F724" s="121"/>
      <c r="G724" s="124"/>
      <c r="H724" s="123"/>
      <c r="I724" s="123"/>
      <c r="J724" s="35">
        <f t="shared" si="79"/>
        <v>0</v>
      </c>
      <c r="K724" s="35">
        <f t="shared" si="80"/>
        <v>0</v>
      </c>
      <c r="L724" s="117">
        <f>SUMIF(A$4:A724,"="&amp;A724,I$4:I724)-SUMIF(A$4:A724,"="&amp;A724,H$4:H724)</f>
        <v>0</v>
      </c>
      <c r="M724" s="117">
        <f>SUMIF(A$4:A724,"="&amp;A724,K$4:K724)-SUMIF(A$4:A724,"="&amp;A724,J$4:J724)</f>
        <v>0</v>
      </c>
      <c r="N724" s="116">
        <f t="shared" ca="1" si="81"/>
        <v>-17049.919999999991</v>
      </c>
      <c r="P724" s="153"/>
    </row>
    <row r="725" spans="1:16" s="17" customFormat="1" x14ac:dyDescent="0.35">
      <c r="A725" s="118"/>
      <c r="B725" s="119"/>
      <c r="C725" s="124"/>
      <c r="D725" s="123"/>
      <c r="E725" s="123"/>
      <c r="F725" s="121"/>
      <c r="G725" s="124"/>
      <c r="H725" s="123"/>
      <c r="I725" s="123"/>
      <c r="J725" s="35">
        <f t="shared" si="79"/>
        <v>0</v>
      </c>
      <c r="K725" s="35">
        <f t="shared" si="80"/>
        <v>0</v>
      </c>
      <c r="L725" s="117">
        <f>SUMIF(A$4:A725,"="&amp;A725,I$4:I725)-SUMIF(A$4:A725,"="&amp;A725,H$4:H725)</f>
        <v>0</v>
      </c>
      <c r="M725" s="117">
        <f>SUMIF(A$4:A725,"="&amp;A725,K$4:K725)-SUMIF(A$4:A725,"="&amp;A725,J$4:J725)</f>
        <v>0</v>
      </c>
      <c r="N725" s="116">
        <f t="shared" ca="1" si="81"/>
        <v>-17049.919999999991</v>
      </c>
      <c r="P725" s="153"/>
    </row>
    <row r="726" spans="1:16" s="17" customFormat="1" x14ac:dyDescent="0.35">
      <c r="A726" s="118"/>
      <c r="B726" s="119"/>
      <c r="C726" s="124"/>
      <c r="D726" s="123"/>
      <c r="E726" s="123"/>
      <c r="F726" s="121"/>
      <c r="G726" s="124"/>
      <c r="H726" s="123"/>
      <c r="I726" s="123"/>
      <c r="J726" s="35">
        <f t="shared" si="79"/>
        <v>0</v>
      </c>
      <c r="K726" s="35">
        <f t="shared" si="80"/>
        <v>0</v>
      </c>
      <c r="L726" s="117">
        <f>SUMIF(A$4:A726,"="&amp;A726,I$4:I726)-SUMIF(A$4:A726,"="&amp;A726,H$4:H726)</f>
        <v>0</v>
      </c>
      <c r="M726" s="117">
        <f>SUMIF(A$4:A726,"="&amp;A726,K$4:K726)-SUMIF(A$4:A726,"="&amp;A726,J$4:J726)</f>
        <v>0</v>
      </c>
      <c r="N726" s="116">
        <f t="shared" ca="1" si="81"/>
        <v>-17049.919999999991</v>
      </c>
      <c r="P726" s="153"/>
    </row>
    <row r="727" spans="1:16" s="17" customFormat="1" x14ac:dyDescent="0.35">
      <c r="A727" s="118"/>
      <c r="B727" s="119"/>
      <c r="C727" s="124"/>
      <c r="D727" s="123"/>
      <c r="E727" s="123"/>
      <c r="F727" s="121"/>
      <c r="G727" s="124"/>
      <c r="H727" s="123"/>
      <c r="I727" s="123"/>
      <c r="J727" s="35">
        <f t="shared" si="79"/>
        <v>0</v>
      </c>
      <c r="K727" s="35">
        <f t="shared" si="80"/>
        <v>0</v>
      </c>
      <c r="L727" s="117">
        <f>SUMIF(A$4:A727,"="&amp;A727,I$4:I727)-SUMIF(A$4:A727,"="&amp;A727,H$4:H727)</f>
        <v>0</v>
      </c>
      <c r="M727" s="117">
        <f>SUMIF(A$4:A727,"="&amp;A727,K$4:K727)-SUMIF(A$4:A727,"="&amp;A727,J$4:J727)</f>
        <v>0</v>
      </c>
      <c r="N727" s="116">
        <f t="shared" ca="1" si="81"/>
        <v>-17049.919999999991</v>
      </c>
      <c r="P727" s="153"/>
    </row>
    <row r="728" spans="1:16" s="17" customFormat="1" x14ac:dyDescent="0.35">
      <c r="A728" s="118"/>
      <c r="B728" s="119"/>
      <c r="C728" s="124"/>
      <c r="D728" s="123"/>
      <c r="E728" s="123"/>
      <c r="F728" s="121"/>
      <c r="G728" s="124"/>
      <c r="H728" s="123"/>
      <c r="I728" s="123"/>
      <c r="J728" s="35">
        <f t="shared" si="79"/>
        <v>0</v>
      </c>
      <c r="K728" s="35">
        <f t="shared" si="80"/>
        <v>0</v>
      </c>
      <c r="L728" s="117">
        <f>SUMIF(A$4:A728,"="&amp;A728,I$4:I728)-SUMIF(A$4:A728,"="&amp;A728,H$4:H728)</f>
        <v>0</v>
      </c>
      <c r="M728" s="117">
        <f>SUMIF(A$4:A728,"="&amp;A728,K$4:K728)-SUMIF(A$4:A728,"="&amp;A728,J$4:J728)</f>
        <v>0</v>
      </c>
      <c r="N728" s="116">
        <f t="shared" ca="1" si="81"/>
        <v>-17049.919999999991</v>
      </c>
      <c r="P728" s="153"/>
    </row>
    <row r="729" spans="1:16" s="17" customFormat="1" x14ac:dyDescent="0.35">
      <c r="A729" s="118"/>
      <c r="B729" s="119"/>
      <c r="C729" s="124"/>
      <c r="D729" s="123"/>
      <c r="E729" s="123"/>
      <c r="F729" s="121"/>
      <c r="G729" s="124"/>
      <c r="H729" s="123"/>
      <c r="I729" s="123"/>
      <c r="J729" s="35">
        <f t="shared" si="79"/>
        <v>0</v>
      </c>
      <c r="K729" s="35">
        <f t="shared" si="80"/>
        <v>0</v>
      </c>
      <c r="L729" s="117">
        <f>SUMIF(A$4:A729,"="&amp;A729,I$4:I729)-SUMIF(A$4:A729,"="&amp;A729,H$4:H729)</f>
        <v>0</v>
      </c>
      <c r="M729" s="117">
        <f>SUMIF(A$4:A729,"="&amp;A729,K$4:K729)-SUMIF(A$4:A729,"="&amp;A729,J$4:J729)</f>
        <v>0</v>
      </c>
      <c r="N729" s="116">
        <f t="shared" ca="1" si="81"/>
        <v>-17049.919999999991</v>
      </c>
      <c r="P729" s="153"/>
    </row>
    <row r="730" spans="1:16" s="17" customFormat="1" x14ac:dyDescent="0.35">
      <c r="A730" s="118"/>
      <c r="B730" s="119"/>
      <c r="C730" s="124"/>
      <c r="D730" s="123"/>
      <c r="E730" s="123"/>
      <c r="F730" s="121"/>
      <c r="G730" s="124"/>
      <c r="H730" s="123"/>
      <c r="I730" s="123"/>
      <c r="J730" s="35">
        <f t="shared" si="79"/>
        <v>0</v>
      </c>
      <c r="K730" s="35">
        <f t="shared" si="80"/>
        <v>0</v>
      </c>
      <c r="L730" s="117">
        <f>SUMIF(A$4:A730,"="&amp;A730,I$4:I730)-SUMIF(A$4:A730,"="&amp;A730,H$4:H730)</f>
        <v>0</v>
      </c>
      <c r="M730" s="117">
        <f>SUMIF(A$4:A730,"="&amp;A730,K$4:K730)-SUMIF(A$4:A730,"="&amp;A730,J$4:J730)</f>
        <v>0</v>
      </c>
      <c r="N730" s="116">
        <f t="shared" ca="1" si="81"/>
        <v>-17049.919999999991</v>
      </c>
      <c r="P730" s="153"/>
    </row>
    <row r="731" spans="1:16" s="17" customFormat="1" x14ac:dyDescent="0.35">
      <c r="A731" s="118"/>
      <c r="B731" s="119"/>
      <c r="C731" s="124"/>
      <c r="D731" s="123"/>
      <c r="E731" s="123"/>
      <c r="F731" s="121"/>
      <c r="G731" s="124"/>
      <c r="H731" s="123"/>
      <c r="I731" s="123"/>
      <c r="J731" s="35">
        <f t="shared" si="79"/>
        <v>0</v>
      </c>
      <c r="K731" s="35">
        <f t="shared" si="80"/>
        <v>0</v>
      </c>
      <c r="L731" s="117">
        <f>SUMIF(A$4:A731,"="&amp;A731,I$4:I731)-SUMIF(A$4:A731,"="&amp;A731,H$4:H731)</f>
        <v>0</v>
      </c>
      <c r="M731" s="117">
        <f>SUMIF(A$4:A731,"="&amp;A731,K$4:K731)-SUMIF(A$4:A731,"="&amp;A731,J$4:J731)</f>
        <v>0</v>
      </c>
      <c r="N731" s="116">
        <f t="shared" ca="1" si="81"/>
        <v>-17049.919999999991</v>
      </c>
      <c r="P731" s="153"/>
    </row>
    <row r="732" spans="1:16" s="17" customFormat="1" x14ac:dyDescent="0.35">
      <c r="A732" s="118"/>
      <c r="B732" s="119"/>
      <c r="C732" s="124"/>
      <c r="D732" s="123"/>
      <c r="E732" s="123"/>
      <c r="F732" s="121"/>
      <c r="G732" s="124"/>
      <c r="H732" s="123"/>
      <c r="I732" s="123"/>
      <c r="J732" s="35">
        <f t="shared" si="79"/>
        <v>0</v>
      </c>
      <c r="K732" s="35">
        <f t="shared" si="80"/>
        <v>0</v>
      </c>
      <c r="L732" s="117">
        <f>SUMIF(A$4:A732,"="&amp;A732,I$4:I732)-SUMIF(A$4:A732,"="&amp;A732,H$4:H732)</f>
        <v>0</v>
      </c>
      <c r="M732" s="117">
        <f>SUMIF(A$4:A732,"="&amp;A732,K$4:K732)-SUMIF(A$4:A732,"="&amp;A732,J$4:J732)</f>
        <v>0</v>
      </c>
      <c r="N732" s="116">
        <f t="shared" ca="1" si="81"/>
        <v>-17049.919999999991</v>
      </c>
      <c r="P732" s="153"/>
    </row>
    <row r="733" spans="1:16" s="17" customFormat="1" x14ac:dyDescent="0.35">
      <c r="A733" s="118"/>
      <c r="B733" s="119"/>
      <c r="C733" s="124"/>
      <c r="D733" s="123"/>
      <c r="E733" s="123"/>
      <c r="F733" s="121"/>
      <c r="G733" s="124"/>
      <c r="H733" s="123"/>
      <c r="I733" s="123"/>
      <c r="J733" s="35">
        <f t="shared" si="79"/>
        <v>0</v>
      </c>
      <c r="K733" s="35">
        <f t="shared" si="80"/>
        <v>0</v>
      </c>
      <c r="L733" s="117">
        <f>SUMIF(A$4:A733,"="&amp;A733,I$4:I733)-SUMIF(A$4:A733,"="&amp;A733,H$4:H733)</f>
        <v>0</v>
      </c>
      <c r="M733" s="117">
        <f>SUMIF(A$4:A733,"="&amp;A733,K$4:K733)-SUMIF(A$4:A733,"="&amp;A733,J$4:J733)</f>
        <v>0</v>
      </c>
      <c r="N733" s="116">
        <f t="shared" ca="1" si="81"/>
        <v>-17049.919999999991</v>
      </c>
      <c r="P733" s="153"/>
    </row>
    <row r="734" spans="1:16" s="17" customFormat="1" x14ac:dyDescent="0.35">
      <c r="A734" s="118"/>
      <c r="B734" s="119"/>
      <c r="C734" s="124"/>
      <c r="D734" s="123"/>
      <c r="E734" s="123"/>
      <c r="F734" s="121"/>
      <c r="G734" s="124"/>
      <c r="H734" s="123"/>
      <c r="I734" s="123"/>
      <c r="J734" s="35">
        <f t="shared" si="79"/>
        <v>0</v>
      </c>
      <c r="K734" s="35">
        <f t="shared" si="80"/>
        <v>0</v>
      </c>
      <c r="L734" s="117">
        <f>SUMIF(A$4:A734,"="&amp;A734,I$4:I734)-SUMIF(A$4:A734,"="&amp;A734,H$4:H734)</f>
        <v>0</v>
      </c>
      <c r="M734" s="117">
        <f>SUMIF(A$4:A734,"="&amp;A734,K$4:K734)-SUMIF(A$4:A734,"="&amp;A734,J$4:J734)</f>
        <v>0</v>
      </c>
      <c r="N734" s="116">
        <f t="shared" ca="1" si="81"/>
        <v>-17049.919999999991</v>
      </c>
      <c r="P734" s="153"/>
    </row>
    <row r="735" spans="1:16" s="17" customFormat="1" x14ac:dyDescent="0.35">
      <c r="A735" s="118"/>
      <c r="B735" s="119"/>
      <c r="C735" s="124"/>
      <c r="D735" s="123"/>
      <c r="E735" s="123"/>
      <c r="F735" s="121"/>
      <c r="G735" s="124"/>
      <c r="H735" s="123"/>
      <c r="I735" s="123"/>
      <c r="J735" s="35">
        <f t="shared" si="79"/>
        <v>0</v>
      </c>
      <c r="K735" s="35">
        <f t="shared" si="80"/>
        <v>0</v>
      </c>
      <c r="L735" s="117">
        <f>SUMIF(A$4:A735,"="&amp;A735,I$4:I735)-SUMIF(A$4:A735,"="&amp;A735,H$4:H735)</f>
        <v>0</v>
      </c>
      <c r="M735" s="117">
        <f>SUMIF(A$4:A735,"="&amp;A735,K$4:K735)-SUMIF(A$4:A735,"="&amp;A735,J$4:J735)</f>
        <v>0</v>
      </c>
      <c r="N735" s="116">
        <f t="shared" ca="1" si="81"/>
        <v>-17049.919999999991</v>
      </c>
      <c r="P735" s="153"/>
    </row>
    <row r="736" spans="1:16" s="17" customFormat="1" x14ac:dyDescent="0.35">
      <c r="A736" s="118"/>
      <c r="B736" s="119"/>
      <c r="C736" s="124"/>
      <c r="D736" s="123"/>
      <c r="E736" s="123"/>
      <c r="F736" s="121"/>
      <c r="G736" s="124"/>
      <c r="H736" s="123"/>
      <c r="I736" s="123"/>
      <c r="J736" s="35">
        <f t="shared" si="79"/>
        <v>0</v>
      </c>
      <c r="K736" s="35">
        <f t="shared" si="80"/>
        <v>0</v>
      </c>
      <c r="L736" s="117">
        <f>SUMIF(A$4:A736,"="&amp;A736,I$4:I736)-SUMIF(A$4:A736,"="&amp;A736,H$4:H736)</f>
        <v>0</v>
      </c>
      <c r="M736" s="117">
        <f>SUMIF(A$4:A736,"="&amp;A736,K$4:K736)-SUMIF(A$4:A736,"="&amp;A736,J$4:J736)</f>
        <v>0</v>
      </c>
      <c r="N736" s="116">
        <f t="shared" ca="1" si="81"/>
        <v>-17049.919999999991</v>
      </c>
      <c r="P736" s="153"/>
    </row>
    <row r="737" spans="1:16" s="17" customFormat="1" x14ac:dyDescent="0.35">
      <c r="A737" s="118"/>
      <c r="B737" s="119"/>
      <c r="C737" s="124"/>
      <c r="D737" s="123"/>
      <c r="E737" s="123"/>
      <c r="F737" s="121"/>
      <c r="G737" s="124"/>
      <c r="H737" s="123"/>
      <c r="I737" s="123"/>
      <c r="J737" s="35">
        <f t="shared" si="79"/>
        <v>0</v>
      </c>
      <c r="K737" s="35">
        <f t="shared" si="80"/>
        <v>0</v>
      </c>
      <c r="L737" s="117">
        <f>SUMIF(A$4:A737,"="&amp;A737,I$4:I737)-SUMIF(A$4:A737,"="&amp;A737,H$4:H737)</f>
        <v>0</v>
      </c>
      <c r="M737" s="117">
        <f>SUMIF(A$4:A737,"="&amp;A737,K$4:K737)-SUMIF(A$4:A737,"="&amp;A737,J$4:J737)</f>
        <v>0</v>
      </c>
      <c r="N737" s="116">
        <f t="shared" ca="1" si="81"/>
        <v>-17049.919999999991</v>
      </c>
      <c r="P737" s="153"/>
    </row>
    <row r="738" spans="1:16" s="17" customFormat="1" x14ac:dyDescent="0.35">
      <c r="A738" s="118"/>
      <c r="B738" s="119"/>
      <c r="C738" s="124"/>
      <c r="D738" s="123"/>
      <c r="E738" s="123"/>
      <c r="F738" s="121"/>
      <c r="G738" s="124"/>
      <c r="H738" s="123"/>
      <c r="I738" s="123"/>
      <c r="J738" s="35">
        <f t="shared" si="79"/>
        <v>0</v>
      </c>
      <c r="K738" s="35">
        <f t="shared" si="80"/>
        <v>0</v>
      </c>
      <c r="L738" s="117">
        <f>SUMIF(A$4:A738,"="&amp;A738,I$4:I738)-SUMIF(A$4:A738,"="&amp;A738,H$4:H738)</f>
        <v>0</v>
      </c>
      <c r="M738" s="117">
        <f>SUMIF(A$4:A738,"="&amp;A738,K$4:K738)-SUMIF(A$4:A738,"="&amp;A738,J$4:J738)</f>
        <v>0</v>
      </c>
      <c r="N738" s="116">
        <f t="shared" ca="1" si="81"/>
        <v>-17049.919999999991</v>
      </c>
      <c r="P738" s="153"/>
    </row>
    <row r="739" spans="1:16" s="17" customFormat="1" x14ac:dyDescent="0.35">
      <c r="A739" s="118"/>
      <c r="B739" s="119"/>
      <c r="C739" s="124"/>
      <c r="D739" s="123"/>
      <c r="E739" s="123"/>
      <c r="F739" s="121"/>
      <c r="G739" s="124"/>
      <c r="H739" s="123"/>
      <c r="I739" s="123"/>
      <c r="J739" s="35">
        <f t="shared" si="79"/>
        <v>0</v>
      </c>
      <c r="K739" s="35">
        <f t="shared" si="80"/>
        <v>0</v>
      </c>
      <c r="L739" s="117">
        <f>SUMIF(A$4:A739,"="&amp;A739,I$4:I739)-SUMIF(A$4:A739,"="&amp;A739,H$4:H739)</f>
        <v>0</v>
      </c>
      <c r="M739" s="117">
        <f>SUMIF(A$4:A739,"="&amp;A739,K$4:K739)-SUMIF(A$4:A739,"="&amp;A739,J$4:J739)</f>
        <v>0</v>
      </c>
      <c r="N739" s="116">
        <f t="shared" ca="1" si="81"/>
        <v>-17049.919999999991</v>
      </c>
      <c r="P739" s="153"/>
    </row>
    <row r="740" spans="1:16" s="17" customFormat="1" x14ac:dyDescent="0.35">
      <c r="A740" s="118"/>
      <c r="B740" s="119"/>
      <c r="C740" s="124"/>
      <c r="D740" s="123"/>
      <c r="E740" s="123"/>
      <c r="F740" s="121"/>
      <c r="G740" s="124"/>
      <c r="H740" s="123"/>
      <c r="I740" s="123"/>
      <c r="J740" s="35">
        <f t="shared" si="79"/>
        <v>0</v>
      </c>
      <c r="K740" s="35">
        <f t="shared" si="80"/>
        <v>0</v>
      </c>
      <c r="L740" s="117">
        <f>SUMIF(A$4:A740,"="&amp;A740,I$4:I740)-SUMIF(A$4:A740,"="&amp;A740,H$4:H740)</f>
        <v>0</v>
      </c>
      <c r="M740" s="117">
        <f>SUMIF(A$4:A740,"="&amp;A740,K$4:K740)-SUMIF(A$4:A740,"="&amp;A740,J$4:J740)</f>
        <v>0</v>
      </c>
      <c r="N740" s="116">
        <f t="shared" ca="1" si="81"/>
        <v>-17049.919999999991</v>
      </c>
      <c r="P740" s="153"/>
    </row>
    <row r="741" spans="1:16" s="17" customFormat="1" x14ac:dyDescent="0.35">
      <c r="A741" s="118"/>
      <c r="B741" s="119"/>
      <c r="C741" s="124"/>
      <c r="D741" s="123"/>
      <c r="E741" s="123"/>
      <c r="F741" s="121"/>
      <c r="G741" s="124"/>
      <c r="H741" s="123"/>
      <c r="I741" s="123"/>
      <c r="J741" s="35">
        <f t="shared" si="79"/>
        <v>0</v>
      </c>
      <c r="K741" s="35">
        <f t="shared" si="80"/>
        <v>0</v>
      </c>
      <c r="L741" s="117">
        <f>SUMIF(A$4:A741,"="&amp;A741,I$4:I741)-SUMIF(A$4:A741,"="&amp;A741,H$4:H741)</f>
        <v>0</v>
      </c>
      <c r="M741" s="117">
        <f>SUMIF(A$4:A741,"="&amp;A741,K$4:K741)-SUMIF(A$4:A741,"="&amp;A741,J$4:J741)</f>
        <v>0</v>
      </c>
      <c r="N741" s="116">
        <f t="shared" ca="1" si="81"/>
        <v>-17049.919999999991</v>
      </c>
      <c r="P741" s="153"/>
    </row>
    <row r="742" spans="1:16" s="17" customFormat="1" x14ac:dyDescent="0.35">
      <c r="A742" s="118"/>
      <c r="B742" s="119"/>
      <c r="C742" s="124"/>
      <c r="D742" s="123"/>
      <c r="E742" s="123"/>
      <c r="F742" s="121"/>
      <c r="G742" s="124"/>
      <c r="H742" s="123"/>
      <c r="I742" s="123"/>
      <c r="J742" s="35">
        <f t="shared" si="79"/>
        <v>0</v>
      </c>
      <c r="K742" s="35">
        <f t="shared" si="80"/>
        <v>0</v>
      </c>
      <c r="L742" s="117">
        <f>SUMIF(A$4:A742,"="&amp;A742,I$4:I742)-SUMIF(A$4:A742,"="&amp;A742,H$4:H742)</f>
        <v>0</v>
      </c>
      <c r="M742" s="117">
        <f>SUMIF(A$4:A742,"="&amp;A742,K$4:K742)-SUMIF(A$4:A742,"="&amp;A742,J$4:J742)</f>
        <v>0</v>
      </c>
      <c r="N742" s="116">
        <f t="shared" ca="1" si="81"/>
        <v>-17049.919999999991</v>
      </c>
      <c r="P742" s="153"/>
    </row>
    <row r="743" spans="1:16" s="17" customFormat="1" x14ac:dyDescent="0.35">
      <c r="A743" s="118"/>
      <c r="B743" s="119"/>
      <c r="C743" s="124"/>
      <c r="D743" s="123"/>
      <c r="E743" s="123"/>
      <c r="F743" s="121"/>
      <c r="G743" s="124"/>
      <c r="H743" s="123"/>
      <c r="I743" s="123"/>
      <c r="J743" s="35">
        <f t="shared" si="79"/>
        <v>0</v>
      </c>
      <c r="K743" s="35">
        <f t="shared" si="80"/>
        <v>0</v>
      </c>
      <c r="L743" s="117">
        <f>SUMIF(A$4:A743,"="&amp;A743,I$4:I743)-SUMIF(A$4:A743,"="&amp;A743,H$4:H743)</f>
        <v>0</v>
      </c>
      <c r="M743" s="117">
        <f>SUMIF(A$4:A743,"="&amp;A743,K$4:K743)-SUMIF(A$4:A743,"="&amp;A743,J$4:J743)</f>
        <v>0</v>
      </c>
      <c r="N743" s="116">
        <f t="shared" ca="1" si="81"/>
        <v>-17049.919999999991</v>
      </c>
      <c r="P743" s="153"/>
    </row>
    <row r="744" spans="1:16" s="17" customFormat="1" x14ac:dyDescent="0.35">
      <c r="A744" s="118"/>
      <c r="B744" s="119"/>
      <c r="C744" s="124"/>
      <c r="D744" s="123"/>
      <c r="E744" s="123"/>
      <c r="F744" s="121"/>
      <c r="G744" s="124"/>
      <c r="H744" s="123"/>
      <c r="I744" s="123"/>
      <c r="J744" s="35">
        <f t="shared" si="79"/>
        <v>0</v>
      </c>
      <c r="K744" s="35">
        <f t="shared" si="80"/>
        <v>0</v>
      </c>
      <c r="L744" s="117">
        <f>SUMIF(A$4:A744,"="&amp;A744,I$4:I744)-SUMIF(A$4:A744,"="&amp;A744,H$4:H744)</f>
        <v>0</v>
      </c>
      <c r="M744" s="117">
        <f>SUMIF(A$4:A744,"="&amp;A744,K$4:K744)-SUMIF(A$4:A744,"="&amp;A744,J$4:J744)</f>
        <v>0</v>
      </c>
      <c r="N744" s="116">
        <f t="shared" ca="1" si="81"/>
        <v>-17049.919999999991</v>
      </c>
      <c r="P744" s="153"/>
    </row>
    <row r="745" spans="1:16" s="17" customFormat="1" x14ac:dyDescent="0.35">
      <c r="A745" s="118"/>
      <c r="B745" s="119"/>
      <c r="C745" s="124"/>
      <c r="D745" s="123"/>
      <c r="E745" s="123"/>
      <c r="F745" s="121"/>
      <c r="G745" s="124"/>
      <c r="H745" s="123"/>
      <c r="I745" s="123"/>
      <c r="J745" s="35">
        <f t="shared" si="79"/>
        <v>0</v>
      </c>
      <c r="K745" s="35">
        <f t="shared" si="80"/>
        <v>0</v>
      </c>
      <c r="L745" s="117">
        <f>SUMIF(A$4:A745,"="&amp;A745,I$4:I745)-SUMIF(A$4:A745,"="&amp;A745,H$4:H745)</f>
        <v>0</v>
      </c>
      <c r="M745" s="117">
        <f>SUMIF(A$4:A745,"="&amp;A745,K$4:K745)-SUMIF(A$4:A745,"="&amp;A745,J$4:J745)</f>
        <v>0</v>
      </c>
      <c r="N745" s="116">
        <f t="shared" ca="1" si="81"/>
        <v>-17049.919999999991</v>
      </c>
      <c r="P745" s="153"/>
    </row>
    <row r="746" spans="1:16" s="17" customFormat="1" x14ac:dyDescent="0.35">
      <c r="A746" s="118"/>
      <c r="B746" s="119"/>
      <c r="C746" s="124"/>
      <c r="D746" s="123"/>
      <c r="E746" s="123"/>
      <c r="F746" s="121"/>
      <c r="G746" s="124"/>
      <c r="H746" s="123"/>
      <c r="I746" s="123"/>
      <c r="J746" s="35">
        <f t="shared" si="79"/>
        <v>0</v>
      </c>
      <c r="K746" s="35">
        <f t="shared" si="80"/>
        <v>0</v>
      </c>
      <c r="L746" s="117">
        <f>SUMIF(A$4:A746,"="&amp;A746,I$4:I746)-SUMIF(A$4:A746,"="&amp;A746,H$4:H746)</f>
        <v>0</v>
      </c>
      <c r="M746" s="117">
        <f>SUMIF(A$4:A746,"="&amp;A746,K$4:K746)-SUMIF(A$4:A746,"="&amp;A746,J$4:J746)</f>
        <v>0</v>
      </c>
      <c r="N746" s="116">
        <f t="shared" ca="1" si="81"/>
        <v>-17049.919999999991</v>
      </c>
      <c r="P746" s="153"/>
    </row>
    <row r="747" spans="1:16" s="17" customFormat="1" x14ac:dyDescent="0.35">
      <c r="A747" s="118"/>
      <c r="B747" s="119"/>
      <c r="C747" s="124"/>
      <c r="D747" s="123"/>
      <c r="E747" s="123"/>
      <c r="F747" s="121"/>
      <c r="G747" s="124"/>
      <c r="H747" s="123"/>
      <c r="I747" s="123"/>
      <c r="J747" s="35">
        <f t="shared" ref="J747:J771" si="82">IF(OR(G747="c",G747="R"),H747,0)</f>
        <v>0</v>
      </c>
      <c r="K747" s="35">
        <f t="shared" ref="K747:K771" si="83">IF(OR(G747="c",G747="R"),I747,0)</f>
        <v>0</v>
      </c>
      <c r="L747" s="117">
        <f>SUMIF(A$4:A747,"="&amp;A747,I$4:I747)-SUMIF(A$4:A747,"="&amp;A747,H$4:H747)</f>
        <v>0</v>
      </c>
      <c r="M747" s="117">
        <f>SUMIF(A$4:A747,"="&amp;A747,K$4:K747)-SUMIF(A$4:A747,"="&amp;A747,J$4:J747)</f>
        <v>0</v>
      </c>
      <c r="N747" s="116">
        <f t="shared" ref="N747:N771" ca="1" si="84">IF(ISERROR(OFFSET(N747,-1,0,1,1)+I747-H747),I747-H747,OFFSET(N747,-1,0,1,1)+I747-H747)</f>
        <v>-17049.919999999991</v>
      </c>
      <c r="P747" s="153"/>
    </row>
    <row r="748" spans="1:16" s="17" customFormat="1" x14ac:dyDescent="0.35">
      <c r="A748" s="118"/>
      <c r="B748" s="119"/>
      <c r="C748" s="124"/>
      <c r="D748" s="123"/>
      <c r="E748" s="123"/>
      <c r="F748" s="121"/>
      <c r="G748" s="124"/>
      <c r="H748" s="123"/>
      <c r="I748" s="123"/>
      <c r="J748" s="35">
        <f t="shared" si="82"/>
        <v>0</v>
      </c>
      <c r="K748" s="35">
        <f t="shared" si="83"/>
        <v>0</v>
      </c>
      <c r="L748" s="117">
        <f>SUMIF(A$4:A748,"="&amp;A748,I$4:I748)-SUMIF(A$4:A748,"="&amp;A748,H$4:H748)</f>
        <v>0</v>
      </c>
      <c r="M748" s="117">
        <f>SUMIF(A$4:A748,"="&amp;A748,K$4:K748)-SUMIF(A$4:A748,"="&amp;A748,J$4:J748)</f>
        <v>0</v>
      </c>
      <c r="N748" s="116">
        <f t="shared" ca="1" si="84"/>
        <v>-17049.919999999991</v>
      </c>
      <c r="P748" s="153"/>
    </row>
    <row r="749" spans="1:16" s="17" customFormat="1" x14ac:dyDescent="0.35">
      <c r="A749" s="118"/>
      <c r="B749" s="119"/>
      <c r="C749" s="124"/>
      <c r="D749" s="123"/>
      <c r="E749" s="123"/>
      <c r="F749" s="121"/>
      <c r="G749" s="124"/>
      <c r="H749" s="123"/>
      <c r="I749" s="123"/>
      <c r="J749" s="35">
        <f t="shared" si="82"/>
        <v>0</v>
      </c>
      <c r="K749" s="35">
        <f t="shared" si="83"/>
        <v>0</v>
      </c>
      <c r="L749" s="117">
        <f>SUMIF(A$4:A749,"="&amp;A749,I$4:I749)-SUMIF(A$4:A749,"="&amp;A749,H$4:H749)</f>
        <v>0</v>
      </c>
      <c r="M749" s="117">
        <f>SUMIF(A$4:A749,"="&amp;A749,K$4:K749)-SUMIF(A$4:A749,"="&amp;A749,J$4:J749)</f>
        <v>0</v>
      </c>
      <c r="N749" s="116">
        <f t="shared" ca="1" si="84"/>
        <v>-17049.919999999991</v>
      </c>
      <c r="P749" s="153"/>
    </row>
    <row r="750" spans="1:16" s="17" customFormat="1" x14ac:dyDescent="0.35">
      <c r="A750" s="118"/>
      <c r="B750" s="119"/>
      <c r="C750" s="124"/>
      <c r="D750" s="123"/>
      <c r="E750" s="123"/>
      <c r="F750" s="121"/>
      <c r="G750" s="124"/>
      <c r="H750" s="123"/>
      <c r="I750" s="123"/>
      <c r="J750" s="35">
        <f t="shared" si="82"/>
        <v>0</v>
      </c>
      <c r="K750" s="35">
        <f t="shared" si="83"/>
        <v>0</v>
      </c>
      <c r="L750" s="117">
        <f>SUMIF(A$4:A750,"="&amp;A750,I$4:I750)-SUMIF(A$4:A750,"="&amp;A750,H$4:H750)</f>
        <v>0</v>
      </c>
      <c r="M750" s="117">
        <f>SUMIF(A$4:A750,"="&amp;A750,K$4:K750)-SUMIF(A$4:A750,"="&amp;A750,J$4:J750)</f>
        <v>0</v>
      </c>
      <c r="N750" s="116">
        <f t="shared" ca="1" si="84"/>
        <v>-17049.919999999991</v>
      </c>
      <c r="P750" s="153"/>
    </row>
    <row r="751" spans="1:16" s="17" customFormat="1" x14ac:dyDescent="0.35">
      <c r="A751" s="118"/>
      <c r="B751" s="119"/>
      <c r="C751" s="124"/>
      <c r="D751" s="123"/>
      <c r="E751" s="123"/>
      <c r="F751" s="121"/>
      <c r="G751" s="124"/>
      <c r="H751" s="123"/>
      <c r="I751" s="123"/>
      <c r="J751" s="35">
        <f t="shared" si="82"/>
        <v>0</v>
      </c>
      <c r="K751" s="35">
        <f t="shared" si="83"/>
        <v>0</v>
      </c>
      <c r="L751" s="117">
        <f>SUMIF(A$4:A751,"="&amp;A751,I$4:I751)-SUMIF(A$4:A751,"="&amp;A751,H$4:H751)</f>
        <v>0</v>
      </c>
      <c r="M751" s="117">
        <f>SUMIF(A$4:A751,"="&amp;A751,K$4:K751)-SUMIF(A$4:A751,"="&amp;A751,J$4:J751)</f>
        <v>0</v>
      </c>
      <c r="N751" s="116">
        <f t="shared" ca="1" si="84"/>
        <v>-17049.919999999991</v>
      </c>
      <c r="P751" s="153"/>
    </row>
    <row r="752" spans="1:16" s="17" customFormat="1" x14ac:dyDescent="0.35">
      <c r="A752" s="118"/>
      <c r="B752" s="119"/>
      <c r="C752" s="124"/>
      <c r="D752" s="123"/>
      <c r="E752" s="123"/>
      <c r="F752" s="121"/>
      <c r="G752" s="124"/>
      <c r="H752" s="123"/>
      <c r="I752" s="123"/>
      <c r="J752" s="35">
        <f t="shared" si="82"/>
        <v>0</v>
      </c>
      <c r="K752" s="35">
        <f t="shared" si="83"/>
        <v>0</v>
      </c>
      <c r="L752" s="117">
        <f>SUMIF(A$4:A752,"="&amp;A752,I$4:I752)-SUMIF(A$4:A752,"="&amp;A752,H$4:H752)</f>
        <v>0</v>
      </c>
      <c r="M752" s="117">
        <f>SUMIF(A$4:A752,"="&amp;A752,K$4:K752)-SUMIF(A$4:A752,"="&amp;A752,J$4:J752)</f>
        <v>0</v>
      </c>
      <c r="N752" s="116">
        <f t="shared" ca="1" si="84"/>
        <v>-17049.919999999991</v>
      </c>
      <c r="P752" s="153"/>
    </row>
    <row r="753" spans="1:16" s="17" customFormat="1" x14ac:dyDescent="0.35">
      <c r="A753" s="118"/>
      <c r="B753" s="119"/>
      <c r="C753" s="124"/>
      <c r="D753" s="123"/>
      <c r="E753" s="123"/>
      <c r="F753" s="121"/>
      <c r="G753" s="124"/>
      <c r="H753" s="123"/>
      <c r="I753" s="123"/>
      <c r="J753" s="35">
        <f t="shared" si="82"/>
        <v>0</v>
      </c>
      <c r="K753" s="35">
        <f t="shared" si="83"/>
        <v>0</v>
      </c>
      <c r="L753" s="117">
        <f>SUMIF(A$4:A753,"="&amp;A753,I$4:I753)-SUMIF(A$4:A753,"="&amp;A753,H$4:H753)</f>
        <v>0</v>
      </c>
      <c r="M753" s="117">
        <f>SUMIF(A$4:A753,"="&amp;A753,K$4:K753)-SUMIF(A$4:A753,"="&amp;A753,J$4:J753)</f>
        <v>0</v>
      </c>
      <c r="N753" s="116">
        <f t="shared" ca="1" si="84"/>
        <v>-17049.919999999991</v>
      </c>
      <c r="P753" s="153"/>
    </row>
    <row r="754" spans="1:16" s="17" customFormat="1" x14ac:dyDescent="0.35">
      <c r="A754" s="118"/>
      <c r="B754" s="119"/>
      <c r="C754" s="124"/>
      <c r="D754" s="123"/>
      <c r="E754" s="123"/>
      <c r="F754" s="121"/>
      <c r="G754" s="124"/>
      <c r="H754" s="123"/>
      <c r="I754" s="123"/>
      <c r="J754" s="35">
        <f t="shared" si="82"/>
        <v>0</v>
      </c>
      <c r="K754" s="35">
        <f t="shared" si="83"/>
        <v>0</v>
      </c>
      <c r="L754" s="117">
        <f>SUMIF(A$4:A754,"="&amp;A754,I$4:I754)-SUMIF(A$4:A754,"="&amp;A754,H$4:H754)</f>
        <v>0</v>
      </c>
      <c r="M754" s="117">
        <f>SUMIF(A$4:A754,"="&amp;A754,K$4:K754)-SUMIF(A$4:A754,"="&amp;A754,J$4:J754)</f>
        <v>0</v>
      </c>
      <c r="N754" s="116">
        <f t="shared" ca="1" si="84"/>
        <v>-17049.919999999991</v>
      </c>
      <c r="P754" s="153"/>
    </row>
    <row r="755" spans="1:16" s="17" customFormat="1" x14ac:dyDescent="0.35">
      <c r="A755" s="118"/>
      <c r="B755" s="119"/>
      <c r="C755" s="124"/>
      <c r="D755" s="123"/>
      <c r="E755" s="123"/>
      <c r="F755" s="121"/>
      <c r="G755" s="124"/>
      <c r="H755" s="123"/>
      <c r="I755" s="123"/>
      <c r="J755" s="35">
        <f t="shared" si="82"/>
        <v>0</v>
      </c>
      <c r="K755" s="35">
        <f t="shared" si="83"/>
        <v>0</v>
      </c>
      <c r="L755" s="117">
        <f>SUMIF(A$4:A755,"="&amp;A755,I$4:I755)-SUMIF(A$4:A755,"="&amp;A755,H$4:H755)</f>
        <v>0</v>
      </c>
      <c r="M755" s="117">
        <f>SUMIF(A$4:A755,"="&amp;A755,K$4:K755)-SUMIF(A$4:A755,"="&amp;A755,J$4:J755)</f>
        <v>0</v>
      </c>
      <c r="N755" s="116">
        <f t="shared" ca="1" si="84"/>
        <v>-17049.919999999991</v>
      </c>
      <c r="P755" s="153"/>
    </row>
    <row r="756" spans="1:16" s="17" customFormat="1" x14ac:dyDescent="0.35">
      <c r="A756" s="118"/>
      <c r="B756" s="119"/>
      <c r="C756" s="124"/>
      <c r="D756" s="123"/>
      <c r="E756" s="123"/>
      <c r="F756" s="121"/>
      <c r="G756" s="124"/>
      <c r="H756" s="123"/>
      <c r="I756" s="123"/>
      <c r="J756" s="35">
        <f t="shared" si="82"/>
        <v>0</v>
      </c>
      <c r="K756" s="35">
        <f t="shared" si="83"/>
        <v>0</v>
      </c>
      <c r="L756" s="117">
        <f>SUMIF(A$4:A756,"="&amp;A756,I$4:I756)-SUMIF(A$4:A756,"="&amp;A756,H$4:H756)</f>
        <v>0</v>
      </c>
      <c r="M756" s="117">
        <f>SUMIF(A$4:A756,"="&amp;A756,K$4:K756)-SUMIF(A$4:A756,"="&amp;A756,J$4:J756)</f>
        <v>0</v>
      </c>
      <c r="N756" s="116">
        <f t="shared" ca="1" si="84"/>
        <v>-17049.919999999991</v>
      </c>
      <c r="P756" s="153"/>
    </row>
    <row r="757" spans="1:16" s="17" customFormat="1" x14ac:dyDescent="0.35">
      <c r="A757" s="118"/>
      <c r="B757" s="119"/>
      <c r="C757" s="124"/>
      <c r="D757" s="123"/>
      <c r="E757" s="123"/>
      <c r="F757" s="121"/>
      <c r="G757" s="124"/>
      <c r="H757" s="123"/>
      <c r="I757" s="123"/>
      <c r="J757" s="35">
        <f t="shared" si="82"/>
        <v>0</v>
      </c>
      <c r="K757" s="35">
        <f t="shared" si="83"/>
        <v>0</v>
      </c>
      <c r="L757" s="117">
        <f>SUMIF(A$4:A757,"="&amp;A757,I$4:I757)-SUMIF(A$4:A757,"="&amp;A757,H$4:H757)</f>
        <v>0</v>
      </c>
      <c r="M757" s="117">
        <f>SUMIF(A$4:A757,"="&amp;A757,K$4:K757)-SUMIF(A$4:A757,"="&amp;A757,J$4:J757)</f>
        <v>0</v>
      </c>
      <c r="N757" s="116">
        <f t="shared" ca="1" si="84"/>
        <v>-17049.919999999991</v>
      </c>
      <c r="P757" s="153"/>
    </row>
    <row r="758" spans="1:16" s="17" customFormat="1" x14ac:dyDescent="0.35">
      <c r="A758" s="118"/>
      <c r="B758" s="119"/>
      <c r="C758" s="124"/>
      <c r="D758" s="123"/>
      <c r="E758" s="123"/>
      <c r="F758" s="121"/>
      <c r="G758" s="124"/>
      <c r="H758" s="123"/>
      <c r="I758" s="123"/>
      <c r="J758" s="35">
        <f t="shared" si="82"/>
        <v>0</v>
      </c>
      <c r="K758" s="35">
        <f t="shared" si="83"/>
        <v>0</v>
      </c>
      <c r="L758" s="117">
        <f>SUMIF(A$4:A758,"="&amp;A758,I$4:I758)-SUMIF(A$4:A758,"="&amp;A758,H$4:H758)</f>
        <v>0</v>
      </c>
      <c r="M758" s="117">
        <f>SUMIF(A$4:A758,"="&amp;A758,K$4:K758)-SUMIF(A$4:A758,"="&amp;A758,J$4:J758)</f>
        <v>0</v>
      </c>
      <c r="N758" s="116">
        <f t="shared" ca="1" si="84"/>
        <v>-17049.919999999991</v>
      </c>
      <c r="P758" s="153"/>
    </row>
    <row r="759" spans="1:16" s="17" customFormat="1" x14ac:dyDescent="0.35">
      <c r="A759" s="118"/>
      <c r="B759" s="119"/>
      <c r="C759" s="124"/>
      <c r="D759" s="123"/>
      <c r="E759" s="123"/>
      <c r="F759" s="121"/>
      <c r="G759" s="124"/>
      <c r="H759" s="123"/>
      <c r="I759" s="123"/>
      <c r="J759" s="35">
        <f t="shared" si="82"/>
        <v>0</v>
      </c>
      <c r="K759" s="35">
        <f t="shared" si="83"/>
        <v>0</v>
      </c>
      <c r="L759" s="117">
        <f>SUMIF(A$4:A759,"="&amp;A759,I$4:I759)-SUMIF(A$4:A759,"="&amp;A759,H$4:H759)</f>
        <v>0</v>
      </c>
      <c r="M759" s="117">
        <f>SUMIF(A$4:A759,"="&amp;A759,K$4:K759)-SUMIF(A$4:A759,"="&amp;A759,J$4:J759)</f>
        <v>0</v>
      </c>
      <c r="N759" s="116">
        <f t="shared" ca="1" si="84"/>
        <v>-17049.919999999991</v>
      </c>
      <c r="P759" s="153"/>
    </row>
    <row r="760" spans="1:16" s="17" customFormat="1" x14ac:dyDescent="0.35">
      <c r="A760" s="118"/>
      <c r="B760" s="119"/>
      <c r="C760" s="124"/>
      <c r="D760" s="123"/>
      <c r="E760" s="123"/>
      <c r="F760" s="121"/>
      <c r="G760" s="124"/>
      <c r="H760" s="123"/>
      <c r="I760" s="123"/>
      <c r="J760" s="35">
        <f t="shared" si="82"/>
        <v>0</v>
      </c>
      <c r="K760" s="35">
        <f t="shared" si="83"/>
        <v>0</v>
      </c>
      <c r="L760" s="117">
        <f>SUMIF(A$4:A760,"="&amp;A760,I$4:I760)-SUMIF(A$4:A760,"="&amp;A760,H$4:H760)</f>
        <v>0</v>
      </c>
      <c r="M760" s="117">
        <f>SUMIF(A$4:A760,"="&amp;A760,K$4:K760)-SUMIF(A$4:A760,"="&amp;A760,J$4:J760)</f>
        <v>0</v>
      </c>
      <c r="N760" s="116">
        <f t="shared" ca="1" si="84"/>
        <v>-17049.919999999991</v>
      </c>
      <c r="P760" s="153"/>
    </row>
    <row r="761" spans="1:16" s="17" customFormat="1" x14ac:dyDescent="0.35">
      <c r="A761" s="118"/>
      <c r="B761" s="119"/>
      <c r="C761" s="124"/>
      <c r="D761" s="123"/>
      <c r="E761" s="123"/>
      <c r="F761" s="121"/>
      <c r="G761" s="124"/>
      <c r="H761" s="123"/>
      <c r="I761" s="123"/>
      <c r="J761" s="35">
        <f t="shared" si="82"/>
        <v>0</v>
      </c>
      <c r="K761" s="35">
        <f t="shared" si="83"/>
        <v>0</v>
      </c>
      <c r="L761" s="117">
        <f>SUMIF(A$4:A761,"="&amp;A761,I$4:I761)-SUMIF(A$4:A761,"="&amp;A761,H$4:H761)</f>
        <v>0</v>
      </c>
      <c r="M761" s="117">
        <f>SUMIF(A$4:A761,"="&amp;A761,K$4:K761)-SUMIF(A$4:A761,"="&amp;A761,J$4:J761)</f>
        <v>0</v>
      </c>
      <c r="N761" s="116">
        <f t="shared" ca="1" si="84"/>
        <v>-17049.919999999991</v>
      </c>
      <c r="P761" s="153"/>
    </row>
    <row r="762" spans="1:16" s="17" customFormat="1" x14ac:dyDescent="0.35">
      <c r="A762" s="118"/>
      <c r="B762" s="119"/>
      <c r="C762" s="124"/>
      <c r="D762" s="123"/>
      <c r="E762" s="123"/>
      <c r="F762" s="121"/>
      <c r="G762" s="124"/>
      <c r="H762" s="123"/>
      <c r="I762" s="123"/>
      <c r="J762" s="35">
        <f t="shared" si="82"/>
        <v>0</v>
      </c>
      <c r="K762" s="35">
        <f t="shared" si="83"/>
        <v>0</v>
      </c>
      <c r="L762" s="117">
        <f>SUMIF(A$4:A762,"="&amp;A762,I$4:I762)-SUMIF(A$4:A762,"="&amp;A762,H$4:H762)</f>
        <v>0</v>
      </c>
      <c r="M762" s="117">
        <f>SUMIF(A$4:A762,"="&amp;A762,K$4:K762)-SUMIF(A$4:A762,"="&amp;A762,J$4:J762)</f>
        <v>0</v>
      </c>
      <c r="N762" s="116">
        <f t="shared" ca="1" si="84"/>
        <v>-17049.919999999991</v>
      </c>
      <c r="P762" s="153"/>
    </row>
    <row r="763" spans="1:16" s="17" customFormat="1" x14ac:dyDescent="0.35">
      <c r="A763" s="118"/>
      <c r="B763" s="119"/>
      <c r="C763" s="124"/>
      <c r="D763" s="123"/>
      <c r="E763" s="123"/>
      <c r="F763" s="121"/>
      <c r="G763" s="124"/>
      <c r="H763" s="123"/>
      <c r="I763" s="123"/>
      <c r="J763" s="35">
        <f t="shared" si="82"/>
        <v>0</v>
      </c>
      <c r="K763" s="35">
        <f t="shared" si="83"/>
        <v>0</v>
      </c>
      <c r="L763" s="117">
        <f>SUMIF(A$4:A763,"="&amp;A763,I$4:I763)-SUMIF(A$4:A763,"="&amp;A763,H$4:H763)</f>
        <v>0</v>
      </c>
      <c r="M763" s="117">
        <f>SUMIF(A$4:A763,"="&amp;A763,K$4:K763)-SUMIF(A$4:A763,"="&amp;A763,J$4:J763)</f>
        <v>0</v>
      </c>
      <c r="N763" s="116">
        <f t="shared" ca="1" si="84"/>
        <v>-17049.919999999991</v>
      </c>
      <c r="P763" s="153"/>
    </row>
    <row r="764" spans="1:16" s="17" customFormat="1" x14ac:dyDescent="0.35">
      <c r="A764" s="118"/>
      <c r="B764" s="119"/>
      <c r="C764" s="124"/>
      <c r="D764" s="123"/>
      <c r="E764" s="123"/>
      <c r="F764" s="121"/>
      <c r="G764" s="124"/>
      <c r="H764" s="123"/>
      <c r="I764" s="123"/>
      <c r="J764" s="35">
        <f t="shared" si="82"/>
        <v>0</v>
      </c>
      <c r="K764" s="35">
        <f t="shared" si="83"/>
        <v>0</v>
      </c>
      <c r="L764" s="117">
        <f>SUMIF(A$4:A764,"="&amp;A764,I$4:I764)-SUMIF(A$4:A764,"="&amp;A764,H$4:H764)</f>
        <v>0</v>
      </c>
      <c r="M764" s="117">
        <f>SUMIF(A$4:A764,"="&amp;A764,K$4:K764)-SUMIF(A$4:A764,"="&amp;A764,J$4:J764)</f>
        <v>0</v>
      </c>
      <c r="N764" s="116">
        <f t="shared" ca="1" si="84"/>
        <v>-17049.919999999991</v>
      </c>
      <c r="P764" s="153"/>
    </row>
    <row r="765" spans="1:16" s="17" customFormat="1" x14ac:dyDescent="0.35">
      <c r="A765" s="118"/>
      <c r="B765" s="119"/>
      <c r="C765" s="124"/>
      <c r="D765" s="123"/>
      <c r="E765" s="123"/>
      <c r="F765" s="121"/>
      <c r="G765" s="124"/>
      <c r="H765" s="123"/>
      <c r="I765" s="123"/>
      <c r="J765" s="35">
        <f t="shared" si="82"/>
        <v>0</v>
      </c>
      <c r="K765" s="35">
        <f t="shared" si="83"/>
        <v>0</v>
      </c>
      <c r="L765" s="117">
        <f>SUMIF(A$4:A765,"="&amp;A765,I$4:I765)-SUMIF(A$4:A765,"="&amp;A765,H$4:H765)</f>
        <v>0</v>
      </c>
      <c r="M765" s="117">
        <f>SUMIF(A$4:A765,"="&amp;A765,K$4:K765)-SUMIF(A$4:A765,"="&amp;A765,J$4:J765)</f>
        <v>0</v>
      </c>
      <c r="N765" s="116">
        <f t="shared" ca="1" si="84"/>
        <v>-17049.919999999991</v>
      </c>
      <c r="P765" s="153"/>
    </row>
    <row r="766" spans="1:16" s="17" customFormat="1" x14ac:dyDescent="0.35">
      <c r="A766" s="118"/>
      <c r="B766" s="119"/>
      <c r="C766" s="124"/>
      <c r="D766" s="123"/>
      <c r="E766" s="123"/>
      <c r="F766" s="121"/>
      <c r="G766" s="124"/>
      <c r="H766" s="123"/>
      <c r="I766" s="123"/>
      <c r="J766" s="35">
        <f t="shared" si="82"/>
        <v>0</v>
      </c>
      <c r="K766" s="35">
        <f t="shared" si="83"/>
        <v>0</v>
      </c>
      <c r="L766" s="117">
        <f>SUMIF(A$4:A766,"="&amp;A766,I$4:I766)-SUMIF(A$4:A766,"="&amp;A766,H$4:H766)</f>
        <v>0</v>
      </c>
      <c r="M766" s="117">
        <f>SUMIF(A$4:A766,"="&amp;A766,K$4:K766)-SUMIF(A$4:A766,"="&amp;A766,J$4:J766)</f>
        <v>0</v>
      </c>
      <c r="N766" s="116">
        <f t="shared" ca="1" si="84"/>
        <v>-17049.919999999991</v>
      </c>
      <c r="P766" s="153"/>
    </row>
    <row r="767" spans="1:16" s="17" customFormat="1" x14ac:dyDescent="0.35">
      <c r="A767" s="118"/>
      <c r="B767" s="119"/>
      <c r="C767" s="124"/>
      <c r="D767" s="123"/>
      <c r="E767" s="123"/>
      <c r="F767" s="121"/>
      <c r="G767" s="124"/>
      <c r="H767" s="123"/>
      <c r="I767" s="123"/>
      <c r="J767" s="35">
        <f t="shared" si="82"/>
        <v>0</v>
      </c>
      <c r="K767" s="35">
        <f t="shared" si="83"/>
        <v>0</v>
      </c>
      <c r="L767" s="117">
        <f>SUMIF(A$4:A767,"="&amp;A767,I$4:I767)-SUMIF(A$4:A767,"="&amp;A767,H$4:H767)</f>
        <v>0</v>
      </c>
      <c r="M767" s="117">
        <f>SUMIF(A$4:A767,"="&amp;A767,K$4:K767)-SUMIF(A$4:A767,"="&amp;A767,J$4:J767)</f>
        <v>0</v>
      </c>
      <c r="N767" s="116">
        <f t="shared" ca="1" si="84"/>
        <v>-17049.919999999991</v>
      </c>
      <c r="P767" s="153"/>
    </row>
    <row r="768" spans="1:16" s="17" customFormat="1" x14ac:dyDescent="0.35">
      <c r="A768" s="118"/>
      <c r="B768" s="119"/>
      <c r="C768" s="124"/>
      <c r="D768" s="123"/>
      <c r="E768" s="123"/>
      <c r="F768" s="121"/>
      <c r="G768" s="124"/>
      <c r="H768" s="123"/>
      <c r="I768" s="123"/>
      <c r="J768" s="35">
        <f t="shared" si="82"/>
        <v>0</v>
      </c>
      <c r="K768" s="35">
        <f t="shared" si="83"/>
        <v>0</v>
      </c>
      <c r="L768" s="117">
        <f>SUMIF(A$4:A768,"="&amp;A768,I$4:I768)-SUMIF(A$4:A768,"="&amp;A768,H$4:H768)</f>
        <v>0</v>
      </c>
      <c r="M768" s="117">
        <f>SUMIF(A$4:A768,"="&amp;A768,K$4:K768)-SUMIF(A$4:A768,"="&amp;A768,J$4:J768)</f>
        <v>0</v>
      </c>
      <c r="N768" s="116">
        <f t="shared" ca="1" si="84"/>
        <v>-17049.919999999991</v>
      </c>
      <c r="P768" s="153"/>
    </row>
    <row r="769" spans="1:16" s="17" customFormat="1" x14ac:dyDescent="0.35">
      <c r="A769" s="118"/>
      <c r="B769" s="119"/>
      <c r="C769" s="124"/>
      <c r="D769" s="123"/>
      <c r="E769" s="123"/>
      <c r="F769" s="121"/>
      <c r="G769" s="124"/>
      <c r="H769" s="123"/>
      <c r="I769" s="123"/>
      <c r="J769" s="35">
        <f t="shared" si="82"/>
        <v>0</v>
      </c>
      <c r="K769" s="35">
        <f t="shared" si="83"/>
        <v>0</v>
      </c>
      <c r="L769" s="117">
        <f>SUMIF(A$4:A769,"="&amp;A769,I$4:I769)-SUMIF(A$4:A769,"="&amp;A769,H$4:H769)</f>
        <v>0</v>
      </c>
      <c r="M769" s="117">
        <f>SUMIF(A$4:A769,"="&amp;A769,K$4:K769)-SUMIF(A$4:A769,"="&amp;A769,J$4:J769)</f>
        <v>0</v>
      </c>
      <c r="N769" s="116">
        <f t="shared" ca="1" si="84"/>
        <v>-17049.919999999991</v>
      </c>
      <c r="P769" s="153"/>
    </row>
    <row r="770" spans="1:16" s="17" customFormat="1" x14ac:dyDescent="0.35">
      <c r="A770" s="118"/>
      <c r="B770" s="119"/>
      <c r="C770" s="124"/>
      <c r="D770" s="123"/>
      <c r="E770" s="123"/>
      <c r="F770" s="121"/>
      <c r="G770" s="124"/>
      <c r="H770" s="123"/>
      <c r="I770" s="123"/>
      <c r="J770" s="35">
        <f t="shared" si="82"/>
        <v>0</v>
      </c>
      <c r="K770" s="35">
        <f t="shared" si="83"/>
        <v>0</v>
      </c>
      <c r="L770" s="117">
        <f>SUMIF(A$4:A770,"="&amp;A770,I$4:I770)-SUMIF(A$4:A770,"="&amp;A770,H$4:H770)</f>
        <v>0</v>
      </c>
      <c r="M770" s="117">
        <f>SUMIF(A$4:A770,"="&amp;A770,K$4:K770)-SUMIF(A$4:A770,"="&amp;A770,J$4:J770)</f>
        <v>0</v>
      </c>
      <c r="N770" s="116">
        <f t="shared" ca="1" si="84"/>
        <v>-17049.919999999991</v>
      </c>
      <c r="P770" s="153"/>
    </row>
    <row r="771" spans="1:16" s="17" customFormat="1" x14ac:dyDescent="0.35">
      <c r="A771" s="118"/>
      <c r="B771" s="119"/>
      <c r="C771" s="124"/>
      <c r="D771" s="123"/>
      <c r="E771" s="123"/>
      <c r="F771" s="121"/>
      <c r="G771" s="124"/>
      <c r="H771" s="123"/>
      <c r="I771" s="123"/>
      <c r="J771" s="35">
        <f t="shared" si="82"/>
        <v>0</v>
      </c>
      <c r="K771" s="35">
        <f t="shared" si="83"/>
        <v>0</v>
      </c>
      <c r="L771" s="117">
        <f>SUMIF(A$4:A771,"="&amp;A771,I$4:I771)-SUMIF(A$4:A771,"="&amp;A771,H$4:H771)</f>
        <v>0</v>
      </c>
      <c r="M771" s="117">
        <f>SUMIF(A$4:A771,"="&amp;A771,K$4:K771)-SUMIF(A$4:A771,"="&amp;A771,J$4:J771)</f>
        <v>0</v>
      </c>
      <c r="N771" s="116">
        <f t="shared" ca="1" si="84"/>
        <v>-17049.919999999991</v>
      </c>
      <c r="P771" s="153"/>
    </row>
    <row r="772" spans="1:16" s="17" customFormat="1" x14ac:dyDescent="0.35">
      <c r="A772" s="118"/>
      <c r="B772" s="119"/>
      <c r="C772" s="124"/>
      <c r="D772" s="123"/>
      <c r="E772" s="123"/>
      <c r="F772" s="121"/>
      <c r="G772" s="124"/>
      <c r="H772" s="123"/>
      <c r="I772" s="123"/>
      <c r="J772" s="35">
        <f t="shared" ref="J772:J800" si="85">IF(OR(G772="c",G772="R"),H772,0)</f>
        <v>0</v>
      </c>
      <c r="K772" s="35">
        <f t="shared" ref="K772:K800" si="86">IF(OR(G772="c",G772="R"),I772,0)</f>
        <v>0</v>
      </c>
      <c r="L772" s="117">
        <f>SUMIF(A$4:A772,"="&amp;A772,I$4:I772)-SUMIF(A$4:A772,"="&amp;A772,H$4:H772)</f>
        <v>0</v>
      </c>
      <c r="M772" s="117">
        <f>SUMIF(A$4:A772,"="&amp;A772,K$4:K772)-SUMIF(A$4:A772,"="&amp;A772,J$4:J772)</f>
        <v>0</v>
      </c>
      <c r="N772" s="116">
        <f t="shared" ref="N772:N800" ca="1" si="87">IF(ISERROR(OFFSET(N772,-1,0,1,1)+I772-H772),I772-H772,OFFSET(N772,-1,0,1,1)+I772-H772)</f>
        <v>-17049.919999999991</v>
      </c>
      <c r="P772" s="153"/>
    </row>
    <row r="773" spans="1:16" s="17" customFormat="1" x14ac:dyDescent="0.35">
      <c r="A773" s="118"/>
      <c r="B773" s="119"/>
      <c r="C773" s="124"/>
      <c r="D773" s="123"/>
      <c r="E773" s="123"/>
      <c r="F773" s="121"/>
      <c r="G773" s="124"/>
      <c r="H773" s="123"/>
      <c r="I773" s="123"/>
      <c r="J773" s="35">
        <f t="shared" si="85"/>
        <v>0</v>
      </c>
      <c r="K773" s="35">
        <f t="shared" si="86"/>
        <v>0</v>
      </c>
      <c r="L773" s="117">
        <f>SUMIF(A$4:A773,"="&amp;A773,I$4:I773)-SUMIF(A$4:A773,"="&amp;A773,H$4:H773)</f>
        <v>0</v>
      </c>
      <c r="M773" s="117">
        <f>SUMIF(A$4:A773,"="&amp;A773,K$4:K773)-SUMIF(A$4:A773,"="&amp;A773,J$4:J773)</f>
        <v>0</v>
      </c>
      <c r="N773" s="116">
        <f t="shared" ca="1" si="87"/>
        <v>-17049.919999999991</v>
      </c>
      <c r="P773" s="153"/>
    </row>
    <row r="774" spans="1:16" s="17" customFormat="1" x14ac:dyDescent="0.35">
      <c r="A774" s="118"/>
      <c r="B774" s="119"/>
      <c r="C774" s="124"/>
      <c r="D774" s="123"/>
      <c r="E774" s="123"/>
      <c r="F774" s="121"/>
      <c r="G774" s="124"/>
      <c r="H774" s="123"/>
      <c r="I774" s="123"/>
      <c r="J774" s="35">
        <f t="shared" si="85"/>
        <v>0</v>
      </c>
      <c r="K774" s="35">
        <f t="shared" si="86"/>
        <v>0</v>
      </c>
      <c r="L774" s="117">
        <f>SUMIF(A$4:A774,"="&amp;A774,I$4:I774)-SUMIF(A$4:A774,"="&amp;A774,H$4:H774)</f>
        <v>0</v>
      </c>
      <c r="M774" s="117">
        <f>SUMIF(A$4:A774,"="&amp;A774,K$4:K774)-SUMIF(A$4:A774,"="&amp;A774,J$4:J774)</f>
        <v>0</v>
      </c>
      <c r="N774" s="116">
        <f t="shared" ca="1" si="87"/>
        <v>-17049.919999999991</v>
      </c>
      <c r="P774" s="153"/>
    </row>
    <row r="775" spans="1:16" s="17" customFormat="1" x14ac:dyDescent="0.35">
      <c r="A775" s="118"/>
      <c r="B775" s="119"/>
      <c r="C775" s="124"/>
      <c r="D775" s="123"/>
      <c r="E775" s="123"/>
      <c r="F775" s="121"/>
      <c r="G775" s="124"/>
      <c r="H775" s="123"/>
      <c r="I775" s="123"/>
      <c r="J775" s="35">
        <f t="shared" si="85"/>
        <v>0</v>
      </c>
      <c r="K775" s="35">
        <f t="shared" si="86"/>
        <v>0</v>
      </c>
      <c r="L775" s="117">
        <f>SUMIF(A$4:A775,"="&amp;A775,I$4:I775)-SUMIF(A$4:A775,"="&amp;A775,H$4:H775)</f>
        <v>0</v>
      </c>
      <c r="M775" s="117">
        <f>SUMIF(A$4:A775,"="&amp;A775,K$4:K775)-SUMIF(A$4:A775,"="&amp;A775,J$4:J775)</f>
        <v>0</v>
      </c>
      <c r="N775" s="116">
        <f t="shared" ca="1" si="87"/>
        <v>-17049.919999999991</v>
      </c>
      <c r="P775" s="153"/>
    </row>
    <row r="776" spans="1:16" s="17" customFormat="1" x14ac:dyDescent="0.35">
      <c r="A776" s="118"/>
      <c r="B776" s="119"/>
      <c r="C776" s="124"/>
      <c r="D776" s="123"/>
      <c r="E776" s="123"/>
      <c r="F776" s="121"/>
      <c r="G776" s="124"/>
      <c r="H776" s="123"/>
      <c r="I776" s="123"/>
      <c r="J776" s="35">
        <f t="shared" si="85"/>
        <v>0</v>
      </c>
      <c r="K776" s="35">
        <f t="shared" si="86"/>
        <v>0</v>
      </c>
      <c r="L776" s="117">
        <f>SUMIF(A$4:A776,"="&amp;A776,I$4:I776)-SUMIF(A$4:A776,"="&amp;A776,H$4:H776)</f>
        <v>0</v>
      </c>
      <c r="M776" s="117">
        <f>SUMIF(A$4:A776,"="&amp;A776,K$4:K776)-SUMIF(A$4:A776,"="&amp;A776,J$4:J776)</f>
        <v>0</v>
      </c>
      <c r="N776" s="116">
        <f t="shared" ca="1" si="87"/>
        <v>-17049.919999999991</v>
      </c>
      <c r="P776" s="153"/>
    </row>
    <row r="777" spans="1:16" s="17" customFormat="1" x14ac:dyDescent="0.35">
      <c r="A777" s="118"/>
      <c r="B777" s="119"/>
      <c r="C777" s="124"/>
      <c r="D777" s="123"/>
      <c r="E777" s="123"/>
      <c r="F777" s="121"/>
      <c r="G777" s="124"/>
      <c r="H777" s="123"/>
      <c r="I777" s="123"/>
      <c r="J777" s="35">
        <f t="shared" si="85"/>
        <v>0</v>
      </c>
      <c r="K777" s="35">
        <f t="shared" si="86"/>
        <v>0</v>
      </c>
      <c r="L777" s="117">
        <f>SUMIF(A$4:A777,"="&amp;A777,I$4:I777)-SUMIF(A$4:A777,"="&amp;A777,H$4:H777)</f>
        <v>0</v>
      </c>
      <c r="M777" s="117">
        <f>SUMIF(A$4:A777,"="&amp;A777,K$4:K777)-SUMIF(A$4:A777,"="&amp;A777,J$4:J777)</f>
        <v>0</v>
      </c>
      <c r="N777" s="116">
        <f t="shared" ca="1" si="87"/>
        <v>-17049.919999999991</v>
      </c>
      <c r="P777" s="153"/>
    </row>
    <row r="778" spans="1:16" s="17" customFormat="1" x14ac:dyDescent="0.35">
      <c r="A778" s="118"/>
      <c r="B778" s="119"/>
      <c r="C778" s="124"/>
      <c r="D778" s="123"/>
      <c r="E778" s="123"/>
      <c r="F778" s="121"/>
      <c r="G778" s="124"/>
      <c r="H778" s="123"/>
      <c r="I778" s="123"/>
      <c r="J778" s="35">
        <f t="shared" si="85"/>
        <v>0</v>
      </c>
      <c r="K778" s="35">
        <f t="shared" si="86"/>
        <v>0</v>
      </c>
      <c r="L778" s="117">
        <f>SUMIF(A$4:A778,"="&amp;A778,I$4:I778)-SUMIF(A$4:A778,"="&amp;A778,H$4:H778)</f>
        <v>0</v>
      </c>
      <c r="M778" s="117">
        <f>SUMIF(A$4:A778,"="&amp;A778,K$4:K778)-SUMIF(A$4:A778,"="&amp;A778,J$4:J778)</f>
        <v>0</v>
      </c>
      <c r="N778" s="116">
        <f t="shared" ca="1" si="87"/>
        <v>-17049.919999999991</v>
      </c>
      <c r="P778" s="153"/>
    </row>
    <row r="779" spans="1:16" s="17" customFormat="1" x14ac:dyDescent="0.35">
      <c r="A779" s="118"/>
      <c r="B779" s="119"/>
      <c r="C779" s="124"/>
      <c r="D779" s="123"/>
      <c r="E779" s="123"/>
      <c r="F779" s="121"/>
      <c r="G779" s="124"/>
      <c r="H779" s="123"/>
      <c r="I779" s="123"/>
      <c r="J779" s="35">
        <f t="shared" si="85"/>
        <v>0</v>
      </c>
      <c r="K779" s="35">
        <f t="shared" si="86"/>
        <v>0</v>
      </c>
      <c r="L779" s="117">
        <f>SUMIF(A$4:A779,"="&amp;A779,I$4:I779)-SUMIF(A$4:A779,"="&amp;A779,H$4:H779)</f>
        <v>0</v>
      </c>
      <c r="M779" s="117">
        <f>SUMIF(A$4:A779,"="&amp;A779,K$4:K779)-SUMIF(A$4:A779,"="&amp;A779,J$4:J779)</f>
        <v>0</v>
      </c>
      <c r="N779" s="116">
        <f t="shared" ca="1" si="87"/>
        <v>-17049.919999999991</v>
      </c>
      <c r="P779" s="153"/>
    </row>
    <row r="780" spans="1:16" s="17" customFormat="1" x14ac:dyDescent="0.35">
      <c r="A780" s="118"/>
      <c r="B780" s="119"/>
      <c r="C780" s="124"/>
      <c r="D780" s="123"/>
      <c r="E780" s="123"/>
      <c r="F780" s="121"/>
      <c r="G780" s="124"/>
      <c r="H780" s="123"/>
      <c r="I780" s="123"/>
      <c r="J780" s="35">
        <f t="shared" si="85"/>
        <v>0</v>
      </c>
      <c r="K780" s="35">
        <f t="shared" si="86"/>
        <v>0</v>
      </c>
      <c r="L780" s="117">
        <f>SUMIF(A$4:A780,"="&amp;A780,I$4:I780)-SUMIF(A$4:A780,"="&amp;A780,H$4:H780)</f>
        <v>0</v>
      </c>
      <c r="M780" s="117">
        <f>SUMIF(A$4:A780,"="&amp;A780,K$4:K780)-SUMIF(A$4:A780,"="&amp;A780,J$4:J780)</f>
        <v>0</v>
      </c>
      <c r="N780" s="116">
        <f t="shared" ca="1" si="87"/>
        <v>-17049.919999999991</v>
      </c>
      <c r="P780" s="153"/>
    </row>
    <row r="781" spans="1:16" s="17" customFormat="1" x14ac:dyDescent="0.35">
      <c r="A781" s="118"/>
      <c r="B781" s="119"/>
      <c r="C781" s="124"/>
      <c r="D781" s="123"/>
      <c r="E781" s="123"/>
      <c r="F781" s="121"/>
      <c r="G781" s="124"/>
      <c r="H781" s="123"/>
      <c r="I781" s="123"/>
      <c r="J781" s="35">
        <f t="shared" si="85"/>
        <v>0</v>
      </c>
      <c r="K781" s="35">
        <f t="shared" si="86"/>
        <v>0</v>
      </c>
      <c r="L781" s="117">
        <f>SUMIF(A$4:A781,"="&amp;A781,I$4:I781)-SUMIF(A$4:A781,"="&amp;A781,H$4:H781)</f>
        <v>0</v>
      </c>
      <c r="M781" s="117">
        <f>SUMIF(A$4:A781,"="&amp;A781,K$4:K781)-SUMIF(A$4:A781,"="&amp;A781,J$4:J781)</f>
        <v>0</v>
      </c>
      <c r="N781" s="116">
        <f t="shared" ca="1" si="87"/>
        <v>-17049.919999999991</v>
      </c>
      <c r="P781" s="153"/>
    </row>
    <row r="782" spans="1:16" s="17" customFormat="1" x14ac:dyDescent="0.35">
      <c r="A782" s="118"/>
      <c r="B782" s="119"/>
      <c r="C782" s="124"/>
      <c r="D782" s="123"/>
      <c r="E782" s="123"/>
      <c r="F782" s="121"/>
      <c r="G782" s="124"/>
      <c r="H782" s="123"/>
      <c r="I782" s="123"/>
      <c r="J782" s="35">
        <f t="shared" si="85"/>
        <v>0</v>
      </c>
      <c r="K782" s="35">
        <f t="shared" si="86"/>
        <v>0</v>
      </c>
      <c r="L782" s="117">
        <f>SUMIF(A$4:A782,"="&amp;A782,I$4:I782)-SUMIF(A$4:A782,"="&amp;A782,H$4:H782)</f>
        <v>0</v>
      </c>
      <c r="M782" s="117">
        <f>SUMIF(A$4:A782,"="&amp;A782,K$4:K782)-SUMIF(A$4:A782,"="&amp;A782,J$4:J782)</f>
        <v>0</v>
      </c>
      <c r="N782" s="116">
        <f t="shared" ca="1" si="87"/>
        <v>-17049.919999999991</v>
      </c>
      <c r="P782" s="153"/>
    </row>
    <row r="783" spans="1:16" s="17" customFormat="1" x14ac:dyDescent="0.35">
      <c r="A783" s="118"/>
      <c r="B783" s="119"/>
      <c r="C783" s="124"/>
      <c r="D783" s="123"/>
      <c r="E783" s="123"/>
      <c r="F783" s="121"/>
      <c r="G783" s="124"/>
      <c r="H783" s="123"/>
      <c r="I783" s="123"/>
      <c r="J783" s="35">
        <f t="shared" si="85"/>
        <v>0</v>
      </c>
      <c r="K783" s="35">
        <f t="shared" si="86"/>
        <v>0</v>
      </c>
      <c r="L783" s="117">
        <f>SUMIF(A$4:A783,"="&amp;A783,I$4:I783)-SUMIF(A$4:A783,"="&amp;A783,H$4:H783)</f>
        <v>0</v>
      </c>
      <c r="M783" s="117">
        <f>SUMIF(A$4:A783,"="&amp;A783,K$4:K783)-SUMIF(A$4:A783,"="&amp;A783,J$4:J783)</f>
        <v>0</v>
      </c>
      <c r="N783" s="116">
        <f t="shared" ca="1" si="87"/>
        <v>-17049.919999999991</v>
      </c>
      <c r="P783" s="153"/>
    </row>
    <row r="784" spans="1:16" s="17" customFormat="1" x14ac:dyDescent="0.35">
      <c r="A784" s="118"/>
      <c r="B784" s="119"/>
      <c r="C784" s="124"/>
      <c r="D784" s="123"/>
      <c r="E784" s="123"/>
      <c r="F784" s="121"/>
      <c r="G784" s="124"/>
      <c r="H784" s="123"/>
      <c r="I784" s="123"/>
      <c r="J784" s="35">
        <f t="shared" si="85"/>
        <v>0</v>
      </c>
      <c r="K784" s="35">
        <f t="shared" si="86"/>
        <v>0</v>
      </c>
      <c r="L784" s="117">
        <f>SUMIF(A$4:A784,"="&amp;A784,I$4:I784)-SUMIF(A$4:A784,"="&amp;A784,H$4:H784)</f>
        <v>0</v>
      </c>
      <c r="M784" s="117">
        <f>SUMIF(A$4:A784,"="&amp;A784,K$4:K784)-SUMIF(A$4:A784,"="&amp;A784,J$4:J784)</f>
        <v>0</v>
      </c>
      <c r="N784" s="116">
        <f t="shared" ca="1" si="87"/>
        <v>-17049.919999999991</v>
      </c>
      <c r="P784" s="153"/>
    </row>
    <row r="785" spans="1:16" s="17" customFormat="1" x14ac:dyDescent="0.35">
      <c r="A785" s="118"/>
      <c r="B785" s="119"/>
      <c r="C785" s="124"/>
      <c r="D785" s="123"/>
      <c r="E785" s="123"/>
      <c r="F785" s="121"/>
      <c r="G785" s="124"/>
      <c r="H785" s="123"/>
      <c r="I785" s="123"/>
      <c r="J785" s="35">
        <f t="shared" si="85"/>
        <v>0</v>
      </c>
      <c r="K785" s="35">
        <f t="shared" si="86"/>
        <v>0</v>
      </c>
      <c r="L785" s="117">
        <f>SUMIF(A$4:A785,"="&amp;A785,I$4:I785)-SUMIF(A$4:A785,"="&amp;A785,H$4:H785)</f>
        <v>0</v>
      </c>
      <c r="M785" s="117">
        <f>SUMIF(A$4:A785,"="&amp;A785,K$4:K785)-SUMIF(A$4:A785,"="&amp;A785,J$4:J785)</f>
        <v>0</v>
      </c>
      <c r="N785" s="116">
        <f t="shared" ca="1" si="87"/>
        <v>-17049.919999999991</v>
      </c>
      <c r="P785" s="153"/>
    </row>
    <row r="786" spans="1:16" s="17" customFormat="1" x14ac:dyDescent="0.35">
      <c r="A786" s="118"/>
      <c r="B786" s="119"/>
      <c r="C786" s="124"/>
      <c r="D786" s="123"/>
      <c r="E786" s="123"/>
      <c r="F786" s="121"/>
      <c r="G786" s="124"/>
      <c r="H786" s="123"/>
      <c r="I786" s="123"/>
      <c r="J786" s="35">
        <f t="shared" si="85"/>
        <v>0</v>
      </c>
      <c r="K786" s="35">
        <f t="shared" si="86"/>
        <v>0</v>
      </c>
      <c r="L786" s="117">
        <f>SUMIF(A$4:A786,"="&amp;A786,I$4:I786)-SUMIF(A$4:A786,"="&amp;A786,H$4:H786)</f>
        <v>0</v>
      </c>
      <c r="M786" s="117">
        <f>SUMIF(A$4:A786,"="&amp;A786,K$4:K786)-SUMIF(A$4:A786,"="&amp;A786,J$4:J786)</f>
        <v>0</v>
      </c>
      <c r="N786" s="116">
        <f t="shared" ca="1" si="87"/>
        <v>-17049.919999999991</v>
      </c>
      <c r="P786" s="153"/>
    </row>
    <row r="787" spans="1:16" s="17" customFormat="1" x14ac:dyDescent="0.35">
      <c r="A787" s="118"/>
      <c r="B787" s="119"/>
      <c r="C787" s="124"/>
      <c r="D787" s="123"/>
      <c r="E787" s="123"/>
      <c r="F787" s="121"/>
      <c r="G787" s="124"/>
      <c r="H787" s="123"/>
      <c r="I787" s="123"/>
      <c r="J787" s="35">
        <f t="shared" si="85"/>
        <v>0</v>
      </c>
      <c r="K787" s="35">
        <f t="shared" si="86"/>
        <v>0</v>
      </c>
      <c r="L787" s="117">
        <f>SUMIF(A$4:A787,"="&amp;A787,I$4:I787)-SUMIF(A$4:A787,"="&amp;A787,H$4:H787)</f>
        <v>0</v>
      </c>
      <c r="M787" s="117">
        <f>SUMIF(A$4:A787,"="&amp;A787,K$4:K787)-SUMIF(A$4:A787,"="&amp;A787,J$4:J787)</f>
        <v>0</v>
      </c>
      <c r="N787" s="116">
        <f t="shared" ca="1" si="87"/>
        <v>-17049.919999999991</v>
      </c>
      <c r="P787" s="153"/>
    </row>
    <row r="788" spans="1:16" s="17" customFormat="1" x14ac:dyDescent="0.35">
      <c r="A788" s="118"/>
      <c r="B788" s="119"/>
      <c r="C788" s="124"/>
      <c r="D788" s="123"/>
      <c r="E788" s="123"/>
      <c r="F788" s="121"/>
      <c r="G788" s="124"/>
      <c r="H788" s="123"/>
      <c r="I788" s="123"/>
      <c r="J788" s="35">
        <f t="shared" si="85"/>
        <v>0</v>
      </c>
      <c r="K788" s="35">
        <f t="shared" si="86"/>
        <v>0</v>
      </c>
      <c r="L788" s="117">
        <f>SUMIF(A$4:A788,"="&amp;A788,I$4:I788)-SUMIF(A$4:A788,"="&amp;A788,H$4:H788)</f>
        <v>0</v>
      </c>
      <c r="M788" s="117">
        <f>SUMIF(A$4:A788,"="&amp;A788,K$4:K788)-SUMIF(A$4:A788,"="&amp;A788,J$4:J788)</f>
        <v>0</v>
      </c>
      <c r="N788" s="116">
        <f t="shared" ca="1" si="87"/>
        <v>-17049.919999999991</v>
      </c>
      <c r="P788" s="153"/>
    </row>
    <row r="789" spans="1:16" s="17" customFormat="1" x14ac:dyDescent="0.35">
      <c r="A789" s="118"/>
      <c r="B789" s="119"/>
      <c r="C789" s="124"/>
      <c r="D789" s="123"/>
      <c r="E789" s="123"/>
      <c r="F789" s="121"/>
      <c r="G789" s="124"/>
      <c r="H789" s="123"/>
      <c r="I789" s="123"/>
      <c r="J789" s="35">
        <f t="shared" si="85"/>
        <v>0</v>
      </c>
      <c r="K789" s="35">
        <f t="shared" si="86"/>
        <v>0</v>
      </c>
      <c r="L789" s="117">
        <f>SUMIF(A$4:A789,"="&amp;A789,I$4:I789)-SUMIF(A$4:A789,"="&amp;A789,H$4:H789)</f>
        <v>0</v>
      </c>
      <c r="M789" s="117">
        <f>SUMIF(A$4:A789,"="&amp;A789,K$4:K789)-SUMIF(A$4:A789,"="&amp;A789,J$4:J789)</f>
        <v>0</v>
      </c>
      <c r="N789" s="116">
        <f t="shared" ca="1" si="87"/>
        <v>-17049.919999999991</v>
      </c>
      <c r="P789" s="153"/>
    </row>
    <row r="790" spans="1:16" s="17" customFormat="1" x14ac:dyDescent="0.35">
      <c r="A790" s="118"/>
      <c r="B790" s="119"/>
      <c r="C790" s="124"/>
      <c r="D790" s="123"/>
      <c r="E790" s="123"/>
      <c r="F790" s="121"/>
      <c r="G790" s="124"/>
      <c r="H790" s="123"/>
      <c r="I790" s="123"/>
      <c r="J790" s="35">
        <f t="shared" si="85"/>
        <v>0</v>
      </c>
      <c r="K790" s="35">
        <f t="shared" si="86"/>
        <v>0</v>
      </c>
      <c r="L790" s="117">
        <f>SUMIF(A$4:A790,"="&amp;A790,I$4:I790)-SUMIF(A$4:A790,"="&amp;A790,H$4:H790)</f>
        <v>0</v>
      </c>
      <c r="M790" s="117">
        <f>SUMIF(A$4:A790,"="&amp;A790,K$4:K790)-SUMIF(A$4:A790,"="&amp;A790,J$4:J790)</f>
        <v>0</v>
      </c>
      <c r="N790" s="116">
        <f t="shared" ca="1" si="87"/>
        <v>-17049.919999999991</v>
      </c>
      <c r="P790" s="153"/>
    </row>
    <row r="791" spans="1:16" s="17" customFormat="1" x14ac:dyDescent="0.35">
      <c r="A791" s="118"/>
      <c r="B791" s="119"/>
      <c r="C791" s="124"/>
      <c r="D791" s="123"/>
      <c r="E791" s="123"/>
      <c r="F791" s="121"/>
      <c r="G791" s="124"/>
      <c r="H791" s="123"/>
      <c r="I791" s="123"/>
      <c r="J791" s="35">
        <f t="shared" si="85"/>
        <v>0</v>
      </c>
      <c r="K791" s="35">
        <f t="shared" si="86"/>
        <v>0</v>
      </c>
      <c r="L791" s="117">
        <f>SUMIF(A$4:A791,"="&amp;A791,I$4:I791)-SUMIF(A$4:A791,"="&amp;A791,H$4:H791)</f>
        <v>0</v>
      </c>
      <c r="M791" s="117">
        <f>SUMIF(A$4:A791,"="&amp;A791,K$4:K791)-SUMIF(A$4:A791,"="&amp;A791,J$4:J791)</f>
        <v>0</v>
      </c>
      <c r="N791" s="116">
        <f t="shared" ca="1" si="87"/>
        <v>-17049.919999999991</v>
      </c>
      <c r="P791" s="153"/>
    </row>
    <row r="792" spans="1:16" s="17" customFormat="1" x14ac:dyDescent="0.35">
      <c r="A792" s="118"/>
      <c r="B792" s="119"/>
      <c r="C792" s="124"/>
      <c r="D792" s="123"/>
      <c r="E792" s="123"/>
      <c r="F792" s="121"/>
      <c r="G792" s="124"/>
      <c r="H792" s="123"/>
      <c r="I792" s="123"/>
      <c r="J792" s="35">
        <f t="shared" si="85"/>
        <v>0</v>
      </c>
      <c r="K792" s="35">
        <f t="shared" si="86"/>
        <v>0</v>
      </c>
      <c r="L792" s="117">
        <f>SUMIF(A$4:A792,"="&amp;A792,I$4:I792)-SUMIF(A$4:A792,"="&amp;A792,H$4:H792)</f>
        <v>0</v>
      </c>
      <c r="M792" s="117">
        <f>SUMIF(A$4:A792,"="&amp;A792,K$4:K792)-SUMIF(A$4:A792,"="&amp;A792,J$4:J792)</f>
        <v>0</v>
      </c>
      <c r="N792" s="116">
        <f t="shared" ca="1" si="87"/>
        <v>-17049.919999999991</v>
      </c>
      <c r="P792" s="153"/>
    </row>
    <row r="793" spans="1:16" s="17" customFormat="1" x14ac:dyDescent="0.35">
      <c r="A793" s="118"/>
      <c r="B793" s="119"/>
      <c r="C793" s="124"/>
      <c r="D793" s="123"/>
      <c r="E793" s="123"/>
      <c r="F793" s="121"/>
      <c r="G793" s="124"/>
      <c r="H793" s="123"/>
      <c r="I793" s="123"/>
      <c r="J793" s="35">
        <f t="shared" si="85"/>
        <v>0</v>
      </c>
      <c r="K793" s="35">
        <f t="shared" si="86"/>
        <v>0</v>
      </c>
      <c r="L793" s="117">
        <f>SUMIF(A$4:A793,"="&amp;A793,I$4:I793)-SUMIF(A$4:A793,"="&amp;A793,H$4:H793)</f>
        <v>0</v>
      </c>
      <c r="M793" s="117">
        <f>SUMIF(A$4:A793,"="&amp;A793,K$4:K793)-SUMIF(A$4:A793,"="&amp;A793,J$4:J793)</f>
        <v>0</v>
      </c>
      <c r="N793" s="116">
        <f t="shared" ca="1" si="87"/>
        <v>-17049.919999999991</v>
      </c>
      <c r="P793" s="153"/>
    </row>
    <row r="794" spans="1:16" s="17" customFormat="1" x14ac:dyDescent="0.35">
      <c r="A794" s="118"/>
      <c r="B794" s="119"/>
      <c r="C794" s="124"/>
      <c r="D794" s="123"/>
      <c r="E794" s="123"/>
      <c r="F794" s="121"/>
      <c r="G794" s="124"/>
      <c r="H794" s="123"/>
      <c r="I794" s="123"/>
      <c r="J794" s="35">
        <f t="shared" si="85"/>
        <v>0</v>
      </c>
      <c r="K794" s="35">
        <f t="shared" si="86"/>
        <v>0</v>
      </c>
      <c r="L794" s="117">
        <f>SUMIF(A$4:A794,"="&amp;A794,I$4:I794)-SUMIF(A$4:A794,"="&amp;A794,H$4:H794)</f>
        <v>0</v>
      </c>
      <c r="M794" s="117">
        <f>SUMIF(A$4:A794,"="&amp;A794,K$4:K794)-SUMIF(A$4:A794,"="&amp;A794,J$4:J794)</f>
        <v>0</v>
      </c>
      <c r="N794" s="116">
        <f t="shared" ca="1" si="87"/>
        <v>-17049.919999999991</v>
      </c>
      <c r="P794" s="153"/>
    </row>
    <row r="795" spans="1:16" s="17" customFormat="1" x14ac:dyDescent="0.35">
      <c r="A795" s="118"/>
      <c r="B795" s="119"/>
      <c r="C795" s="124"/>
      <c r="D795" s="123"/>
      <c r="E795" s="123"/>
      <c r="F795" s="121"/>
      <c r="G795" s="124"/>
      <c r="H795" s="123"/>
      <c r="I795" s="123"/>
      <c r="J795" s="35">
        <f t="shared" si="85"/>
        <v>0</v>
      </c>
      <c r="K795" s="35">
        <f t="shared" si="86"/>
        <v>0</v>
      </c>
      <c r="L795" s="117">
        <f>SUMIF(A$4:A795,"="&amp;A795,I$4:I795)-SUMIF(A$4:A795,"="&amp;A795,H$4:H795)</f>
        <v>0</v>
      </c>
      <c r="M795" s="117">
        <f>SUMIF(A$4:A795,"="&amp;A795,K$4:K795)-SUMIF(A$4:A795,"="&amp;A795,J$4:J795)</f>
        <v>0</v>
      </c>
      <c r="N795" s="116">
        <f t="shared" ca="1" si="87"/>
        <v>-17049.919999999991</v>
      </c>
      <c r="P795" s="153"/>
    </row>
    <row r="796" spans="1:16" s="17" customFormat="1" x14ac:dyDescent="0.35">
      <c r="A796" s="118"/>
      <c r="B796" s="119"/>
      <c r="C796" s="124"/>
      <c r="D796" s="123"/>
      <c r="E796" s="123"/>
      <c r="F796" s="121"/>
      <c r="G796" s="124"/>
      <c r="H796" s="123"/>
      <c r="I796" s="123"/>
      <c r="J796" s="35">
        <f t="shared" si="85"/>
        <v>0</v>
      </c>
      <c r="K796" s="35">
        <f t="shared" si="86"/>
        <v>0</v>
      </c>
      <c r="L796" s="117">
        <f>SUMIF(A$4:A796,"="&amp;A796,I$4:I796)-SUMIF(A$4:A796,"="&amp;A796,H$4:H796)</f>
        <v>0</v>
      </c>
      <c r="M796" s="117">
        <f>SUMIF(A$4:A796,"="&amp;A796,K$4:K796)-SUMIF(A$4:A796,"="&amp;A796,J$4:J796)</f>
        <v>0</v>
      </c>
      <c r="N796" s="116">
        <f t="shared" ca="1" si="87"/>
        <v>-17049.919999999991</v>
      </c>
      <c r="P796" s="153"/>
    </row>
    <row r="797" spans="1:16" s="17" customFormat="1" x14ac:dyDescent="0.35">
      <c r="A797" s="118"/>
      <c r="B797" s="119"/>
      <c r="C797" s="124"/>
      <c r="D797" s="123"/>
      <c r="E797" s="123"/>
      <c r="F797" s="121"/>
      <c r="G797" s="124"/>
      <c r="H797" s="123"/>
      <c r="I797" s="123"/>
      <c r="J797" s="35">
        <f t="shared" si="85"/>
        <v>0</v>
      </c>
      <c r="K797" s="35">
        <f t="shared" si="86"/>
        <v>0</v>
      </c>
      <c r="L797" s="117">
        <f>SUMIF(A$4:A797,"="&amp;A797,I$4:I797)-SUMIF(A$4:A797,"="&amp;A797,H$4:H797)</f>
        <v>0</v>
      </c>
      <c r="M797" s="117">
        <f>SUMIF(A$4:A797,"="&amp;A797,K$4:K797)-SUMIF(A$4:A797,"="&amp;A797,J$4:J797)</f>
        <v>0</v>
      </c>
      <c r="N797" s="116">
        <f t="shared" ca="1" si="87"/>
        <v>-17049.919999999991</v>
      </c>
      <c r="P797" s="153"/>
    </row>
    <row r="798" spans="1:16" s="17" customFormat="1" x14ac:dyDescent="0.35">
      <c r="A798" s="118"/>
      <c r="B798" s="119"/>
      <c r="C798" s="124"/>
      <c r="D798" s="123"/>
      <c r="E798" s="123"/>
      <c r="F798" s="121"/>
      <c r="G798" s="124"/>
      <c r="H798" s="123"/>
      <c r="I798" s="123"/>
      <c r="J798" s="35">
        <f t="shared" si="85"/>
        <v>0</v>
      </c>
      <c r="K798" s="35">
        <f t="shared" si="86"/>
        <v>0</v>
      </c>
      <c r="L798" s="117">
        <f>SUMIF(A$4:A798,"="&amp;A798,I$4:I798)-SUMIF(A$4:A798,"="&amp;A798,H$4:H798)</f>
        <v>0</v>
      </c>
      <c r="M798" s="117">
        <f>SUMIF(A$4:A798,"="&amp;A798,K$4:K798)-SUMIF(A$4:A798,"="&amp;A798,J$4:J798)</f>
        <v>0</v>
      </c>
      <c r="N798" s="116">
        <f t="shared" ca="1" si="87"/>
        <v>-17049.919999999991</v>
      </c>
      <c r="P798" s="153"/>
    </row>
    <row r="799" spans="1:16" s="17" customFormat="1" x14ac:dyDescent="0.35">
      <c r="A799" s="118"/>
      <c r="B799" s="119"/>
      <c r="C799" s="124"/>
      <c r="D799" s="123"/>
      <c r="E799" s="123"/>
      <c r="F799" s="121"/>
      <c r="G799" s="124"/>
      <c r="H799" s="123"/>
      <c r="I799" s="123"/>
      <c r="J799" s="35">
        <f t="shared" si="85"/>
        <v>0</v>
      </c>
      <c r="K799" s="35">
        <f t="shared" si="86"/>
        <v>0</v>
      </c>
      <c r="L799" s="117">
        <f>SUMIF(A$4:A799,"="&amp;A799,I$4:I799)-SUMIF(A$4:A799,"="&amp;A799,H$4:H799)</f>
        <v>0</v>
      </c>
      <c r="M799" s="117">
        <f>SUMIF(A$4:A799,"="&amp;A799,K$4:K799)-SUMIF(A$4:A799,"="&amp;A799,J$4:J799)</f>
        <v>0</v>
      </c>
      <c r="N799" s="116">
        <f t="shared" ca="1" si="87"/>
        <v>-17049.919999999991</v>
      </c>
      <c r="P799" s="153"/>
    </row>
    <row r="800" spans="1:16" s="17" customFormat="1" x14ac:dyDescent="0.35">
      <c r="A800" s="118"/>
      <c r="B800" s="119"/>
      <c r="C800" s="124"/>
      <c r="D800" s="123"/>
      <c r="E800" s="123"/>
      <c r="F800" s="121"/>
      <c r="G800" s="124"/>
      <c r="H800" s="123"/>
      <c r="I800" s="123"/>
      <c r="J800" s="35">
        <f t="shared" si="85"/>
        <v>0</v>
      </c>
      <c r="K800" s="35">
        <f t="shared" si="86"/>
        <v>0</v>
      </c>
      <c r="L800" s="117">
        <f>SUMIF(A$4:A800,"="&amp;A800,I$4:I800)-SUMIF(A$4:A800,"="&amp;A800,H$4:H800)</f>
        <v>0</v>
      </c>
      <c r="M800" s="117">
        <f>SUMIF(A$4:A800,"="&amp;A800,K$4:K800)-SUMIF(A$4:A800,"="&amp;A800,J$4:J800)</f>
        <v>0</v>
      </c>
      <c r="N800" s="116">
        <f t="shared" ca="1" si="87"/>
        <v>-17049.919999999991</v>
      </c>
      <c r="P800" s="153"/>
    </row>
    <row r="801" spans="1:16" s="17" customFormat="1" x14ac:dyDescent="0.35">
      <c r="A801" s="118"/>
      <c r="B801" s="119"/>
      <c r="C801" s="124"/>
      <c r="D801" s="123"/>
      <c r="E801" s="123"/>
      <c r="F801" s="121"/>
      <c r="G801" s="124"/>
      <c r="H801" s="123"/>
      <c r="I801" s="123"/>
      <c r="J801" s="35">
        <f t="shared" ref="J801:J827" si="88">IF(OR(G801="c",G801="R"),H801,0)</f>
        <v>0</v>
      </c>
      <c r="K801" s="35">
        <f t="shared" ref="K801:K827" si="89">IF(OR(G801="c",G801="R"),I801,0)</f>
        <v>0</v>
      </c>
      <c r="L801" s="117">
        <f>SUMIF(A$4:A801,"="&amp;A801,I$4:I801)-SUMIF(A$4:A801,"="&amp;A801,H$4:H801)</f>
        <v>0</v>
      </c>
      <c r="M801" s="117">
        <f>SUMIF(A$4:A801,"="&amp;A801,K$4:K801)-SUMIF(A$4:A801,"="&amp;A801,J$4:J801)</f>
        <v>0</v>
      </c>
      <c r="N801" s="116">
        <f t="shared" ref="N801:N827" ca="1" si="90">IF(ISERROR(OFFSET(N801,-1,0,1,1)+I801-H801),I801-H801,OFFSET(N801,-1,0,1,1)+I801-H801)</f>
        <v>-17049.919999999991</v>
      </c>
      <c r="P801" s="153"/>
    </row>
    <row r="802" spans="1:16" s="17" customFormat="1" x14ac:dyDescent="0.35">
      <c r="A802" s="118"/>
      <c r="B802" s="119"/>
      <c r="C802" s="124"/>
      <c r="D802" s="123"/>
      <c r="E802" s="123"/>
      <c r="F802" s="121"/>
      <c r="G802" s="124"/>
      <c r="H802" s="123"/>
      <c r="I802" s="123"/>
      <c r="J802" s="35">
        <f t="shared" si="88"/>
        <v>0</v>
      </c>
      <c r="K802" s="35">
        <f t="shared" si="89"/>
        <v>0</v>
      </c>
      <c r="L802" s="117">
        <f>SUMIF(A$4:A802,"="&amp;A802,I$4:I802)-SUMIF(A$4:A802,"="&amp;A802,H$4:H802)</f>
        <v>0</v>
      </c>
      <c r="M802" s="117">
        <f>SUMIF(A$4:A802,"="&amp;A802,K$4:K802)-SUMIF(A$4:A802,"="&amp;A802,J$4:J802)</f>
        <v>0</v>
      </c>
      <c r="N802" s="116">
        <f t="shared" ca="1" si="90"/>
        <v>-17049.919999999991</v>
      </c>
      <c r="P802" s="153"/>
    </row>
    <row r="803" spans="1:16" s="17" customFormat="1" x14ac:dyDescent="0.35">
      <c r="A803" s="118"/>
      <c r="B803" s="119"/>
      <c r="C803" s="124"/>
      <c r="D803" s="123"/>
      <c r="E803" s="123"/>
      <c r="F803" s="121"/>
      <c r="G803" s="124"/>
      <c r="H803" s="123"/>
      <c r="I803" s="123"/>
      <c r="J803" s="35">
        <f t="shared" si="88"/>
        <v>0</v>
      </c>
      <c r="K803" s="35">
        <f t="shared" si="89"/>
        <v>0</v>
      </c>
      <c r="L803" s="117">
        <f>SUMIF(A$4:A803,"="&amp;A803,I$4:I803)-SUMIF(A$4:A803,"="&amp;A803,H$4:H803)</f>
        <v>0</v>
      </c>
      <c r="M803" s="117">
        <f>SUMIF(A$4:A803,"="&amp;A803,K$4:K803)-SUMIF(A$4:A803,"="&amp;A803,J$4:J803)</f>
        <v>0</v>
      </c>
      <c r="N803" s="116">
        <f t="shared" ca="1" si="90"/>
        <v>-17049.919999999991</v>
      </c>
      <c r="P803" s="153"/>
    </row>
    <row r="804" spans="1:16" s="17" customFormat="1" x14ac:dyDescent="0.35">
      <c r="A804" s="118"/>
      <c r="B804" s="119"/>
      <c r="C804" s="124"/>
      <c r="D804" s="123"/>
      <c r="E804" s="123"/>
      <c r="F804" s="121"/>
      <c r="G804" s="124"/>
      <c r="H804" s="123"/>
      <c r="I804" s="123"/>
      <c r="J804" s="35">
        <f t="shared" si="88"/>
        <v>0</v>
      </c>
      <c r="K804" s="35">
        <f t="shared" si="89"/>
        <v>0</v>
      </c>
      <c r="L804" s="117">
        <f>SUMIF(A$4:A804,"="&amp;A804,I$4:I804)-SUMIF(A$4:A804,"="&amp;A804,H$4:H804)</f>
        <v>0</v>
      </c>
      <c r="M804" s="117">
        <f>SUMIF(A$4:A804,"="&amp;A804,K$4:K804)-SUMIF(A$4:A804,"="&amp;A804,J$4:J804)</f>
        <v>0</v>
      </c>
      <c r="N804" s="116">
        <f t="shared" ca="1" si="90"/>
        <v>-17049.919999999991</v>
      </c>
      <c r="P804" s="153"/>
    </row>
    <row r="805" spans="1:16" s="17" customFormat="1" x14ac:dyDescent="0.35">
      <c r="A805" s="118"/>
      <c r="B805" s="119"/>
      <c r="C805" s="124"/>
      <c r="D805" s="123"/>
      <c r="E805" s="123"/>
      <c r="F805" s="121"/>
      <c r="G805" s="124"/>
      <c r="H805" s="123"/>
      <c r="I805" s="123"/>
      <c r="J805" s="35">
        <f t="shared" si="88"/>
        <v>0</v>
      </c>
      <c r="K805" s="35">
        <f t="shared" si="89"/>
        <v>0</v>
      </c>
      <c r="L805" s="117">
        <f>SUMIF(A$4:A805,"="&amp;A805,I$4:I805)-SUMIF(A$4:A805,"="&amp;A805,H$4:H805)</f>
        <v>0</v>
      </c>
      <c r="M805" s="117">
        <f>SUMIF(A$4:A805,"="&amp;A805,K$4:K805)-SUMIF(A$4:A805,"="&amp;A805,J$4:J805)</f>
        <v>0</v>
      </c>
      <c r="N805" s="116">
        <f t="shared" ca="1" si="90"/>
        <v>-17049.919999999991</v>
      </c>
      <c r="P805" s="153"/>
    </row>
    <row r="806" spans="1:16" s="17" customFormat="1" x14ac:dyDescent="0.35">
      <c r="A806" s="118"/>
      <c r="B806" s="119"/>
      <c r="C806" s="124"/>
      <c r="D806" s="123"/>
      <c r="E806" s="123"/>
      <c r="F806" s="121"/>
      <c r="G806" s="124"/>
      <c r="H806" s="123"/>
      <c r="I806" s="123"/>
      <c r="J806" s="35">
        <f t="shared" si="88"/>
        <v>0</v>
      </c>
      <c r="K806" s="35">
        <f t="shared" si="89"/>
        <v>0</v>
      </c>
      <c r="L806" s="117">
        <f>SUMIF(A$4:A806,"="&amp;A806,I$4:I806)-SUMIF(A$4:A806,"="&amp;A806,H$4:H806)</f>
        <v>0</v>
      </c>
      <c r="M806" s="117">
        <f>SUMIF(A$4:A806,"="&amp;A806,K$4:K806)-SUMIF(A$4:A806,"="&amp;A806,J$4:J806)</f>
        <v>0</v>
      </c>
      <c r="N806" s="116">
        <f t="shared" ca="1" si="90"/>
        <v>-17049.919999999991</v>
      </c>
      <c r="P806" s="153"/>
    </row>
    <row r="807" spans="1:16" s="17" customFormat="1" x14ac:dyDescent="0.35">
      <c r="A807" s="118"/>
      <c r="B807" s="119"/>
      <c r="C807" s="124"/>
      <c r="D807" s="123"/>
      <c r="E807" s="123"/>
      <c r="F807" s="121"/>
      <c r="G807" s="124"/>
      <c r="H807" s="123"/>
      <c r="I807" s="123"/>
      <c r="J807" s="35">
        <f t="shared" si="88"/>
        <v>0</v>
      </c>
      <c r="K807" s="35">
        <f t="shared" si="89"/>
        <v>0</v>
      </c>
      <c r="L807" s="117">
        <f>SUMIF(A$4:A807,"="&amp;A807,I$4:I807)-SUMIF(A$4:A807,"="&amp;A807,H$4:H807)</f>
        <v>0</v>
      </c>
      <c r="M807" s="117">
        <f>SUMIF(A$4:A807,"="&amp;A807,K$4:K807)-SUMIF(A$4:A807,"="&amp;A807,J$4:J807)</f>
        <v>0</v>
      </c>
      <c r="N807" s="116">
        <f t="shared" ca="1" si="90"/>
        <v>-17049.919999999991</v>
      </c>
      <c r="P807" s="153"/>
    </row>
    <row r="808" spans="1:16" s="17" customFormat="1" x14ac:dyDescent="0.35">
      <c r="A808" s="118"/>
      <c r="B808" s="119"/>
      <c r="C808" s="124"/>
      <c r="D808" s="123"/>
      <c r="E808" s="123"/>
      <c r="F808" s="121"/>
      <c r="G808" s="124"/>
      <c r="H808" s="123"/>
      <c r="I808" s="123"/>
      <c r="J808" s="35">
        <f t="shared" si="88"/>
        <v>0</v>
      </c>
      <c r="K808" s="35">
        <f t="shared" si="89"/>
        <v>0</v>
      </c>
      <c r="L808" s="117">
        <f>SUMIF(A$4:A808,"="&amp;A808,I$4:I808)-SUMIF(A$4:A808,"="&amp;A808,H$4:H808)</f>
        <v>0</v>
      </c>
      <c r="M808" s="117">
        <f>SUMIF(A$4:A808,"="&amp;A808,K$4:K808)-SUMIF(A$4:A808,"="&amp;A808,J$4:J808)</f>
        <v>0</v>
      </c>
      <c r="N808" s="116">
        <f t="shared" ca="1" si="90"/>
        <v>-17049.919999999991</v>
      </c>
      <c r="P808" s="153"/>
    </row>
    <row r="809" spans="1:16" s="17" customFormat="1" x14ac:dyDescent="0.35">
      <c r="A809" s="118"/>
      <c r="B809" s="119"/>
      <c r="C809" s="124"/>
      <c r="D809" s="123"/>
      <c r="E809" s="123"/>
      <c r="F809" s="121"/>
      <c r="G809" s="124"/>
      <c r="H809" s="123"/>
      <c r="I809" s="123"/>
      <c r="J809" s="35">
        <f t="shared" si="88"/>
        <v>0</v>
      </c>
      <c r="K809" s="35">
        <f t="shared" si="89"/>
        <v>0</v>
      </c>
      <c r="L809" s="117">
        <f>SUMIF(A$4:A809,"="&amp;A809,I$4:I809)-SUMIF(A$4:A809,"="&amp;A809,H$4:H809)</f>
        <v>0</v>
      </c>
      <c r="M809" s="117">
        <f>SUMIF(A$4:A809,"="&amp;A809,K$4:K809)-SUMIF(A$4:A809,"="&amp;A809,J$4:J809)</f>
        <v>0</v>
      </c>
      <c r="N809" s="116">
        <f t="shared" ca="1" si="90"/>
        <v>-17049.919999999991</v>
      </c>
      <c r="P809" s="153"/>
    </row>
    <row r="810" spans="1:16" s="17" customFormat="1" x14ac:dyDescent="0.35">
      <c r="A810" s="118"/>
      <c r="B810" s="119"/>
      <c r="C810" s="124"/>
      <c r="D810" s="123"/>
      <c r="E810" s="123"/>
      <c r="F810" s="121"/>
      <c r="G810" s="124"/>
      <c r="H810" s="123"/>
      <c r="I810" s="123"/>
      <c r="J810" s="35">
        <f t="shared" si="88"/>
        <v>0</v>
      </c>
      <c r="K810" s="35">
        <f t="shared" si="89"/>
        <v>0</v>
      </c>
      <c r="L810" s="117">
        <f>SUMIF(A$4:A810,"="&amp;A810,I$4:I810)-SUMIF(A$4:A810,"="&amp;A810,H$4:H810)</f>
        <v>0</v>
      </c>
      <c r="M810" s="117">
        <f>SUMIF(A$4:A810,"="&amp;A810,K$4:K810)-SUMIF(A$4:A810,"="&amp;A810,J$4:J810)</f>
        <v>0</v>
      </c>
      <c r="N810" s="116">
        <f t="shared" ca="1" si="90"/>
        <v>-17049.919999999991</v>
      </c>
      <c r="P810" s="153"/>
    </row>
    <row r="811" spans="1:16" s="17" customFormat="1" x14ac:dyDescent="0.35">
      <c r="A811" s="118"/>
      <c r="B811" s="119"/>
      <c r="C811" s="124"/>
      <c r="D811" s="123"/>
      <c r="E811" s="123"/>
      <c r="F811" s="121"/>
      <c r="G811" s="124"/>
      <c r="H811" s="123"/>
      <c r="I811" s="123"/>
      <c r="J811" s="35">
        <f t="shared" si="88"/>
        <v>0</v>
      </c>
      <c r="K811" s="35">
        <f t="shared" si="89"/>
        <v>0</v>
      </c>
      <c r="L811" s="117">
        <f>SUMIF(A$4:A811,"="&amp;A811,I$4:I811)-SUMIF(A$4:A811,"="&amp;A811,H$4:H811)</f>
        <v>0</v>
      </c>
      <c r="M811" s="117">
        <f>SUMIF(A$4:A811,"="&amp;A811,K$4:K811)-SUMIF(A$4:A811,"="&amp;A811,J$4:J811)</f>
        <v>0</v>
      </c>
      <c r="N811" s="116">
        <f t="shared" ca="1" si="90"/>
        <v>-17049.919999999991</v>
      </c>
      <c r="P811" s="153"/>
    </row>
    <row r="812" spans="1:16" s="17" customFormat="1" x14ac:dyDescent="0.35">
      <c r="A812" s="118"/>
      <c r="B812" s="119"/>
      <c r="C812" s="124"/>
      <c r="D812" s="123"/>
      <c r="E812" s="123"/>
      <c r="F812" s="121"/>
      <c r="G812" s="124"/>
      <c r="H812" s="123"/>
      <c r="I812" s="123"/>
      <c r="J812" s="35">
        <f t="shared" si="88"/>
        <v>0</v>
      </c>
      <c r="K812" s="35">
        <f t="shared" si="89"/>
        <v>0</v>
      </c>
      <c r="L812" s="117">
        <f>SUMIF(A$4:A812,"="&amp;A812,I$4:I812)-SUMIF(A$4:A812,"="&amp;A812,H$4:H812)</f>
        <v>0</v>
      </c>
      <c r="M812" s="117">
        <f>SUMIF(A$4:A812,"="&amp;A812,K$4:K812)-SUMIF(A$4:A812,"="&amp;A812,J$4:J812)</f>
        <v>0</v>
      </c>
      <c r="N812" s="116">
        <f t="shared" ca="1" si="90"/>
        <v>-17049.919999999991</v>
      </c>
      <c r="P812" s="153"/>
    </row>
    <row r="813" spans="1:16" s="17" customFormat="1" x14ac:dyDescent="0.35">
      <c r="A813" s="118"/>
      <c r="B813" s="119"/>
      <c r="C813" s="124"/>
      <c r="D813" s="123"/>
      <c r="E813" s="123"/>
      <c r="F813" s="121"/>
      <c r="G813" s="124"/>
      <c r="H813" s="123"/>
      <c r="I813" s="123"/>
      <c r="J813" s="35">
        <f t="shared" si="88"/>
        <v>0</v>
      </c>
      <c r="K813" s="35">
        <f t="shared" si="89"/>
        <v>0</v>
      </c>
      <c r="L813" s="117">
        <f>SUMIF(A$4:A813,"="&amp;A813,I$4:I813)-SUMIF(A$4:A813,"="&amp;A813,H$4:H813)</f>
        <v>0</v>
      </c>
      <c r="M813" s="117">
        <f>SUMIF(A$4:A813,"="&amp;A813,K$4:K813)-SUMIF(A$4:A813,"="&amp;A813,J$4:J813)</f>
        <v>0</v>
      </c>
      <c r="N813" s="116">
        <f t="shared" ca="1" si="90"/>
        <v>-17049.919999999991</v>
      </c>
      <c r="P813" s="153"/>
    </row>
    <row r="814" spans="1:16" s="17" customFormat="1" x14ac:dyDescent="0.35">
      <c r="A814" s="118"/>
      <c r="B814" s="119"/>
      <c r="C814" s="124"/>
      <c r="D814" s="123"/>
      <c r="E814" s="123"/>
      <c r="F814" s="121"/>
      <c r="G814" s="124"/>
      <c r="H814" s="123"/>
      <c r="I814" s="123"/>
      <c r="J814" s="35">
        <f t="shared" si="88"/>
        <v>0</v>
      </c>
      <c r="K814" s="35">
        <f t="shared" si="89"/>
        <v>0</v>
      </c>
      <c r="L814" s="117">
        <f>SUMIF(A$4:A814,"="&amp;A814,I$4:I814)-SUMIF(A$4:A814,"="&amp;A814,H$4:H814)</f>
        <v>0</v>
      </c>
      <c r="M814" s="117">
        <f>SUMIF(A$4:A814,"="&amp;A814,K$4:K814)-SUMIF(A$4:A814,"="&amp;A814,J$4:J814)</f>
        <v>0</v>
      </c>
      <c r="N814" s="116">
        <f t="shared" ca="1" si="90"/>
        <v>-17049.919999999991</v>
      </c>
      <c r="P814" s="153"/>
    </row>
    <row r="815" spans="1:16" s="17" customFormat="1" x14ac:dyDescent="0.35">
      <c r="A815" s="118"/>
      <c r="B815" s="119"/>
      <c r="C815" s="124"/>
      <c r="D815" s="123"/>
      <c r="E815" s="123"/>
      <c r="F815" s="121"/>
      <c r="G815" s="124"/>
      <c r="H815" s="123"/>
      <c r="I815" s="123"/>
      <c r="J815" s="35">
        <f t="shared" si="88"/>
        <v>0</v>
      </c>
      <c r="K815" s="35">
        <f t="shared" si="89"/>
        <v>0</v>
      </c>
      <c r="L815" s="117">
        <f>SUMIF(A$4:A815,"="&amp;A815,I$4:I815)-SUMIF(A$4:A815,"="&amp;A815,H$4:H815)</f>
        <v>0</v>
      </c>
      <c r="M815" s="117">
        <f>SUMIF(A$4:A815,"="&amp;A815,K$4:K815)-SUMIF(A$4:A815,"="&amp;A815,J$4:J815)</f>
        <v>0</v>
      </c>
      <c r="N815" s="116">
        <f t="shared" ca="1" si="90"/>
        <v>-17049.919999999991</v>
      </c>
      <c r="P815" s="153"/>
    </row>
    <row r="816" spans="1:16" s="17" customFormat="1" x14ac:dyDescent="0.35">
      <c r="A816" s="118"/>
      <c r="B816" s="119"/>
      <c r="C816" s="124"/>
      <c r="D816" s="123"/>
      <c r="E816" s="123"/>
      <c r="F816" s="121"/>
      <c r="G816" s="124"/>
      <c r="H816" s="123"/>
      <c r="I816" s="123"/>
      <c r="J816" s="35">
        <f t="shared" si="88"/>
        <v>0</v>
      </c>
      <c r="K816" s="35">
        <f t="shared" si="89"/>
        <v>0</v>
      </c>
      <c r="L816" s="117">
        <f>SUMIF(A$4:A816,"="&amp;A816,I$4:I816)-SUMIF(A$4:A816,"="&amp;A816,H$4:H816)</f>
        <v>0</v>
      </c>
      <c r="M816" s="117">
        <f>SUMIF(A$4:A816,"="&amp;A816,K$4:K816)-SUMIF(A$4:A816,"="&amp;A816,J$4:J816)</f>
        <v>0</v>
      </c>
      <c r="N816" s="116">
        <f t="shared" ca="1" si="90"/>
        <v>-17049.919999999991</v>
      </c>
      <c r="P816" s="153"/>
    </row>
    <row r="817" spans="1:16" s="17" customFormat="1" x14ac:dyDescent="0.35">
      <c r="A817" s="118"/>
      <c r="B817" s="119"/>
      <c r="C817" s="124"/>
      <c r="D817" s="123"/>
      <c r="E817" s="123"/>
      <c r="F817" s="121"/>
      <c r="G817" s="124"/>
      <c r="H817" s="123"/>
      <c r="I817" s="123"/>
      <c r="J817" s="35">
        <f t="shared" si="88"/>
        <v>0</v>
      </c>
      <c r="K817" s="35">
        <f t="shared" si="89"/>
        <v>0</v>
      </c>
      <c r="L817" s="117">
        <f>SUMIF(A$4:A817,"="&amp;A817,I$4:I817)-SUMIF(A$4:A817,"="&amp;A817,H$4:H817)</f>
        <v>0</v>
      </c>
      <c r="M817" s="117">
        <f>SUMIF(A$4:A817,"="&amp;A817,K$4:K817)-SUMIF(A$4:A817,"="&amp;A817,J$4:J817)</f>
        <v>0</v>
      </c>
      <c r="N817" s="116">
        <f t="shared" ca="1" si="90"/>
        <v>-17049.919999999991</v>
      </c>
      <c r="P817" s="153"/>
    </row>
    <row r="818" spans="1:16" s="17" customFormat="1" x14ac:dyDescent="0.35">
      <c r="A818" s="118"/>
      <c r="B818" s="119"/>
      <c r="C818" s="124"/>
      <c r="D818" s="123"/>
      <c r="E818" s="123"/>
      <c r="F818" s="121"/>
      <c r="G818" s="124"/>
      <c r="H818" s="123"/>
      <c r="I818" s="123"/>
      <c r="J818" s="35">
        <f t="shared" si="88"/>
        <v>0</v>
      </c>
      <c r="K818" s="35">
        <f t="shared" si="89"/>
        <v>0</v>
      </c>
      <c r="L818" s="117">
        <f>SUMIF(A$4:A818,"="&amp;A818,I$4:I818)-SUMIF(A$4:A818,"="&amp;A818,H$4:H818)</f>
        <v>0</v>
      </c>
      <c r="M818" s="117">
        <f>SUMIF(A$4:A818,"="&amp;A818,K$4:K818)-SUMIF(A$4:A818,"="&amp;A818,J$4:J818)</f>
        <v>0</v>
      </c>
      <c r="N818" s="116">
        <f t="shared" ca="1" si="90"/>
        <v>-17049.919999999991</v>
      </c>
      <c r="P818" s="153"/>
    </row>
    <row r="819" spans="1:16" s="17" customFormat="1" x14ac:dyDescent="0.35">
      <c r="A819" s="118"/>
      <c r="B819" s="119"/>
      <c r="C819" s="124"/>
      <c r="D819" s="123"/>
      <c r="E819" s="123"/>
      <c r="F819" s="121"/>
      <c r="G819" s="124"/>
      <c r="H819" s="123"/>
      <c r="I819" s="123"/>
      <c r="J819" s="35">
        <f t="shared" si="88"/>
        <v>0</v>
      </c>
      <c r="K819" s="35">
        <f t="shared" si="89"/>
        <v>0</v>
      </c>
      <c r="L819" s="117">
        <f>SUMIF(A$4:A819,"="&amp;A819,I$4:I819)-SUMIF(A$4:A819,"="&amp;A819,H$4:H819)</f>
        <v>0</v>
      </c>
      <c r="M819" s="117">
        <f>SUMIF(A$4:A819,"="&amp;A819,K$4:K819)-SUMIF(A$4:A819,"="&amp;A819,J$4:J819)</f>
        <v>0</v>
      </c>
      <c r="N819" s="116">
        <f t="shared" ca="1" si="90"/>
        <v>-17049.919999999991</v>
      </c>
      <c r="P819" s="153"/>
    </row>
    <row r="820" spans="1:16" s="17" customFormat="1" x14ac:dyDescent="0.35">
      <c r="A820" s="118"/>
      <c r="B820" s="119"/>
      <c r="C820" s="124"/>
      <c r="D820" s="123"/>
      <c r="E820" s="123"/>
      <c r="F820" s="121"/>
      <c r="G820" s="124"/>
      <c r="H820" s="123"/>
      <c r="I820" s="123"/>
      <c r="J820" s="35">
        <f t="shared" si="88"/>
        <v>0</v>
      </c>
      <c r="K820" s="35">
        <f t="shared" si="89"/>
        <v>0</v>
      </c>
      <c r="L820" s="117">
        <f>SUMIF(A$4:A820,"="&amp;A820,I$4:I820)-SUMIF(A$4:A820,"="&amp;A820,H$4:H820)</f>
        <v>0</v>
      </c>
      <c r="M820" s="117">
        <f>SUMIF(A$4:A820,"="&amp;A820,K$4:K820)-SUMIF(A$4:A820,"="&amp;A820,J$4:J820)</f>
        <v>0</v>
      </c>
      <c r="N820" s="116">
        <f t="shared" ca="1" si="90"/>
        <v>-17049.919999999991</v>
      </c>
      <c r="P820" s="153"/>
    </row>
    <row r="821" spans="1:16" s="17" customFormat="1" x14ac:dyDescent="0.35">
      <c r="A821" s="118"/>
      <c r="B821" s="119"/>
      <c r="C821" s="124"/>
      <c r="D821" s="123"/>
      <c r="E821" s="123"/>
      <c r="F821" s="121"/>
      <c r="G821" s="124"/>
      <c r="H821" s="123"/>
      <c r="I821" s="123"/>
      <c r="J821" s="35">
        <f t="shared" si="88"/>
        <v>0</v>
      </c>
      <c r="K821" s="35">
        <f t="shared" si="89"/>
        <v>0</v>
      </c>
      <c r="L821" s="117">
        <f>SUMIF(A$4:A821,"="&amp;A821,I$4:I821)-SUMIF(A$4:A821,"="&amp;A821,H$4:H821)</f>
        <v>0</v>
      </c>
      <c r="M821" s="117">
        <f>SUMIF(A$4:A821,"="&amp;A821,K$4:K821)-SUMIF(A$4:A821,"="&amp;A821,J$4:J821)</f>
        <v>0</v>
      </c>
      <c r="N821" s="116">
        <f t="shared" ca="1" si="90"/>
        <v>-17049.919999999991</v>
      </c>
      <c r="P821" s="153"/>
    </row>
    <row r="822" spans="1:16" s="17" customFormat="1" x14ac:dyDescent="0.35">
      <c r="A822" s="118"/>
      <c r="B822" s="119"/>
      <c r="C822" s="124"/>
      <c r="D822" s="123"/>
      <c r="E822" s="123"/>
      <c r="F822" s="121"/>
      <c r="G822" s="124"/>
      <c r="H822" s="123"/>
      <c r="I822" s="123"/>
      <c r="J822" s="35">
        <f t="shared" si="88"/>
        <v>0</v>
      </c>
      <c r="K822" s="35">
        <f t="shared" si="89"/>
        <v>0</v>
      </c>
      <c r="L822" s="117">
        <f>SUMIF(A$4:A822,"="&amp;A822,I$4:I822)-SUMIF(A$4:A822,"="&amp;A822,H$4:H822)</f>
        <v>0</v>
      </c>
      <c r="M822" s="117">
        <f>SUMIF(A$4:A822,"="&amp;A822,K$4:K822)-SUMIF(A$4:A822,"="&amp;A822,J$4:J822)</f>
        <v>0</v>
      </c>
      <c r="N822" s="116">
        <f t="shared" ca="1" si="90"/>
        <v>-17049.919999999991</v>
      </c>
      <c r="P822" s="153"/>
    </row>
    <row r="823" spans="1:16" s="17" customFormat="1" x14ac:dyDescent="0.35">
      <c r="A823" s="118"/>
      <c r="B823" s="119"/>
      <c r="C823" s="124"/>
      <c r="D823" s="123"/>
      <c r="E823" s="123"/>
      <c r="F823" s="121"/>
      <c r="G823" s="124"/>
      <c r="H823" s="123"/>
      <c r="I823" s="123"/>
      <c r="J823" s="35">
        <f t="shared" si="88"/>
        <v>0</v>
      </c>
      <c r="K823" s="35">
        <f t="shared" si="89"/>
        <v>0</v>
      </c>
      <c r="L823" s="117">
        <f>SUMIF(A$4:A823,"="&amp;A823,I$4:I823)-SUMIF(A$4:A823,"="&amp;A823,H$4:H823)</f>
        <v>0</v>
      </c>
      <c r="M823" s="117">
        <f>SUMIF(A$4:A823,"="&amp;A823,K$4:K823)-SUMIF(A$4:A823,"="&amp;A823,J$4:J823)</f>
        <v>0</v>
      </c>
      <c r="N823" s="116">
        <f t="shared" ca="1" si="90"/>
        <v>-17049.919999999991</v>
      </c>
      <c r="P823" s="153"/>
    </row>
    <row r="824" spans="1:16" s="17" customFormat="1" x14ac:dyDescent="0.35">
      <c r="A824" s="118"/>
      <c r="B824" s="119"/>
      <c r="C824" s="124"/>
      <c r="D824" s="123"/>
      <c r="E824" s="123"/>
      <c r="F824" s="121"/>
      <c r="G824" s="124"/>
      <c r="H824" s="123"/>
      <c r="I824" s="123"/>
      <c r="J824" s="35">
        <f t="shared" si="88"/>
        <v>0</v>
      </c>
      <c r="K824" s="35">
        <f t="shared" si="89"/>
        <v>0</v>
      </c>
      <c r="L824" s="117">
        <f>SUMIF(A$4:A824,"="&amp;A824,I$4:I824)-SUMIF(A$4:A824,"="&amp;A824,H$4:H824)</f>
        <v>0</v>
      </c>
      <c r="M824" s="117">
        <f>SUMIF(A$4:A824,"="&amp;A824,K$4:K824)-SUMIF(A$4:A824,"="&amp;A824,J$4:J824)</f>
        <v>0</v>
      </c>
      <c r="N824" s="116">
        <f t="shared" ca="1" si="90"/>
        <v>-17049.919999999991</v>
      </c>
      <c r="P824" s="153"/>
    </row>
    <row r="825" spans="1:16" s="17" customFormat="1" x14ac:dyDescent="0.35">
      <c r="A825" s="118"/>
      <c r="B825" s="119"/>
      <c r="C825" s="124"/>
      <c r="D825" s="123"/>
      <c r="E825" s="123"/>
      <c r="F825" s="121"/>
      <c r="G825" s="124"/>
      <c r="H825" s="123"/>
      <c r="I825" s="123"/>
      <c r="J825" s="35">
        <f t="shared" si="88"/>
        <v>0</v>
      </c>
      <c r="K825" s="35">
        <f t="shared" si="89"/>
        <v>0</v>
      </c>
      <c r="L825" s="117">
        <f>SUMIF(A$4:A825,"="&amp;A825,I$4:I825)-SUMIF(A$4:A825,"="&amp;A825,H$4:H825)</f>
        <v>0</v>
      </c>
      <c r="M825" s="117">
        <f>SUMIF(A$4:A825,"="&amp;A825,K$4:K825)-SUMIF(A$4:A825,"="&amp;A825,J$4:J825)</f>
        <v>0</v>
      </c>
      <c r="N825" s="116">
        <f t="shared" ca="1" si="90"/>
        <v>-17049.919999999991</v>
      </c>
      <c r="P825" s="153"/>
    </row>
    <row r="826" spans="1:16" s="17" customFormat="1" x14ac:dyDescent="0.35">
      <c r="A826" s="118"/>
      <c r="B826" s="119"/>
      <c r="C826" s="124"/>
      <c r="D826" s="123"/>
      <c r="E826" s="123"/>
      <c r="F826" s="121"/>
      <c r="G826" s="124"/>
      <c r="H826" s="123"/>
      <c r="I826" s="123"/>
      <c r="J826" s="35">
        <f t="shared" si="88"/>
        <v>0</v>
      </c>
      <c r="K826" s="35">
        <f t="shared" si="89"/>
        <v>0</v>
      </c>
      <c r="L826" s="117">
        <f>SUMIF(A$4:A826,"="&amp;A826,I$4:I826)-SUMIF(A$4:A826,"="&amp;A826,H$4:H826)</f>
        <v>0</v>
      </c>
      <c r="M826" s="117">
        <f>SUMIF(A$4:A826,"="&amp;A826,K$4:K826)-SUMIF(A$4:A826,"="&amp;A826,J$4:J826)</f>
        <v>0</v>
      </c>
      <c r="N826" s="116">
        <f t="shared" ca="1" si="90"/>
        <v>-17049.919999999991</v>
      </c>
      <c r="P826" s="153"/>
    </row>
    <row r="827" spans="1:16" s="17" customFormat="1" x14ac:dyDescent="0.35">
      <c r="A827" s="118"/>
      <c r="B827" s="119"/>
      <c r="C827" s="124"/>
      <c r="D827" s="123"/>
      <c r="E827" s="123"/>
      <c r="F827" s="121"/>
      <c r="G827" s="124"/>
      <c r="H827" s="123"/>
      <c r="I827" s="123"/>
      <c r="J827" s="35">
        <f t="shared" si="88"/>
        <v>0</v>
      </c>
      <c r="K827" s="35">
        <f t="shared" si="89"/>
        <v>0</v>
      </c>
      <c r="L827" s="117">
        <f>SUMIF(A$4:A827,"="&amp;A827,I$4:I827)-SUMIF(A$4:A827,"="&amp;A827,H$4:H827)</f>
        <v>0</v>
      </c>
      <c r="M827" s="117">
        <f>SUMIF(A$4:A827,"="&amp;A827,K$4:K827)-SUMIF(A$4:A827,"="&amp;A827,J$4:J827)</f>
        <v>0</v>
      </c>
      <c r="N827" s="116">
        <f t="shared" ca="1" si="90"/>
        <v>-17049.919999999991</v>
      </c>
      <c r="P827" s="153"/>
    </row>
    <row r="828" spans="1:16" s="17" customFormat="1" x14ac:dyDescent="0.35">
      <c r="A828" s="118"/>
      <c r="B828" s="119"/>
      <c r="C828" s="124"/>
      <c r="D828" s="123"/>
      <c r="E828" s="123"/>
      <c r="F828" s="121"/>
      <c r="G828" s="124"/>
      <c r="H828" s="123"/>
      <c r="I828" s="123"/>
      <c r="J828" s="35">
        <f t="shared" ref="J828:J843" si="91">IF(OR(G828="c",G828="R"),H828,0)</f>
        <v>0</v>
      </c>
      <c r="K828" s="35">
        <f t="shared" ref="K828:K843" si="92">IF(OR(G828="c",G828="R"),I828,0)</f>
        <v>0</v>
      </c>
      <c r="L828" s="117">
        <f>SUMIF(A$4:A828,"="&amp;A828,I$4:I828)-SUMIF(A$4:A828,"="&amp;A828,H$4:H828)</f>
        <v>0</v>
      </c>
      <c r="M828" s="117">
        <f>SUMIF(A$4:A828,"="&amp;A828,K$4:K828)-SUMIF(A$4:A828,"="&amp;A828,J$4:J828)</f>
        <v>0</v>
      </c>
      <c r="N828" s="116">
        <f t="shared" ref="N828:N843" ca="1" si="93">IF(ISERROR(OFFSET(N828,-1,0,1,1)+I828-H828),I828-H828,OFFSET(N828,-1,0,1,1)+I828-H828)</f>
        <v>-17049.919999999991</v>
      </c>
      <c r="P828" s="153"/>
    </row>
    <row r="829" spans="1:16" s="17" customFormat="1" x14ac:dyDescent="0.35">
      <c r="A829" s="118"/>
      <c r="B829" s="119"/>
      <c r="C829" s="124"/>
      <c r="D829" s="123"/>
      <c r="E829" s="123"/>
      <c r="F829" s="121"/>
      <c r="G829" s="124"/>
      <c r="H829" s="123"/>
      <c r="I829" s="123"/>
      <c r="J829" s="35">
        <f t="shared" si="91"/>
        <v>0</v>
      </c>
      <c r="K829" s="35">
        <f t="shared" si="92"/>
        <v>0</v>
      </c>
      <c r="L829" s="117">
        <f>SUMIF(A$4:A829,"="&amp;A829,I$4:I829)-SUMIF(A$4:A829,"="&amp;A829,H$4:H829)</f>
        <v>0</v>
      </c>
      <c r="M829" s="117">
        <f>SUMIF(A$4:A829,"="&amp;A829,K$4:K829)-SUMIF(A$4:A829,"="&amp;A829,J$4:J829)</f>
        <v>0</v>
      </c>
      <c r="N829" s="116">
        <f t="shared" ca="1" si="93"/>
        <v>-17049.919999999991</v>
      </c>
      <c r="P829" s="153"/>
    </row>
    <row r="830" spans="1:16" s="17" customFormat="1" x14ac:dyDescent="0.35">
      <c r="A830" s="118"/>
      <c r="B830" s="119"/>
      <c r="C830" s="124"/>
      <c r="D830" s="123"/>
      <c r="E830" s="123"/>
      <c r="F830" s="121"/>
      <c r="G830" s="124"/>
      <c r="H830" s="123"/>
      <c r="I830" s="123"/>
      <c r="J830" s="35">
        <f t="shared" si="91"/>
        <v>0</v>
      </c>
      <c r="K830" s="35">
        <f t="shared" si="92"/>
        <v>0</v>
      </c>
      <c r="L830" s="117">
        <f>SUMIF(A$4:A830,"="&amp;A830,I$4:I830)-SUMIF(A$4:A830,"="&amp;A830,H$4:H830)</f>
        <v>0</v>
      </c>
      <c r="M830" s="117">
        <f>SUMIF(A$4:A830,"="&amp;A830,K$4:K830)-SUMIF(A$4:A830,"="&amp;A830,J$4:J830)</f>
        <v>0</v>
      </c>
      <c r="N830" s="116">
        <f t="shared" ca="1" si="93"/>
        <v>-17049.919999999991</v>
      </c>
      <c r="P830" s="153"/>
    </row>
    <row r="831" spans="1:16" s="17" customFormat="1" x14ac:dyDescent="0.35">
      <c r="A831" s="118"/>
      <c r="B831" s="119"/>
      <c r="C831" s="124"/>
      <c r="D831" s="123"/>
      <c r="E831" s="123"/>
      <c r="F831" s="121"/>
      <c r="G831" s="124"/>
      <c r="H831" s="123"/>
      <c r="I831" s="123"/>
      <c r="J831" s="35">
        <f t="shared" si="91"/>
        <v>0</v>
      </c>
      <c r="K831" s="35">
        <f t="shared" si="92"/>
        <v>0</v>
      </c>
      <c r="L831" s="117">
        <f>SUMIF(A$4:A831,"="&amp;A831,I$4:I831)-SUMIF(A$4:A831,"="&amp;A831,H$4:H831)</f>
        <v>0</v>
      </c>
      <c r="M831" s="117">
        <f>SUMIF(A$4:A831,"="&amp;A831,K$4:K831)-SUMIF(A$4:A831,"="&amp;A831,J$4:J831)</f>
        <v>0</v>
      </c>
      <c r="N831" s="116">
        <f t="shared" ca="1" si="93"/>
        <v>-17049.919999999991</v>
      </c>
      <c r="P831" s="153"/>
    </row>
    <row r="832" spans="1:16" s="17" customFormat="1" x14ac:dyDescent="0.35">
      <c r="A832" s="118"/>
      <c r="B832" s="119"/>
      <c r="C832" s="124"/>
      <c r="D832" s="123"/>
      <c r="E832" s="123"/>
      <c r="F832" s="121"/>
      <c r="G832" s="124"/>
      <c r="H832" s="123"/>
      <c r="I832" s="123"/>
      <c r="J832" s="35">
        <f t="shared" si="91"/>
        <v>0</v>
      </c>
      <c r="K832" s="35">
        <f t="shared" si="92"/>
        <v>0</v>
      </c>
      <c r="L832" s="117">
        <f>SUMIF(A$4:A832,"="&amp;A832,I$4:I832)-SUMIF(A$4:A832,"="&amp;A832,H$4:H832)</f>
        <v>0</v>
      </c>
      <c r="M832" s="117">
        <f>SUMIF(A$4:A832,"="&amp;A832,K$4:K832)-SUMIF(A$4:A832,"="&amp;A832,J$4:J832)</f>
        <v>0</v>
      </c>
      <c r="N832" s="116">
        <f t="shared" ca="1" si="93"/>
        <v>-17049.919999999991</v>
      </c>
      <c r="P832" s="153"/>
    </row>
    <row r="833" spans="1:16" s="17" customFormat="1" x14ac:dyDescent="0.35">
      <c r="A833" s="118"/>
      <c r="B833" s="119"/>
      <c r="C833" s="124"/>
      <c r="D833" s="123"/>
      <c r="E833" s="123"/>
      <c r="F833" s="121"/>
      <c r="G833" s="124"/>
      <c r="H833" s="123"/>
      <c r="I833" s="123"/>
      <c r="J833" s="35">
        <f t="shared" si="91"/>
        <v>0</v>
      </c>
      <c r="K833" s="35">
        <f t="shared" si="92"/>
        <v>0</v>
      </c>
      <c r="L833" s="117">
        <f>SUMIF(A$4:A833,"="&amp;A833,I$4:I833)-SUMIF(A$4:A833,"="&amp;A833,H$4:H833)</f>
        <v>0</v>
      </c>
      <c r="M833" s="117">
        <f>SUMIF(A$4:A833,"="&amp;A833,K$4:K833)-SUMIF(A$4:A833,"="&amp;A833,J$4:J833)</f>
        <v>0</v>
      </c>
      <c r="N833" s="116">
        <f t="shared" ca="1" si="93"/>
        <v>-17049.919999999991</v>
      </c>
      <c r="P833" s="153"/>
    </row>
    <row r="834" spans="1:16" s="17" customFormat="1" x14ac:dyDescent="0.35">
      <c r="A834" s="118"/>
      <c r="B834" s="119"/>
      <c r="C834" s="124"/>
      <c r="D834" s="123"/>
      <c r="E834" s="123"/>
      <c r="F834" s="121"/>
      <c r="G834" s="124"/>
      <c r="H834" s="123"/>
      <c r="I834" s="123"/>
      <c r="J834" s="35">
        <f t="shared" si="91"/>
        <v>0</v>
      </c>
      <c r="K834" s="35">
        <f t="shared" si="92"/>
        <v>0</v>
      </c>
      <c r="L834" s="117">
        <f>SUMIF(A$4:A834,"="&amp;A834,I$4:I834)-SUMIF(A$4:A834,"="&amp;A834,H$4:H834)</f>
        <v>0</v>
      </c>
      <c r="M834" s="117">
        <f>SUMIF(A$4:A834,"="&amp;A834,K$4:K834)-SUMIF(A$4:A834,"="&amp;A834,J$4:J834)</f>
        <v>0</v>
      </c>
      <c r="N834" s="116">
        <f t="shared" ca="1" si="93"/>
        <v>-17049.919999999991</v>
      </c>
      <c r="P834" s="153"/>
    </row>
    <row r="835" spans="1:16" s="17" customFormat="1" x14ac:dyDescent="0.35">
      <c r="A835" s="118"/>
      <c r="B835" s="119"/>
      <c r="C835" s="124"/>
      <c r="D835" s="123"/>
      <c r="E835" s="123"/>
      <c r="F835" s="121"/>
      <c r="G835" s="124"/>
      <c r="H835" s="123"/>
      <c r="I835" s="123"/>
      <c r="J835" s="35">
        <f t="shared" si="91"/>
        <v>0</v>
      </c>
      <c r="K835" s="35">
        <f t="shared" si="92"/>
        <v>0</v>
      </c>
      <c r="L835" s="117">
        <f>SUMIF(A$4:A835,"="&amp;A835,I$4:I835)-SUMIF(A$4:A835,"="&amp;A835,H$4:H835)</f>
        <v>0</v>
      </c>
      <c r="M835" s="117">
        <f>SUMIF(A$4:A835,"="&amp;A835,K$4:K835)-SUMIF(A$4:A835,"="&amp;A835,J$4:J835)</f>
        <v>0</v>
      </c>
      <c r="N835" s="116">
        <f t="shared" ca="1" si="93"/>
        <v>-17049.919999999991</v>
      </c>
      <c r="P835" s="153"/>
    </row>
    <row r="836" spans="1:16" s="17" customFormat="1" x14ac:dyDescent="0.35">
      <c r="A836" s="118"/>
      <c r="B836" s="119"/>
      <c r="C836" s="124"/>
      <c r="D836" s="123"/>
      <c r="E836" s="123"/>
      <c r="F836" s="121"/>
      <c r="G836" s="124"/>
      <c r="H836" s="123"/>
      <c r="I836" s="123"/>
      <c r="J836" s="35">
        <f t="shared" si="91"/>
        <v>0</v>
      </c>
      <c r="K836" s="35">
        <f t="shared" si="92"/>
        <v>0</v>
      </c>
      <c r="L836" s="117">
        <f>SUMIF(A$4:A836,"="&amp;A836,I$4:I836)-SUMIF(A$4:A836,"="&amp;A836,H$4:H836)</f>
        <v>0</v>
      </c>
      <c r="M836" s="117">
        <f>SUMIF(A$4:A836,"="&amp;A836,K$4:K836)-SUMIF(A$4:A836,"="&amp;A836,J$4:J836)</f>
        <v>0</v>
      </c>
      <c r="N836" s="116">
        <f t="shared" ca="1" si="93"/>
        <v>-17049.919999999991</v>
      </c>
      <c r="P836" s="153"/>
    </row>
    <row r="837" spans="1:16" s="17" customFormat="1" x14ac:dyDescent="0.35">
      <c r="A837" s="118"/>
      <c r="B837" s="119"/>
      <c r="C837" s="124"/>
      <c r="D837" s="123"/>
      <c r="E837" s="123"/>
      <c r="F837" s="121"/>
      <c r="G837" s="124"/>
      <c r="H837" s="123"/>
      <c r="I837" s="123"/>
      <c r="J837" s="35">
        <f t="shared" si="91"/>
        <v>0</v>
      </c>
      <c r="K837" s="35">
        <f t="shared" si="92"/>
        <v>0</v>
      </c>
      <c r="L837" s="117">
        <f>SUMIF(A$4:A837,"="&amp;A837,I$4:I837)-SUMIF(A$4:A837,"="&amp;A837,H$4:H837)</f>
        <v>0</v>
      </c>
      <c r="M837" s="117">
        <f>SUMIF(A$4:A837,"="&amp;A837,K$4:K837)-SUMIF(A$4:A837,"="&amp;A837,J$4:J837)</f>
        <v>0</v>
      </c>
      <c r="N837" s="116">
        <f t="shared" ca="1" si="93"/>
        <v>-17049.919999999991</v>
      </c>
      <c r="P837" s="153"/>
    </row>
    <row r="838" spans="1:16" s="17" customFormat="1" x14ac:dyDescent="0.35">
      <c r="A838" s="118"/>
      <c r="B838" s="119"/>
      <c r="C838" s="124"/>
      <c r="D838" s="123"/>
      <c r="E838" s="123"/>
      <c r="F838" s="121"/>
      <c r="G838" s="124"/>
      <c r="H838" s="123"/>
      <c r="I838" s="123"/>
      <c r="J838" s="35">
        <f t="shared" si="91"/>
        <v>0</v>
      </c>
      <c r="K838" s="35">
        <f t="shared" si="92"/>
        <v>0</v>
      </c>
      <c r="L838" s="117">
        <f>SUMIF(A$4:A838,"="&amp;A838,I$4:I838)-SUMIF(A$4:A838,"="&amp;A838,H$4:H838)</f>
        <v>0</v>
      </c>
      <c r="M838" s="117">
        <f>SUMIF(A$4:A838,"="&amp;A838,K$4:K838)-SUMIF(A$4:A838,"="&amp;A838,J$4:J838)</f>
        <v>0</v>
      </c>
      <c r="N838" s="116">
        <f t="shared" ca="1" si="93"/>
        <v>-17049.919999999991</v>
      </c>
      <c r="P838" s="153"/>
    </row>
    <row r="839" spans="1:16" s="17" customFormat="1" x14ac:dyDescent="0.35">
      <c r="A839" s="118"/>
      <c r="B839" s="119"/>
      <c r="C839" s="124"/>
      <c r="D839" s="123"/>
      <c r="E839" s="123"/>
      <c r="F839" s="121"/>
      <c r="G839" s="124"/>
      <c r="H839" s="123"/>
      <c r="I839" s="123"/>
      <c r="J839" s="35">
        <f t="shared" si="91"/>
        <v>0</v>
      </c>
      <c r="K839" s="35">
        <f t="shared" si="92"/>
        <v>0</v>
      </c>
      <c r="L839" s="117">
        <f>SUMIF(A$4:A839,"="&amp;A839,I$4:I839)-SUMIF(A$4:A839,"="&amp;A839,H$4:H839)</f>
        <v>0</v>
      </c>
      <c r="M839" s="117">
        <f>SUMIF(A$4:A839,"="&amp;A839,K$4:K839)-SUMIF(A$4:A839,"="&amp;A839,J$4:J839)</f>
        <v>0</v>
      </c>
      <c r="N839" s="116">
        <f t="shared" ca="1" si="93"/>
        <v>-17049.919999999991</v>
      </c>
      <c r="P839" s="153"/>
    </row>
    <row r="840" spans="1:16" s="17" customFormat="1" x14ac:dyDescent="0.35">
      <c r="A840" s="118"/>
      <c r="B840" s="119"/>
      <c r="C840" s="124"/>
      <c r="D840" s="123"/>
      <c r="E840" s="123"/>
      <c r="F840" s="121"/>
      <c r="G840" s="124"/>
      <c r="H840" s="123"/>
      <c r="I840" s="123"/>
      <c r="J840" s="35">
        <f t="shared" si="91"/>
        <v>0</v>
      </c>
      <c r="K840" s="35">
        <f t="shared" si="92"/>
        <v>0</v>
      </c>
      <c r="L840" s="117">
        <f>SUMIF(A$4:A840,"="&amp;A840,I$4:I840)-SUMIF(A$4:A840,"="&amp;A840,H$4:H840)</f>
        <v>0</v>
      </c>
      <c r="M840" s="117">
        <f>SUMIF(A$4:A840,"="&amp;A840,K$4:K840)-SUMIF(A$4:A840,"="&amp;A840,J$4:J840)</f>
        <v>0</v>
      </c>
      <c r="N840" s="116">
        <f t="shared" ca="1" si="93"/>
        <v>-17049.919999999991</v>
      </c>
      <c r="P840" s="153"/>
    </row>
    <row r="841" spans="1:16" s="17" customFormat="1" x14ac:dyDescent="0.35">
      <c r="A841" s="118"/>
      <c r="B841" s="119"/>
      <c r="C841" s="124"/>
      <c r="D841" s="123"/>
      <c r="E841" s="123"/>
      <c r="F841" s="121"/>
      <c r="G841" s="124"/>
      <c r="H841" s="123"/>
      <c r="I841" s="123"/>
      <c r="J841" s="35">
        <f t="shared" si="91"/>
        <v>0</v>
      </c>
      <c r="K841" s="35">
        <f t="shared" si="92"/>
        <v>0</v>
      </c>
      <c r="L841" s="117">
        <f>SUMIF(A$4:A841,"="&amp;A841,I$4:I841)-SUMIF(A$4:A841,"="&amp;A841,H$4:H841)</f>
        <v>0</v>
      </c>
      <c r="M841" s="117">
        <f>SUMIF(A$4:A841,"="&amp;A841,K$4:K841)-SUMIF(A$4:A841,"="&amp;A841,J$4:J841)</f>
        <v>0</v>
      </c>
      <c r="N841" s="116">
        <f t="shared" ca="1" si="93"/>
        <v>-17049.919999999991</v>
      </c>
      <c r="P841" s="153"/>
    </row>
    <row r="842" spans="1:16" s="17" customFormat="1" x14ac:dyDescent="0.35">
      <c r="A842" s="118"/>
      <c r="B842" s="119"/>
      <c r="C842" s="124"/>
      <c r="D842" s="123"/>
      <c r="E842" s="123"/>
      <c r="F842" s="121"/>
      <c r="G842" s="124"/>
      <c r="H842" s="123"/>
      <c r="I842" s="123"/>
      <c r="J842" s="35">
        <f t="shared" si="91"/>
        <v>0</v>
      </c>
      <c r="K842" s="35">
        <f t="shared" si="92"/>
        <v>0</v>
      </c>
      <c r="L842" s="117">
        <f>SUMIF(A$4:A842,"="&amp;A842,I$4:I842)-SUMIF(A$4:A842,"="&amp;A842,H$4:H842)</f>
        <v>0</v>
      </c>
      <c r="M842" s="117">
        <f>SUMIF(A$4:A842,"="&amp;A842,K$4:K842)-SUMIF(A$4:A842,"="&amp;A842,J$4:J842)</f>
        <v>0</v>
      </c>
      <c r="N842" s="116">
        <f t="shared" ca="1" si="93"/>
        <v>-17049.919999999991</v>
      </c>
      <c r="P842" s="153"/>
    </row>
    <row r="843" spans="1:16" s="17" customFormat="1" x14ac:dyDescent="0.35">
      <c r="A843" s="118"/>
      <c r="B843" s="119"/>
      <c r="C843" s="124"/>
      <c r="D843" s="123"/>
      <c r="E843" s="123"/>
      <c r="F843" s="121"/>
      <c r="G843" s="124"/>
      <c r="H843" s="123"/>
      <c r="I843" s="123"/>
      <c r="J843" s="35">
        <f t="shared" si="91"/>
        <v>0</v>
      </c>
      <c r="K843" s="35">
        <f t="shared" si="92"/>
        <v>0</v>
      </c>
      <c r="L843" s="117">
        <f>SUMIF(A$4:A843,"="&amp;A843,I$4:I843)-SUMIF(A$4:A843,"="&amp;A843,H$4:H843)</f>
        <v>0</v>
      </c>
      <c r="M843" s="117">
        <f>SUMIF(A$4:A843,"="&amp;A843,K$4:K843)-SUMIF(A$4:A843,"="&amp;A843,J$4:J843)</f>
        <v>0</v>
      </c>
      <c r="N843" s="116">
        <f t="shared" ca="1" si="93"/>
        <v>-17049.919999999991</v>
      </c>
      <c r="P843" s="153"/>
    </row>
    <row r="844" spans="1:16" s="17" customFormat="1" x14ac:dyDescent="0.35">
      <c r="A844" s="118"/>
      <c r="B844" s="119"/>
      <c r="C844" s="124"/>
      <c r="D844" s="123"/>
      <c r="E844" s="123"/>
      <c r="F844" s="121"/>
      <c r="G844" s="124"/>
      <c r="H844" s="123"/>
      <c r="I844" s="123"/>
      <c r="J844" s="35"/>
      <c r="K844" s="35"/>
      <c r="L844" s="117"/>
      <c r="M844" s="117"/>
      <c r="N844" s="116"/>
      <c r="P844" s="153"/>
    </row>
    <row r="845" spans="1:16" s="17" customFormat="1" x14ac:dyDescent="0.35">
      <c r="A845" s="118"/>
      <c r="B845" s="119"/>
      <c r="C845" s="124"/>
      <c r="D845" s="123"/>
      <c r="E845" s="123"/>
      <c r="F845" s="121"/>
      <c r="G845" s="124"/>
      <c r="H845" s="123"/>
      <c r="I845" s="123"/>
      <c r="J845" s="35"/>
      <c r="K845" s="35"/>
      <c r="L845" s="117"/>
      <c r="M845" s="117"/>
      <c r="N845" s="116"/>
      <c r="P845" s="153"/>
    </row>
    <row r="846" spans="1:16" s="17" customFormat="1" x14ac:dyDescent="0.35">
      <c r="A846" s="118"/>
      <c r="B846" s="119"/>
      <c r="C846" s="124"/>
      <c r="D846" s="123"/>
      <c r="E846" s="123"/>
      <c r="F846" s="121"/>
      <c r="G846" s="124"/>
      <c r="H846" s="123"/>
      <c r="I846" s="123"/>
      <c r="J846" s="35"/>
      <c r="K846" s="35"/>
      <c r="L846" s="117"/>
      <c r="M846" s="117"/>
      <c r="N846" s="116"/>
      <c r="P846" s="153"/>
    </row>
    <row r="847" spans="1:16" s="17" customFormat="1" x14ac:dyDescent="0.35">
      <c r="A847" s="118"/>
      <c r="B847" s="119"/>
      <c r="C847" s="124"/>
      <c r="D847" s="123"/>
      <c r="E847" s="123"/>
      <c r="F847" s="121"/>
      <c r="G847" s="124"/>
      <c r="H847" s="123"/>
      <c r="I847" s="123"/>
      <c r="J847" s="35"/>
      <c r="K847" s="35"/>
      <c r="L847" s="117"/>
      <c r="M847" s="117"/>
      <c r="N847" s="116"/>
      <c r="P847" s="153"/>
    </row>
    <row r="848" spans="1:16" s="17" customFormat="1" x14ac:dyDescent="0.35">
      <c r="A848" s="118"/>
      <c r="B848" s="119"/>
      <c r="C848" s="124"/>
      <c r="D848" s="123"/>
      <c r="E848" s="123"/>
      <c r="F848" s="121"/>
      <c r="G848" s="124"/>
      <c r="H848" s="123"/>
      <c r="I848" s="123"/>
      <c r="J848" s="35"/>
      <c r="K848" s="35"/>
      <c r="L848" s="117"/>
      <c r="M848" s="117"/>
      <c r="N848" s="116"/>
      <c r="P848" s="153"/>
    </row>
    <row r="849" spans="1:16" s="17" customFormat="1" x14ac:dyDescent="0.35">
      <c r="A849" s="118"/>
      <c r="B849" s="119"/>
      <c r="C849" s="124"/>
      <c r="D849" s="123"/>
      <c r="E849" s="123"/>
      <c r="F849" s="121"/>
      <c r="G849" s="124"/>
      <c r="H849" s="123"/>
      <c r="I849" s="123"/>
      <c r="J849" s="35"/>
      <c r="K849" s="35"/>
      <c r="L849" s="117"/>
      <c r="M849" s="117"/>
      <c r="N849" s="116"/>
      <c r="P849" s="153"/>
    </row>
    <row r="850" spans="1:16" s="17" customFormat="1" x14ac:dyDescent="0.35">
      <c r="A850" s="118"/>
      <c r="B850" s="119"/>
      <c r="C850" s="124"/>
      <c r="D850" s="123"/>
      <c r="E850" s="123"/>
      <c r="F850" s="121"/>
      <c r="G850" s="124"/>
      <c r="H850" s="123"/>
      <c r="I850" s="123"/>
      <c r="J850" s="35"/>
      <c r="K850" s="35"/>
      <c r="L850" s="117"/>
      <c r="M850" s="117"/>
      <c r="N850" s="116"/>
      <c r="P850" s="153"/>
    </row>
    <row r="851" spans="1:16" s="17" customFormat="1" x14ac:dyDescent="0.35">
      <c r="A851" s="118"/>
      <c r="B851" s="119"/>
      <c r="C851" s="124"/>
      <c r="D851" s="123"/>
      <c r="E851" s="123"/>
      <c r="F851" s="121"/>
      <c r="G851" s="124"/>
      <c r="H851" s="123"/>
      <c r="I851" s="123"/>
      <c r="J851" s="35"/>
      <c r="K851" s="35"/>
      <c r="L851" s="117"/>
      <c r="M851" s="117"/>
      <c r="N851" s="116"/>
      <c r="P851" s="153"/>
    </row>
    <row r="852" spans="1:16" s="17" customFormat="1" x14ac:dyDescent="0.35">
      <c r="A852" s="118"/>
      <c r="B852" s="119"/>
      <c r="C852" s="124"/>
      <c r="D852" s="123"/>
      <c r="E852" s="123"/>
      <c r="F852" s="121"/>
      <c r="G852" s="124"/>
      <c r="H852" s="123"/>
      <c r="I852" s="123"/>
      <c r="J852" s="35"/>
      <c r="K852" s="35"/>
      <c r="L852" s="117"/>
      <c r="M852" s="117"/>
      <c r="N852" s="116"/>
      <c r="P852" s="153"/>
    </row>
    <row r="853" spans="1:16" s="17" customFormat="1" x14ac:dyDescent="0.35">
      <c r="A853" s="118"/>
      <c r="B853" s="119"/>
      <c r="C853" s="124"/>
      <c r="D853" s="123"/>
      <c r="E853" s="123"/>
      <c r="F853" s="121"/>
      <c r="G853" s="124"/>
      <c r="H853" s="123"/>
      <c r="I853" s="123"/>
      <c r="J853" s="35"/>
      <c r="K853" s="35"/>
      <c r="L853" s="117"/>
      <c r="M853" s="117"/>
      <c r="N853" s="116"/>
      <c r="P853" s="153"/>
    </row>
    <row r="854" spans="1:16" s="17" customFormat="1" x14ac:dyDescent="0.35">
      <c r="A854" s="118"/>
      <c r="B854" s="119"/>
      <c r="C854" s="124"/>
      <c r="D854" s="123"/>
      <c r="E854" s="123"/>
      <c r="F854" s="121"/>
      <c r="G854" s="124"/>
      <c r="H854" s="123"/>
      <c r="I854" s="123"/>
      <c r="J854" s="35"/>
      <c r="K854" s="35"/>
      <c r="L854" s="117"/>
      <c r="M854" s="117"/>
      <c r="N854" s="116"/>
      <c r="P854" s="153"/>
    </row>
    <row r="855" spans="1:16" s="17" customFormat="1" x14ac:dyDescent="0.35">
      <c r="A855" s="118"/>
      <c r="B855" s="119"/>
      <c r="C855" s="124"/>
      <c r="D855" s="123"/>
      <c r="E855" s="123"/>
      <c r="F855" s="121"/>
      <c r="G855" s="124"/>
      <c r="H855" s="123"/>
      <c r="I855" s="123"/>
      <c r="J855" s="35"/>
      <c r="K855" s="35"/>
      <c r="L855" s="117"/>
      <c r="M855" s="117"/>
      <c r="N855" s="116"/>
      <c r="P855" s="153"/>
    </row>
    <row r="856" spans="1:16" s="17" customFormat="1" x14ac:dyDescent="0.35">
      <c r="A856" s="118"/>
      <c r="B856" s="119"/>
      <c r="C856" s="124"/>
      <c r="D856" s="123"/>
      <c r="E856" s="123"/>
      <c r="F856" s="121"/>
      <c r="G856" s="124"/>
      <c r="H856" s="123"/>
      <c r="I856" s="123"/>
      <c r="J856" s="35"/>
      <c r="K856" s="35"/>
      <c r="L856" s="117"/>
      <c r="M856" s="117"/>
      <c r="N856" s="116"/>
      <c r="P856" s="153"/>
    </row>
    <row r="857" spans="1:16" s="17" customFormat="1" x14ac:dyDescent="0.35">
      <c r="A857" s="118"/>
      <c r="B857" s="119"/>
      <c r="C857" s="124"/>
      <c r="D857" s="123"/>
      <c r="E857" s="123"/>
      <c r="F857" s="121"/>
      <c r="G857" s="124"/>
      <c r="H857" s="123"/>
      <c r="I857" s="123"/>
      <c r="J857" s="35"/>
      <c r="K857" s="35"/>
      <c r="L857" s="117"/>
      <c r="M857" s="117"/>
      <c r="N857" s="116"/>
      <c r="P857" s="153"/>
    </row>
    <row r="858" spans="1:16" s="17" customFormat="1" x14ac:dyDescent="0.35">
      <c r="A858" s="118"/>
      <c r="B858" s="119"/>
      <c r="C858" s="124"/>
      <c r="D858" s="123"/>
      <c r="E858" s="123"/>
      <c r="F858" s="121"/>
      <c r="G858" s="124"/>
      <c r="H858" s="123"/>
      <c r="I858" s="123"/>
      <c r="J858" s="35"/>
      <c r="K858" s="35"/>
      <c r="L858" s="117"/>
      <c r="M858" s="117"/>
      <c r="N858" s="116"/>
      <c r="P858" s="153"/>
    </row>
    <row r="859" spans="1:16" s="17" customFormat="1" x14ac:dyDescent="0.35">
      <c r="A859" s="118"/>
      <c r="B859" s="119"/>
      <c r="C859" s="124"/>
      <c r="D859" s="123"/>
      <c r="E859" s="123"/>
      <c r="F859" s="121"/>
      <c r="G859" s="124"/>
      <c r="H859" s="123"/>
      <c r="I859" s="123"/>
      <c r="J859" s="35"/>
      <c r="K859" s="35"/>
      <c r="L859" s="117"/>
      <c r="M859" s="117"/>
      <c r="N859" s="116"/>
      <c r="P859" s="153"/>
    </row>
    <row r="860" spans="1:16" s="17" customFormat="1" x14ac:dyDescent="0.35">
      <c r="A860" s="118"/>
      <c r="B860" s="119"/>
      <c r="C860" s="124"/>
      <c r="D860" s="123"/>
      <c r="E860" s="123"/>
      <c r="F860" s="121"/>
      <c r="G860" s="124"/>
      <c r="H860" s="123"/>
      <c r="I860" s="123"/>
      <c r="J860" s="35"/>
      <c r="K860" s="35"/>
      <c r="L860" s="117"/>
      <c r="M860" s="117"/>
      <c r="N860" s="116"/>
      <c r="P860" s="153"/>
    </row>
    <row r="861" spans="1:16" s="17" customFormat="1" x14ac:dyDescent="0.35">
      <c r="A861" s="118"/>
      <c r="B861" s="119"/>
      <c r="C861" s="124"/>
      <c r="D861" s="123"/>
      <c r="E861" s="123"/>
      <c r="F861" s="121"/>
      <c r="G861" s="124"/>
      <c r="H861" s="123"/>
      <c r="I861" s="123"/>
      <c r="J861" s="35"/>
      <c r="K861" s="35"/>
      <c r="L861" s="117"/>
      <c r="M861" s="117"/>
      <c r="N861" s="116"/>
      <c r="P861" s="153"/>
    </row>
    <row r="862" spans="1:16" s="17" customFormat="1" x14ac:dyDescent="0.35">
      <c r="A862" s="118"/>
      <c r="B862" s="119"/>
      <c r="C862" s="124"/>
      <c r="D862" s="123"/>
      <c r="E862" s="123"/>
      <c r="F862" s="121"/>
      <c r="G862" s="124"/>
      <c r="H862" s="123"/>
      <c r="I862" s="123"/>
      <c r="J862" s="35"/>
      <c r="K862" s="35"/>
      <c r="L862" s="117"/>
      <c r="M862" s="117"/>
      <c r="N862" s="116"/>
      <c r="P862" s="153"/>
    </row>
    <row r="863" spans="1:16" s="17" customFormat="1" x14ac:dyDescent="0.35">
      <c r="A863" s="118"/>
      <c r="B863" s="119"/>
      <c r="C863" s="124"/>
      <c r="D863" s="123"/>
      <c r="E863" s="123"/>
      <c r="F863" s="121"/>
      <c r="G863" s="124"/>
      <c r="H863" s="123"/>
      <c r="I863" s="123"/>
      <c r="J863" s="35"/>
      <c r="K863" s="35"/>
      <c r="L863" s="117"/>
      <c r="M863" s="117"/>
      <c r="N863" s="116"/>
      <c r="P863" s="153"/>
    </row>
    <row r="864" spans="1:16" s="17" customFormat="1" x14ac:dyDescent="0.35">
      <c r="A864" s="118"/>
      <c r="B864" s="119"/>
      <c r="C864" s="124"/>
      <c r="D864" s="123"/>
      <c r="E864" s="123"/>
      <c r="F864" s="121"/>
      <c r="G864" s="124"/>
      <c r="H864" s="123"/>
      <c r="I864" s="123"/>
      <c r="J864" s="35"/>
      <c r="K864" s="35"/>
      <c r="L864" s="117"/>
      <c r="M864" s="117"/>
      <c r="N864" s="116"/>
      <c r="P864" s="153"/>
    </row>
    <row r="865" spans="1:16" s="17" customFormat="1" x14ac:dyDescent="0.35">
      <c r="A865" s="118"/>
      <c r="B865" s="119"/>
      <c r="C865" s="124"/>
      <c r="D865" s="123"/>
      <c r="E865" s="123"/>
      <c r="F865" s="121"/>
      <c r="G865" s="124"/>
      <c r="H865" s="123"/>
      <c r="I865" s="123"/>
      <c r="J865" s="35"/>
      <c r="K865" s="35"/>
      <c r="L865" s="117"/>
      <c r="M865" s="117"/>
      <c r="N865" s="116"/>
      <c r="P865" s="153"/>
    </row>
    <row r="866" spans="1:16" s="17" customFormat="1" x14ac:dyDescent="0.35">
      <c r="A866" s="118"/>
      <c r="B866" s="119"/>
      <c r="C866" s="124"/>
      <c r="D866" s="123"/>
      <c r="E866" s="123"/>
      <c r="F866" s="121"/>
      <c r="G866" s="124"/>
      <c r="H866" s="123"/>
      <c r="I866" s="123"/>
      <c r="J866" s="35"/>
      <c r="K866" s="35"/>
      <c r="L866" s="117"/>
      <c r="M866" s="117"/>
      <c r="N866" s="116"/>
      <c r="P866" s="153"/>
    </row>
    <row r="867" spans="1:16" s="17" customFormat="1" x14ac:dyDescent="0.35">
      <c r="A867" s="118"/>
      <c r="B867" s="119"/>
      <c r="C867" s="124"/>
      <c r="D867" s="123"/>
      <c r="E867" s="123"/>
      <c r="F867" s="121"/>
      <c r="G867" s="124"/>
      <c r="H867" s="123"/>
      <c r="I867" s="123"/>
      <c r="J867" s="35"/>
      <c r="K867" s="35"/>
      <c r="L867" s="117"/>
      <c r="M867" s="117"/>
      <c r="N867" s="116"/>
      <c r="P867" s="153"/>
    </row>
    <row r="868" spans="1:16" s="17" customFormat="1" x14ac:dyDescent="0.35">
      <c r="A868" s="118"/>
      <c r="B868" s="119"/>
      <c r="C868" s="124"/>
      <c r="D868" s="123"/>
      <c r="E868" s="123"/>
      <c r="F868" s="121"/>
      <c r="G868" s="124"/>
      <c r="H868" s="123"/>
      <c r="I868" s="123"/>
      <c r="J868" s="35"/>
      <c r="K868" s="35"/>
      <c r="L868" s="117"/>
      <c r="M868" s="117"/>
      <c r="N868" s="116"/>
      <c r="P868" s="153"/>
    </row>
    <row r="869" spans="1:16" s="17" customFormat="1" x14ac:dyDescent="0.35">
      <c r="A869" s="118"/>
      <c r="B869" s="119"/>
      <c r="C869" s="124"/>
      <c r="D869" s="123"/>
      <c r="E869" s="123"/>
      <c r="F869" s="121"/>
      <c r="G869" s="124"/>
      <c r="H869" s="123"/>
      <c r="I869" s="123"/>
      <c r="J869" s="35"/>
      <c r="K869" s="35"/>
      <c r="L869" s="117"/>
      <c r="M869" s="117"/>
      <c r="N869" s="116"/>
      <c r="P869" s="153"/>
    </row>
    <row r="870" spans="1:16" s="17" customFormat="1" x14ac:dyDescent="0.35">
      <c r="A870" s="118"/>
      <c r="B870" s="119"/>
      <c r="C870" s="124"/>
      <c r="D870" s="123"/>
      <c r="E870" s="123"/>
      <c r="F870" s="121"/>
      <c r="G870" s="124"/>
      <c r="H870" s="123"/>
      <c r="I870" s="123"/>
      <c r="J870" s="35"/>
      <c r="K870" s="35"/>
      <c r="L870" s="117"/>
      <c r="M870" s="117"/>
      <c r="N870" s="116"/>
      <c r="P870" s="153"/>
    </row>
    <row r="871" spans="1:16" s="17" customFormat="1" x14ac:dyDescent="0.35">
      <c r="A871" s="118"/>
      <c r="B871" s="119"/>
      <c r="C871" s="124"/>
      <c r="D871" s="123"/>
      <c r="E871" s="123"/>
      <c r="F871" s="121"/>
      <c r="G871" s="124"/>
      <c r="H871" s="123"/>
      <c r="I871" s="123"/>
      <c r="J871" s="35"/>
      <c r="K871" s="35"/>
      <c r="L871" s="117"/>
      <c r="M871" s="117"/>
      <c r="N871" s="116"/>
      <c r="P871" s="153"/>
    </row>
    <row r="872" spans="1:16" s="17" customFormat="1" x14ac:dyDescent="0.35">
      <c r="A872" s="118"/>
      <c r="B872" s="119"/>
      <c r="C872" s="124"/>
      <c r="D872" s="123"/>
      <c r="E872" s="123"/>
      <c r="F872" s="121"/>
      <c r="G872" s="124"/>
      <c r="H872" s="123"/>
      <c r="I872" s="123"/>
      <c r="J872" s="35"/>
      <c r="K872" s="35"/>
      <c r="L872" s="117"/>
      <c r="M872" s="117"/>
      <c r="N872" s="116"/>
      <c r="P872" s="153"/>
    </row>
    <row r="873" spans="1:16" s="17" customFormat="1" x14ac:dyDescent="0.35">
      <c r="A873" s="118"/>
      <c r="B873" s="119"/>
      <c r="C873" s="124"/>
      <c r="D873" s="123"/>
      <c r="E873" s="123"/>
      <c r="F873" s="121"/>
      <c r="G873" s="124"/>
      <c r="H873" s="123"/>
      <c r="I873" s="123"/>
      <c r="J873" s="35"/>
      <c r="K873" s="35"/>
      <c r="L873" s="117"/>
      <c r="M873" s="117"/>
      <c r="N873" s="116"/>
      <c r="P873" s="153"/>
    </row>
    <row r="874" spans="1:16" s="17" customFormat="1" x14ac:dyDescent="0.35">
      <c r="A874" s="118"/>
      <c r="B874" s="123"/>
      <c r="C874" s="124"/>
      <c r="D874" s="123"/>
      <c r="E874" s="123"/>
      <c r="F874" s="121"/>
      <c r="G874" s="124"/>
      <c r="H874" s="123"/>
      <c r="I874" s="123"/>
      <c r="J874" s="35">
        <f t="shared" ref="J874:J901" si="94">IF(OR(G874="c",G874="R"),H874,0)</f>
        <v>0</v>
      </c>
      <c r="K874" s="35">
        <f t="shared" ref="K874:K901" si="95">IF(OR(G874="c",G874="R"),I874,0)</f>
        <v>0</v>
      </c>
      <c r="L874" s="117">
        <f>SUMIF(A$4:A874,"="&amp;A874,I$4:I874)-SUMIF(A$4:A874,"="&amp;A874,H$4:H874)</f>
        <v>0</v>
      </c>
      <c r="M874" s="117">
        <f>SUMIF(A$4:A874,"="&amp;A874,K$4:K874)-SUMIF(A$4:A874,"="&amp;A874,J$4:J874)</f>
        <v>0</v>
      </c>
      <c r="N874" s="116">
        <f t="shared" ref="N874:N901" ca="1" si="96">IF(ISERROR(OFFSET(N874,-1,0,1,1)+I874-H874),I874-H874,OFFSET(N874,-1,0,1,1)+I874-H874)</f>
        <v>0</v>
      </c>
      <c r="P874" s="153"/>
    </row>
    <row r="875" spans="1:16" s="17" customFormat="1" x14ac:dyDescent="0.35">
      <c r="A875" s="118"/>
      <c r="B875" s="123"/>
      <c r="C875" s="124"/>
      <c r="D875" s="123"/>
      <c r="E875" s="123"/>
      <c r="F875" s="121"/>
      <c r="G875" s="124"/>
      <c r="H875" s="123"/>
      <c r="I875" s="123"/>
      <c r="J875" s="35">
        <f t="shared" si="94"/>
        <v>0</v>
      </c>
      <c r="K875" s="35">
        <f t="shared" si="95"/>
        <v>0</v>
      </c>
      <c r="L875" s="117">
        <f>SUMIF(A$4:A875,"="&amp;A875,I$4:I875)-SUMIF(A$4:A875,"="&amp;A875,H$4:H875)</f>
        <v>0</v>
      </c>
      <c r="M875" s="117">
        <f>SUMIF(A$4:A875,"="&amp;A875,K$4:K875)-SUMIF(A$4:A875,"="&amp;A875,J$4:J875)</f>
        <v>0</v>
      </c>
      <c r="N875" s="116">
        <f t="shared" ca="1" si="96"/>
        <v>0</v>
      </c>
      <c r="P875" s="153"/>
    </row>
    <row r="876" spans="1:16" s="17" customFormat="1" x14ac:dyDescent="0.35">
      <c r="A876" s="118"/>
      <c r="B876" s="123"/>
      <c r="C876" s="124"/>
      <c r="D876" s="123"/>
      <c r="E876" s="123"/>
      <c r="F876" s="121"/>
      <c r="G876" s="124"/>
      <c r="H876" s="123"/>
      <c r="I876" s="123"/>
      <c r="J876" s="35">
        <f t="shared" si="94"/>
        <v>0</v>
      </c>
      <c r="K876" s="35">
        <f t="shared" si="95"/>
        <v>0</v>
      </c>
      <c r="L876" s="117">
        <f>SUMIF(A$4:A876,"="&amp;A876,I$4:I876)-SUMIF(A$4:A876,"="&amp;A876,H$4:H876)</f>
        <v>0</v>
      </c>
      <c r="M876" s="117">
        <f>SUMIF(A$4:A876,"="&amp;A876,K$4:K876)-SUMIF(A$4:A876,"="&amp;A876,J$4:J876)</f>
        <v>0</v>
      </c>
      <c r="N876" s="116">
        <f t="shared" ca="1" si="96"/>
        <v>0</v>
      </c>
      <c r="P876" s="153"/>
    </row>
    <row r="877" spans="1:16" s="17" customFormat="1" x14ac:dyDescent="0.35">
      <c r="A877" s="118"/>
      <c r="B877" s="123"/>
      <c r="C877" s="124"/>
      <c r="D877" s="123"/>
      <c r="E877" s="123"/>
      <c r="F877" s="121"/>
      <c r="G877" s="124"/>
      <c r="H877" s="123"/>
      <c r="I877" s="123"/>
      <c r="J877" s="35">
        <f t="shared" si="94"/>
        <v>0</v>
      </c>
      <c r="K877" s="35">
        <f t="shared" si="95"/>
        <v>0</v>
      </c>
      <c r="L877" s="117">
        <f>SUMIF(A$4:A877,"="&amp;A877,I$4:I877)-SUMIF(A$4:A877,"="&amp;A877,H$4:H877)</f>
        <v>0</v>
      </c>
      <c r="M877" s="117">
        <f>SUMIF(A$4:A877,"="&amp;A877,K$4:K877)-SUMIF(A$4:A877,"="&amp;A877,J$4:J877)</f>
        <v>0</v>
      </c>
      <c r="N877" s="116">
        <f t="shared" ca="1" si="96"/>
        <v>0</v>
      </c>
      <c r="P877" s="153"/>
    </row>
    <row r="878" spans="1:16" s="17" customFormat="1" x14ac:dyDescent="0.35">
      <c r="A878" s="118"/>
      <c r="B878" s="123"/>
      <c r="C878" s="124"/>
      <c r="D878" s="123"/>
      <c r="E878" s="123"/>
      <c r="F878" s="121"/>
      <c r="G878" s="124"/>
      <c r="H878" s="123"/>
      <c r="I878" s="123"/>
      <c r="J878" s="35">
        <f t="shared" si="94"/>
        <v>0</v>
      </c>
      <c r="K878" s="35">
        <f t="shared" si="95"/>
        <v>0</v>
      </c>
      <c r="L878" s="117">
        <f>SUMIF(A$4:A878,"="&amp;A878,I$4:I878)-SUMIF(A$4:A878,"="&amp;A878,H$4:H878)</f>
        <v>0</v>
      </c>
      <c r="M878" s="117">
        <f>SUMIF(A$4:A878,"="&amp;A878,K$4:K878)-SUMIF(A$4:A878,"="&amp;A878,J$4:J878)</f>
        <v>0</v>
      </c>
      <c r="N878" s="116">
        <f t="shared" ca="1" si="96"/>
        <v>0</v>
      </c>
      <c r="P878" s="153"/>
    </row>
    <row r="879" spans="1:16" s="17" customFormat="1" x14ac:dyDescent="0.35">
      <c r="A879" s="118"/>
      <c r="B879" s="123"/>
      <c r="C879" s="124"/>
      <c r="D879" s="123"/>
      <c r="E879" s="123"/>
      <c r="F879" s="121"/>
      <c r="G879" s="124"/>
      <c r="H879" s="123"/>
      <c r="I879" s="123"/>
      <c r="J879" s="35">
        <f t="shared" si="94"/>
        <v>0</v>
      </c>
      <c r="K879" s="35">
        <f t="shared" si="95"/>
        <v>0</v>
      </c>
      <c r="L879" s="117">
        <f>SUMIF(A$4:A879,"="&amp;A879,I$4:I879)-SUMIF(A$4:A879,"="&amp;A879,H$4:H879)</f>
        <v>0</v>
      </c>
      <c r="M879" s="117">
        <f>SUMIF(A$4:A879,"="&amp;A879,K$4:K879)-SUMIF(A$4:A879,"="&amp;A879,J$4:J879)</f>
        <v>0</v>
      </c>
      <c r="N879" s="116">
        <f t="shared" ca="1" si="96"/>
        <v>0</v>
      </c>
      <c r="P879" s="153"/>
    </row>
    <row r="880" spans="1:16" s="17" customFormat="1" x14ac:dyDescent="0.35">
      <c r="A880" s="118"/>
      <c r="B880" s="123"/>
      <c r="C880" s="124"/>
      <c r="D880" s="123"/>
      <c r="E880" s="123"/>
      <c r="F880" s="121"/>
      <c r="G880" s="124"/>
      <c r="H880" s="123"/>
      <c r="I880" s="123"/>
      <c r="J880" s="35">
        <f t="shared" si="94"/>
        <v>0</v>
      </c>
      <c r="K880" s="35">
        <f t="shared" si="95"/>
        <v>0</v>
      </c>
      <c r="L880" s="117">
        <f>SUMIF(A$4:A880,"="&amp;A880,I$4:I880)-SUMIF(A$4:A880,"="&amp;A880,H$4:H880)</f>
        <v>0</v>
      </c>
      <c r="M880" s="117">
        <f>SUMIF(A$4:A880,"="&amp;A880,K$4:K880)-SUMIF(A$4:A880,"="&amp;A880,J$4:J880)</f>
        <v>0</v>
      </c>
      <c r="N880" s="116">
        <f t="shared" ca="1" si="96"/>
        <v>0</v>
      </c>
      <c r="P880" s="153"/>
    </row>
    <row r="881" spans="1:16" s="17" customFormat="1" x14ac:dyDescent="0.35">
      <c r="A881" s="118"/>
      <c r="B881" s="123"/>
      <c r="C881" s="124"/>
      <c r="D881" s="123"/>
      <c r="E881" s="123"/>
      <c r="F881" s="121"/>
      <c r="G881" s="124"/>
      <c r="H881" s="123"/>
      <c r="I881" s="123"/>
      <c r="J881" s="35">
        <f t="shared" si="94"/>
        <v>0</v>
      </c>
      <c r="K881" s="35">
        <f t="shared" si="95"/>
        <v>0</v>
      </c>
      <c r="L881" s="117">
        <f>SUMIF(A$4:A881,"="&amp;A881,I$4:I881)-SUMIF(A$4:A881,"="&amp;A881,H$4:H881)</f>
        <v>0</v>
      </c>
      <c r="M881" s="117">
        <f>SUMIF(A$4:A881,"="&amp;A881,K$4:K881)-SUMIF(A$4:A881,"="&amp;A881,J$4:J881)</f>
        <v>0</v>
      </c>
      <c r="N881" s="116">
        <f t="shared" ca="1" si="96"/>
        <v>0</v>
      </c>
      <c r="P881" s="153"/>
    </row>
    <row r="882" spans="1:16" s="17" customFormat="1" x14ac:dyDescent="0.35">
      <c r="A882" s="118"/>
      <c r="B882" s="123"/>
      <c r="C882" s="124"/>
      <c r="D882" s="123"/>
      <c r="E882" s="123"/>
      <c r="F882" s="121"/>
      <c r="G882" s="124"/>
      <c r="H882" s="123"/>
      <c r="I882" s="123"/>
      <c r="J882" s="35">
        <f t="shared" si="94"/>
        <v>0</v>
      </c>
      <c r="K882" s="35">
        <f t="shared" si="95"/>
        <v>0</v>
      </c>
      <c r="L882" s="117">
        <f>SUMIF(A$4:A882,"="&amp;A882,I$4:I882)-SUMIF(A$4:A882,"="&amp;A882,H$4:H882)</f>
        <v>0</v>
      </c>
      <c r="M882" s="117">
        <f>SUMIF(A$4:A882,"="&amp;A882,K$4:K882)-SUMIF(A$4:A882,"="&amp;A882,J$4:J882)</f>
        <v>0</v>
      </c>
      <c r="N882" s="116">
        <f t="shared" ca="1" si="96"/>
        <v>0</v>
      </c>
      <c r="P882" s="153"/>
    </row>
    <row r="883" spans="1:16" s="17" customFormat="1" x14ac:dyDescent="0.35">
      <c r="A883" s="118"/>
      <c r="B883" s="123"/>
      <c r="C883" s="124"/>
      <c r="D883" s="123"/>
      <c r="E883" s="123"/>
      <c r="F883" s="121"/>
      <c r="G883" s="124"/>
      <c r="H883" s="123"/>
      <c r="I883" s="123"/>
      <c r="J883" s="35">
        <f t="shared" si="94"/>
        <v>0</v>
      </c>
      <c r="K883" s="35">
        <f t="shared" si="95"/>
        <v>0</v>
      </c>
      <c r="L883" s="117">
        <f>SUMIF(A$4:A883,"="&amp;A883,I$4:I883)-SUMIF(A$4:A883,"="&amp;A883,H$4:H883)</f>
        <v>0</v>
      </c>
      <c r="M883" s="117">
        <f>SUMIF(A$4:A883,"="&amp;A883,K$4:K883)-SUMIF(A$4:A883,"="&amp;A883,J$4:J883)</f>
        <v>0</v>
      </c>
      <c r="N883" s="116">
        <f t="shared" ca="1" si="96"/>
        <v>0</v>
      </c>
      <c r="P883" s="153"/>
    </row>
    <row r="884" spans="1:16" s="17" customFormat="1" x14ac:dyDescent="0.35">
      <c r="A884" s="118"/>
      <c r="B884" s="123"/>
      <c r="C884" s="124"/>
      <c r="D884" s="123"/>
      <c r="E884" s="123"/>
      <c r="F884" s="121"/>
      <c r="G884" s="124"/>
      <c r="H884" s="123"/>
      <c r="I884" s="123"/>
      <c r="J884" s="35">
        <f t="shared" si="94"/>
        <v>0</v>
      </c>
      <c r="K884" s="35">
        <f t="shared" si="95"/>
        <v>0</v>
      </c>
      <c r="L884" s="117">
        <f>SUMIF(A$4:A884,"="&amp;A884,I$4:I884)-SUMIF(A$4:A884,"="&amp;A884,H$4:H884)</f>
        <v>0</v>
      </c>
      <c r="M884" s="117">
        <f>SUMIF(A$4:A884,"="&amp;A884,K$4:K884)-SUMIF(A$4:A884,"="&amp;A884,J$4:J884)</f>
        <v>0</v>
      </c>
      <c r="N884" s="116">
        <f t="shared" ca="1" si="96"/>
        <v>0</v>
      </c>
      <c r="P884" s="153"/>
    </row>
    <row r="885" spans="1:16" s="17" customFormat="1" x14ac:dyDescent="0.35">
      <c r="A885" s="118"/>
      <c r="B885" s="123"/>
      <c r="C885" s="124"/>
      <c r="D885" s="123"/>
      <c r="E885" s="123"/>
      <c r="F885" s="121"/>
      <c r="G885" s="124"/>
      <c r="H885" s="123"/>
      <c r="I885" s="123"/>
      <c r="J885" s="35">
        <f t="shared" si="94"/>
        <v>0</v>
      </c>
      <c r="K885" s="35">
        <f t="shared" si="95"/>
        <v>0</v>
      </c>
      <c r="L885" s="117">
        <f>SUMIF(A$4:A885,"="&amp;A885,I$4:I885)-SUMIF(A$4:A885,"="&amp;A885,H$4:H885)</f>
        <v>0</v>
      </c>
      <c r="M885" s="117">
        <f>SUMIF(A$4:A885,"="&amp;A885,K$4:K885)-SUMIF(A$4:A885,"="&amp;A885,J$4:J885)</f>
        <v>0</v>
      </c>
      <c r="N885" s="116">
        <f t="shared" ca="1" si="96"/>
        <v>0</v>
      </c>
      <c r="P885" s="153"/>
    </row>
    <row r="886" spans="1:16" s="17" customFormat="1" x14ac:dyDescent="0.35">
      <c r="A886" s="118"/>
      <c r="B886" s="123"/>
      <c r="C886" s="124"/>
      <c r="D886" s="123"/>
      <c r="E886" s="123"/>
      <c r="F886" s="121"/>
      <c r="G886" s="124"/>
      <c r="H886" s="123"/>
      <c r="I886" s="123"/>
      <c r="J886" s="35">
        <f t="shared" si="94"/>
        <v>0</v>
      </c>
      <c r="K886" s="35">
        <f t="shared" si="95"/>
        <v>0</v>
      </c>
      <c r="L886" s="117">
        <f>SUMIF(A$4:A886,"="&amp;A886,I$4:I886)-SUMIF(A$4:A886,"="&amp;A886,H$4:H886)</f>
        <v>0</v>
      </c>
      <c r="M886" s="117">
        <f>SUMIF(A$4:A886,"="&amp;A886,K$4:K886)-SUMIF(A$4:A886,"="&amp;A886,J$4:J886)</f>
        <v>0</v>
      </c>
      <c r="N886" s="116">
        <f t="shared" ca="1" si="96"/>
        <v>0</v>
      </c>
      <c r="P886" s="153"/>
    </row>
    <row r="887" spans="1:16" s="17" customFormat="1" x14ac:dyDescent="0.35">
      <c r="A887" s="118"/>
      <c r="B887" s="123"/>
      <c r="C887" s="124"/>
      <c r="D887" s="123"/>
      <c r="E887" s="123"/>
      <c r="F887" s="121"/>
      <c r="G887" s="124"/>
      <c r="H887" s="123"/>
      <c r="I887" s="123"/>
      <c r="J887" s="35">
        <f t="shared" si="94"/>
        <v>0</v>
      </c>
      <c r="K887" s="35">
        <f t="shared" si="95"/>
        <v>0</v>
      </c>
      <c r="L887" s="117">
        <f>SUMIF(A$4:A887,"="&amp;A887,I$4:I887)-SUMIF(A$4:A887,"="&amp;A887,H$4:H887)</f>
        <v>0</v>
      </c>
      <c r="M887" s="117">
        <f>SUMIF(A$4:A887,"="&amp;A887,K$4:K887)-SUMIF(A$4:A887,"="&amp;A887,J$4:J887)</f>
        <v>0</v>
      </c>
      <c r="N887" s="116">
        <f t="shared" ca="1" si="96"/>
        <v>0</v>
      </c>
      <c r="P887" s="153"/>
    </row>
    <row r="888" spans="1:16" s="17" customFormat="1" x14ac:dyDescent="0.35">
      <c r="A888" s="118"/>
      <c r="B888" s="123"/>
      <c r="C888" s="124"/>
      <c r="D888" s="123"/>
      <c r="E888" s="123"/>
      <c r="F888" s="121"/>
      <c r="G888" s="124"/>
      <c r="H888" s="123"/>
      <c r="I888" s="123"/>
      <c r="J888" s="35">
        <f t="shared" si="94"/>
        <v>0</v>
      </c>
      <c r="K888" s="35">
        <f t="shared" si="95"/>
        <v>0</v>
      </c>
      <c r="L888" s="117">
        <f>SUMIF(A$4:A888,"="&amp;A888,I$4:I888)-SUMIF(A$4:A888,"="&amp;A888,H$4:H888)</f>
        <v>0</v>
      </c>
      <c r="M888" s="117">
        <f>SUMIF(A$4:A888,"="&amp;A888,K$4:K888)-SUMIF(A$4:A888,"="&amp;A888,J$4:J888)</f>
        <v>0</v>
      </c>
      <c r="N888" s="116">
        <f t="shared" ca="1" si="96"/>
        <v>0</v>
      </c>
      <c r="P888" s="153"/>
    </row>
    <row r="889" spans="1:16" s="17" customFormat="1" x14ac:dyDescent="0.35">
      <c r="A889" s="118"/>
      <c r="B889" s="123"/>
      <c r="C889" s="124"/>
      <c r="D889" s="123"/>
      <c r="E889" s="123"/>
      <c r="F889" s="121"/>
      <c r="G889" s="124"/>
      <c r="H889" s="123"/>
      <c r="I889" s="123"/>
      <c r="J889" s="35">
        <f t="shared" si="94"/>
        <v>0</v>
      </c>
      <c r="K889" s="35">
        <f t="shared" si="95"/>
        <v>0</v>
      </c>
      <c r="L889" s="117">
        <f>SUMIF(A$4:A889,"="&amp;A889,I$4:I889)-SUMIF(A$4:A889,"="&amp;A889,H$4:H889)</f>
        <v>0</v>
      </c>
      <c r="M889" s="117">
        <f>SUMIF(A$4:A889,"="&amp;A889,K$4:K889)-SUMIF(A$4:A889,"="&amp;A889,J$4:J889)</f>
        <v>0</v>
      </c>
      <c r="N889" s="116">
        <f t="shared" ca="1" si="96"/>
        <v>0</v>
      </c>
      <c r="P889" s="153"/>
    </row>
    <row r="890" spans="1:16" s="17" customFormat="1" x14ac:dyDescent="0.35">
      <c r="A890" s="118"/>
      <c r="B890" s="123"/>
      <c r="C890" s="124"/>
      <c r="D890" s="123"/>
      <c r="E890" s="123"/>
      <c r="F890" s="121"/>
      <c r="G890" s="124"/>
      <c r="H890" s="123"/>
      <c r="I890" s="123"/>
      <c r="J890" s="35">
        <f t="shared" si="94"/>
        <v>0</v>
      </c>
      <c r="K890" s="35">
        <f t="shared" si="95"/>
        <v>0</v>
      </c>
      <c r="L890" s="117">
        <f>SUMIF(A$4:A890,"="&amp;A890,I$4:I890)-SUMIF(A$4:A890,"="&amp;A890,H$4:H890)</f>
        <v>0</v>
      </c>
      <c r="M890" s="117">
        <f>SUMIF(A$4:A890,"="&amp;A890,K$4:K890)-SUMIF(A$4:A890,"="&amp;A890,J$4:J890)</f>
        <v>0</v>
      </c>
      <c r="N890" s="116">
        <f t="shared" ca="1" si="96"/>
        <v>0</v>
      </c>
      <c r="P890" s="153"/>
    </row>
    <row r="891" spans="1:16" s="17" customFormat="1" x14ac:dyDescent="0.35">
      <c r="A891" s="118"/>
      <c r="B891" s="123"/>
      <c r="C891" s="124"/>
      <c r="D891" s="123"/>
      <c r="E891" s="123"/>
      <c r="F891" s="121"/>
      <c r="G891" s="124"/>
      <c r="H891" s="123"/>
      <c r="I891" s="123"/>
      <c r="J891" s="35">
        <f t="shared" si="94"/>
        <v>0</v>
      </c>
      <c r="K891" s="35">
        <f t="shared" si="95"/>
        <v>0</v>
      </c>
      <c r="L891" s="117">
        <f>SUMIF(A$4:A891,"="&amp;A891,I$4:I891)-SUMIF(A$4:A891,"="&amp;A891,H$4:H891)</f>
        <v>0</v>
      </c>
      <c r="M891" s="117">
        <f>SUMIF(A$4:A891,"="&amp;A891,K$4:K891)-SUMIF(A$4:A891,"="&amp;A891,J$4:J891)</f>
        <v>0</v>
      </c>
      <c r="N891" s="116">
        <f t="shared" ca="1" si="96"/>
        <v>0</v>
      </c>
      <c r="P891" s="153"/>
    </row>
    <row r="892" spans="1:16" s="17" customFormat="1" x14ac:dyDescent="0.35">
      <c r="A892" s="118"/>
      <c r="B892" s="123"/>
      <c r="C892" s="124"/>
      <c r="D892" s="123"/>
      <c r="E892" s="123"/>
      <c r="F892" s="121"/>
      <c r="G892" s="124"/>
      <c r="H892" s="123"/>
      <c r="I892" s="123"/>
      <c r="J892" s="35">
        <f t="shared" si="94"/>
        <v>0</v>
      </c>
      <c r="K892" s="35">
        <f t="shared" si="95"/>
        <v>0</v>
      </c>
      <c r="L892" s="117">
        <f>SUMIF(A$4:A892,"="&amp;A892,I$4:I892)-SUMIF(A$4:A892,"="&amp;A892,H$4:H892)</f>
        <v>0</v>
      </c>
      <c r="M892" s="117">
        <f>SUMIF(A$4:A892,"="&amp;A892,K$4:K892)-SUMIF(A$4:A892,"="&amp;A892,J$4:J892)</f>
        <v>0</v>
      </c>
      <c r="N892" s="116">
        <f t="shared" ca="1" si="96"/>
        <v>0</v>
      </c>
      <c r="P892" s="153"/>
    </row>
    <row r="893" spans="1:16" s="17" customFormat="1" x14ac:dyDescent="0.35">
      <c r="A893" s="118"/>
      <c r="B893" s="123"/>
      <c r="C893" s="124"/>
      <c r="D893" s="123"/>
      <c r="E893" s="123"/>
      <c r="F893" s="121"/>
      <c r="G893" s="124"/>
      <c r="H893" s="123"/>
      <c r="I893" s="123"/>
      <c r="J893" s="35">
        <f t="shared" si="94"/>
        <v>0</v>
      </c>
      <c r="K893" s="35">
        <f t="shared" si="95"/>
        <v>0</v>
      </c>
      <c r="L893" s="117">
        <f>SUMIF(A$4:A893,"="&amp;A893,I$4:I893)-SUMIF(A$4:A893,"="&amp;A893,H$4:H893)</f>
        <v>0</v>
      </c>
      <c r="M893" s="117">
        <f>SUMIF(A$4:A893,"="&amp;A893,K$4:K893)-SUMIF(A$4:A893,"="&amp;A893,J$4:J893)</f>
        <v>0</v>
      </c>
      <c r="N893" s="116">
        <f t="shared" ca="1" si="96"/>
        <v>0</v>
      </c>
      <c r="P893" s="153"/>
    </row>
    <row r="894" spans="1:16" s="17" customFormat="1" x14ac:dyDescent="0.35">
      <c r="A894" s="118"/>
      <c r="B894" s="123"/>
      <c r="C894" s="124"/>
      <c r="D894" s="123"/>
      <c r="E894" s="123"/>
      <c r="F894" s="121"/>
      <c r="G894" s="124"/>
      <c r="H894" s="123"/>
      <c r="I894" s="123"/>
      <c r="J894" s="35">
        <f t="shared" si="94"/>
        <v>0</v>
      </c>
      <c r="K894" s="35">
        <f t="shared" si="95"/>
        <v>0</v>
      </c>
      <c r="L894" s="117">
        <f>SUMIF(A$4:A894,"="&amp;A894,I$4:I894)-SUMIF(A$4:A894,"="&amp;A894,H$4:H894)</f>
        <v>0</v>
      </c>
      <c r="M894" s="117">
        <f>SUMIF(A$4:A894,"="&amp;A894,K$4:K894)-SUMIF(A$4:A894,"="&amp;A894,J$4:J894)</f>
        <v>0</v>
      </c>
      <c r="N894" s="116">
        <f t="shared" ca="1" si="96"/>
        <v>0</v>
      </c>
      <c r="P894" s="153"/>
    </row>
    <row r="895" spans="1:16" s="17" customFormat="1" x14ac:dyDescent="0.35">
      <c r="A895" s="118"/>
      <c r="B895" s="123"/>
      <c r="C895" s="124"/>
      <c r="D895" s="123"/>
      <c r="E895" s="123"/>
      <c r="F895" s="121"/>
      <c r="G895" s="124"/>
      <c r="H895" s="123"/>
      <c r="I895" s="123"/>
      <c r="J895" s="35">
        <f t="shared" si="94"/>
        <v>0</v>
      </c>
      <c r="K895" s="35">
        <f t="shared" si="95"/>
        <v>0</v>
      </c>
      <c r="L895" s="117">
        <f>SUMIF(A$4:A895,"="&amp;A895,I$4:I895)-SUMIF(A$4:A895,"="&amp;A895,H$4:H895)</f>
        <v>0</v>
      </c>
      <c r="M895" s="117">
        <f>SUMIF(A$4:A895,"="&amp;A895,K$4:K895)-SUMIF(A$4:A895,"="&amp;A895,J$4:J895)</f>
        <v>0</v>
      </c>
      <c r="N895" s="116">
        <f t="shared" ca="1" si="96"/>
        <v>0</v>
      </c>
      <c r="P895" s="153"/>
    </row>
    <row r="896" spans="1:16" s="17" customFormat="1" x14ac:dyDescent="0.35">
      <c r="A896" s="118"/>
      <c r="B896" s="123"/>
      <c r="C896" s="124"/>
      <c r="D896" s="123"/>
      <c r="E896" s="123"/>
      <c r="F896" s="121"/>
      <c r="G896" s="124"/>
      <c r="H896" s="123"/>
      <c r="I896" s="123"/>
      <c r="J896" s="35">
        <f t="shared" si="94"/>
        <v>0</v>
      </c>
      <c r="K896" s="35">
        <f t="shared" si="95"/>
        <v>0</v>
      </c>
      <c r="L896" s="117">
        <f>SUMIF(A$4:A896,"="&amp;A896,I$4:I896)-SUMIF(A$4:A896,"="&amp;A896,H$4:H896)</f>
        <v>0</v>
      </c>
      <c r="M896" s="117">
        <f>SUMIF(A$4:A896,"="&amp;A896,K$4:K896)-SUMIF(A$4:A896,"="&amp;A896,J$4:J896)</f>
        <v>0</v>
      </c>
      <c r="N896" s="116">
        <f t="shared" ca="1" si="96"/>
        <v>0</v>
      </c>
      <c r="P896" s="153"/>
    </row>
    <row r="897" spans="1:16" s="17" customFormat="1" x14ac:dyDescent="0.35">
      <c r="A897" s="118"/>
      <c r="B897" s="123"/>
      <c r="C897" s="124"/>
      <c r="D897" s="123"/>
      <c r="E897" s="123"/>
      <c r="F897" s="121"/>
      <c r="G897" s="124"/>
      <c r="H897" s="123"/>
      <c r="I897" s="123"/>
      <c r="J897" s="35">
        <f t="shared" si="94"/>
        <v>0</v>
      </c>
      <c r="K897" s="35">
        <f t="shared" si="95"/>
        <v>0</v>
      </c>
      <c r="L897" s="117">
        <f>SUMIF(A$4:A897,"="&amp;A897,I$4:I897)-SUMIF(A$4:A897,"="&amp;A897,H$4:H897)</f>
        <v>0</v>
      </c>
      <c r="M897" s="117">
        <f>SUMIF(A$4:A897,"="&amp;A897,K$4:K897)-SUMIF(A$4:A897,"="&amp;A897,J$4:J897)</f>
        <v>0</v>
      </c>
      <c r="N897" s="116">
        <f t="shared" ca="1" si="96"/>
        <v>0</v>
      </c>
      <c r="P897" s="153"/>
    </row>
    <row r="898" spans="1:16" s="17" customFormat="1" x14ac:dyDescent="0.35">
      <c r="A898" s="118"/>
      <c r="B898" s="123"/>
      <c r="C898" s="124"/>
      <c r="D898" s="123"/>
      <c r="E898" s="123"/>
      <c r="F898" s="121"/>
      <c r="G898" s="124"/>
      <c r="H898" s="123"/>
      <c r="I898" s="123"/>
      <c r="J898" s="35">
        <f t="shared" si="94"/>
        <v>0</v>
      </c>
      <c r="K898" s="35">
        <f t="shared" si="95"/>
        <v>0</v>
      </c>
      <c r="L898" s="117">
        <f>SUMIF(A$4:A898,"="&amp;A898,I$4:I898)-SUMIF(A$4:A898,"="&amp;A898,H$4:H898)</f>
        <v>0</v>
      </c>
      <c r="M898" s="117">
        <f>SUMIF(A$4:A898,"="&amp;A898,K$4:K898)-SUMIF(A$4:A898,"="&amp;A898,J$4:J898)</f>
        <v>0</v>
      </c>
      <c r="N898" s="116">
        <f t="shared" ca="1" si="96"/>
        <v>0</v>
      </c>
      <c r="P898" s="153"/>
    </row>
    <row r="899" spans="1:16" s="17" customFormat="1" x14ac:dyDescent="0.35">
      <c r="A899" s="118"/>
      <c r="B899" s="123"/>
      <c r="C899" s="124"/>
      <c r="D899" s="123"/>
      <c r="E899" s="123"/>
      <c r="F899" s="121"/>
      <c r="G899" s="124"/>
      <c r="H899" s="123"/>
      <c r="I899" s="123"/>
      <c r="J899" s="35">
        <f t="shared" si="94"/>
        <v>0</v>
      </c>
      <c r="K899" s="35">
        <f t="shared" si="95"/>
        <v>0</v>
      </c>
      <c r="L899" s="117">
        <f>SUMIF(A$4:A899,"="&amp;A899,I$4:I899)-SUMIF(A$4:A899,"="&amp;A899,H$4:H899)</f>
        <v>0</v>
      </c>
      <c r="M899" s="117">
        <f>SUMIF(A$4:A899,"="&amp;A899,K$4:K899)-SUMIF(A$4:A899,"="&amp;A899,J$4:J899)</f>
        <v>0</v>
      </c>
      <c r="N899" s="116">
        <f t="shared" ca="1" si="96"/>
        <v>0</v>
      </c>
      <c r="P899" s="153"/>
    </row>
    <row r="900" spans="1:16" s="17" customFormat="1" x14ac:dyDescent="0.35">
      <c r="A900" s="118"/>
      <c r="B900" s="123"/>
      <c r="C900" s="124"/>
      <c r="D900" s="123"/>
      <c r="E900" s="123"/>
      <c r="F900" s="121"/>
      <c r="G900" s="124"/>
      <c r="H900" s="123"/>
      <c r="I900" s="123"/>
      <c r="J900" s="35">
        <f t="shared" si="94"/>
        <v>0</v>
      </c>
      <c r="K900" s="35">
        <f t="shared" si="95"/>
        <v>0</v>
      </c>
      <c r="L900" s="117">
        <f>SUMIF(A$4:A900,"="&amp;A900,I$4:I900)-SUMIF(A$4:A900,"="&amp;A900,H$4:H900)</f>
        <v>0</v>
      </c>
      <c r="M900" s="117">
        <f>SUMIF(A$4:A900,"="&amp;A900,K$4:K900)-SUMIF(A$4:A900,"="&amp;A900,J$4:J900)</f>
        <v>0</v>
      </c>
      <c r="N900" s="116">
        <f t="shared" ca="1" si="96"/>
        <v>0</v>
      </c>
      <c r="P900" s="153"/>
    </row>
    <row r="901" spans="1:16" s="17" customFormat="1" x14ac:dyDescent="0.35">
      <c r="A901" s="118"/>
      <c r="B901" s="123"/>
      <c r="C901" s="124"/>
      <c r="D901" s="123"/>
      <c r="E901" s="123"/>
      <c r="F901" s="121"/>
      <c r="G901" s="124"/>
      <c r="H901" s="123"/>
      <c r="I901" s="123"/>
      <c r="J901" s="35">
        <f t="shared" si="94"/>
        <v>0</v>
      </c>
      <c r="K901" s="35">
        <f t="shared" si="95"/>
        <v>0</v>
      </c>
      <c r="L901" s="117">
        <f>SUMIF(A$4:A901,"="&amp;A901,I$4:I901)-SUMIF(A$4:A901,"="&amp;A901,H$4:H901)</f>
        <v>0</v>
      </c>
      <c r="M901" s="117">
        <f>SUMIF(A$4:A901,"="&amp;A901,K$4:K901)-SUMIF(A$4:A901,"="&amp;A901,J$4:J901)</f>
        <v>0</v>
      </c>
      <c r="N901" s="116">
        <f t="shared" ca="1" si="96"/>
        <v>0</v>
      </c>
      <c r="P901" s="153"/>
    </row>
    <row r="902" spans="1:16" s="17" customFormat="1" x14ac:dyDescent="0.35">
      <c r="A902" s="118"/>
      <c r="B902" s="123"/>
      <c r="C902" s="124"/>
      <c r="D902" s="123"/>
      <c r="E902" s="123"/>
      <c r="F902" s="121"/>
      <c r="G902" s="124"/>
      <c r="H902" s="123"/>
      <c r="I902" s="123"/>
      <c r="J902" s="35">
        <f t="shared" ref="J902:J917" si="97">IF(OR(G902="c",G902="R"),H902,0)</f>
        <v>0</v>
      </c>
      <c r="K902" s="35">
        <f t="shared" ref="K902:K917" si="98">IF(OR(G902="c",G902="R"),I902,0)</f>
        <v>0</v>
      </c>
      <c r="L902" s="117">
        <f>SUMIF(A$4:A902,"="&amp;A902,I$4:I902)-SUMIF(A$4:A902,"="&amp;A902,H$4:H902)</f>
        <v>0</v>
      </c>
      <c r="M902" s="117">
        <f>SUMIF(A$4:A902,"="&amp;A902,K$4:K902)-SUMIF(A$4:A902,"="&amp;A902,J$4:J902)</f>
        <v>0</v>
      </c>
      <c r="N902" s="116">
        <f t="shared" ref="N902:N917" ca="1" si="99">IF(ISERROR(OFFSET(N902,-1,0,1,1)+I902-H902),I902-H902,OFFSET(N902,-1,0,1,1)+I902-H902)</f>
        <v>0</v>
      </c>
      <c r="P902" s="153"/>
    </row>
    <row r="903" spans="1:16" s="17" customFormat="1" x14ac:dyDescent="0.35">
      <c r="A903" s="118"/>
      <c r="B903" s="123"/>
      <c r="C903" s="124"/>
      <c r="D903" s="123"/>
      <c r="E903" s="123"/>
      <c r="F903" s="121"/>
      <c r="G903" s="124"/>
      <c r="H903" s="123"/>
      <c r="I903" s="123"/>
      <c r="J903" s="35">
        <f t="shared" si="97"/>
        <v>0</v>
      </c>
      <c r="K903" s="35">
        <f t="shared" si="98"/>
        <v>0</v>
      </c>
      <c r="L903" s="117">
        <f>SUMIF(A$4:A903,"="&amp;A903,I$4:I903)-SUMIF(A$4:A903,"="&amp;A903,H$4:H903)</f>
        <v>0</v>
      </c>
      <c r="M903" s="117">
        <f>SUMIF(A$4:A903,"="&amp;A903,K$4:K903)-SUMIF(A$4:A903,"="&amp;A903,J$4:J903)</f>
        <v>0</v>
      </c>
      <c r="N903" s="116">
        <f t="shared" ca="1" si="99"/>
        <v>0</v>
      </c>
      <c r="P903" s="153"/>
    </row>
    <row r="904" spans="1:16" s="17" customFormat="1" x14ac:dyDescent="0.35">
      <c r="A904" s="118"/>
      <c r="B904" s="123"/>
      <c r="C904" s="124"/>
      <c r="D904" s="123"/>
      <c r="E904" s="123"/>
      <c r="F904" s="121"/>
      <c r="G904" s="124"/>
      <c r="H904" s="123"/>
      <c r="I904" s="123"/>
      <c r="J904" s="35">
        <f t="shared" si="97"/>
        <v>0</v>
      </c>
      <c r="K904" s="35">
        <f t="shared" si="98"/>
        <v>0</v>
      </c>
      <c r="L904" s="117">
        <f>SUMIF(A$4:A904,"="&amp;A904,I$4:I904)-SUMIF(A$4:A904,"="&amp;A904,H$4:H904)</f>
        <v>0</v>
      </c>
      <c r="M904" s="117">
        <f>SUMIF(A$4:A904,"="&amp;A904,K$4:K904)-SUMIF(A$4:A904,"="&amp;A904,J$4:J904)</f>
        <v>0</v>
      </c>
      <c r="N904" s="116">
        <f t="shared" ca="1" si="99"/>
        <v>0</v>
      </c>
      <c r="P904" s="153"/>
    </row>
    <row r="905" spans="1:16" s="17" customFormat="1" x14ac:dyDescent="0.35">
      <c r="A905" s="118"/>
      <c r="B905" s="123"/>
      <c r="C905" s="124"/>
      <c r="D905" s="123"/>
      <c r="E905" s="123"/>
      <c r="F905" s="121"/>
      <c r="G905" s="124"/>
      <c r="H905" s="123"/>
      <c r="I905" s="123"/>
      <c r="J905" s="35">
        <f t="shared" si="97"/>
        <v>0</v>
      </c>
      <c r="K905" s="35">
        <f t="shared" si="98"/>
        <v>0</v>
      </c>
      <c r="L905" s="117">
        <f>SUMIF(A$4:A905,"="&amp;A905,I$4:I905)-SUMIF(A$4:A905,"="&amp;A905,H$4:H905)</f>
        <v>0</v>
      </c>
      <c r="M905" s="117">
        <f>SUMIF(A$4:A905,"="&amp;A905,K$4:K905)-SUMIF(A$4:A905,"="&amp;A905,J$4:J905)</f>
        <v>0</v>
      </c>
      <c r="N905" s="116">
        <f t="shared" ca="1" si="99"/>
        <v>0</v>
      </c>
      <c r="P905" s="153"/>
    </row>
    <row r="906" spans="1:16" s="17" customFormat="1" x14ac:dyDescent="0.35">
      <c r="A906" s="118"/>
      <c r="B906" s="123"/>
      <c r="C906" s="124"/>
      <c r="D906" s="123"/>
      <c r="E906" s="123"/>
      <c r="F906" s="121"/>
      <c r="G906" s="124"/>
      <c r="H906" s="123"/>
      <c r="I906" s="123"/>
      <c r="J906" s="35">
        <f t="shared" si="97"/>
        <v>0</v>
      </c>
      <c r="K906" s="35">
        <f t="shared" si="98"/>
        <v>0</v>
      </c>
      <c r="L906" s="117">
        <f>SUMIF(A$4:A906,"="&amp;A906,I$4:I906)-SUMIF(A$4:A906,"="&amp;A906,H$4:H906)</f>
        <v>0</v>
      </c>
      <c r="M906" s="117">
        <f>SUMIF(A$4:A906,"="&amp;A906,K$4:K906)-SUMIF(A$4:A906,"="&amp;A906,J$4:J906)</f>
        <v>0</v>
      </c>
      <c r="N906" s="116">
        <f t="shared" ca="1" si="99"/>
        <v>0</v>
      </c>
      <c r="P906" s="153"/>
    </row>
    <row r="907" spans="1:16" s="17" customFormat="1" x14ac:dyDescent="0.35">
      <c r="A907" s="118"/>
      <c r="B907" s="123"/>
      <c r="C907" s="124"/>
      <c r="D907" s="123"/>
      <c r="E907" s="123"/>
      <c r="F907" s="121"/>
      <c r="G907" s="124"/>
      <c r="H907" s="123"/>
      <c r="I907" s="123"/>
      <c r="J907" s="35">
        <f t="shared" si="97"/>
        <v>0</v>
      </c>
      <c r="K907" s="35">
        <f t="shared" si="98"/>
        <v>0</v>
      </c>
      <c r="L907" s="117">
        <f>SUMIF(A$4:A907,"="&amp;A907,I$4:I907)-SUMIF(A$4:A907,"="&amp;A907,H$4:H907)</f>
        <v>0</v>
      </c>
      <c r="M907" s="117">
        <f>SUMIF(A$4:A907,"="&amp;A907,K$4:K907)-SUMIF(A$4:A907,"="&amp;A907,J$4:J907)</f>
        <v>0</v>
      </c>
      <c r="N907" s="116">
        <f t="shared" ca="1" si="99"/>
        <v>0</v>
      </c>
      <c r="P907" s="153"/>
    </row>
    <row r="908" spans="1:16" s="17" customFormat="1" x14ac:dyDescent="0.35">
      <c r="A908" s="118"/>
      <c r="B908" s="123"/>
      <c r="C908" s="124"/>
      <c r="D908" s="123"/>
      <c r="E908" s="123"/>
      <c r="F908" s="121"/>
      <c r="G908" s="124"/>
      <c r="H908" s="123"/>
      <c r="I908" s="123"/>
      <c r="J908" s="35">
        <f t="shared" si="97"/>
        <v>0</v>
      </c>
      <c r="K908" s="35">
        <f t="shared" si="98"/>
        <v>0</v>
      </c>
      <c r="L908" s="117">
        <f>SUMIF(A$4:A908,"="&amp;A908,I$4:I908)-SUMIF(A$4:A908,"="&amp;A908,H$4:H908)</f>
        <v>0</v>
      </c>
      <c r="M908" s="117">
        <f>SUMIF(A$4:A908,"="&amp;A908,K$4:K908)-SUMIF(A$4:A908,"="&amp;A908,J$4:J908)</f>
        <v>0</v>
      </c>
      <c r="N908" s="116">
        <f t="shared" ca="1" si="99"/>
        <v>0</v>
      </c>
      <c r="P908" s="153"/>
    </row>
    <row r="909" spans="1:16" s="17" customFormat="1" x14ac:dyDescent="0.35">
      <c r="A909" s="118"/>
      <c r="B909" s="123"/>
      <c r="C909" s="124"/>
      <c r="D909" s="123"/>
      <c r="E909" s="123"/>
      <c r="F909" s="121"/>
      <c r="G909" s="124"/>
      <c r="H909" s="123"/>
      <c r="I909" s="123"/>
      <c r="J909" s="35">
        <f t="shared" si="97"/>
        <v>0</v>
      </c>
      <c r="K909" s="35">
        <f t="shared" si="98"/>
        <v>0</v>
      </c>
      <c r="L909" s="117">
        <f>SUMIF(A$4:A909,"="&amp;A909,I$4:I909)-SUMIF(A$4:A909,"="&amp;A909,H$4:H909)</f>
        <v>0</v>
      </c>
      <c r="M909" s="117">
        <f>SUMIF(A$4:A909,"="&amp;A909,K$4:K909)-SUMIF(A$4:A909,"="&amp;A909,J$4:J909)</f>
        <v>0</v>
      </c>
      <c r="N909" s="116">
        <f t="shared" ca="1" si="99"/>
        <v>0</v>
      </c>
      <c r="P909" s="153"/>
    </row>
    <row r="910" spans="1:16" s="17" customFormat="1" x14ac:dyDescent="0.35">
      <c r="A910" s="118"/>
      <c r="B910" s="123"/>
      <c r="C910" s="124"/>
      <c r="D910" s="123"/>
      <c r="E910" s="123"/>
      <c r="F910" s="121"/>
      <c r="G910" s="124"/>
      <c r="H910" s="123"/>
      <c r="I910" s="123"/>
      <c r="J910" s="35">
        <f t="shared" si="97"/>
        <v>0</v>
      </c>
      <c r="K910" s="35">
        <f t="shared" si="98"/>
        <v>0</v>
      </c>
      <c r="L910" s="117">
        <f>SUMIF(A$4:A910,"="&amp;A910,I$4:I910)-SUMIF(A$4:A910,"="&amp;A910,H$4:H910)</f>
        <v>0</v>
      </c>
      <c r="M910" s="117">
        <f>SUMIF(A$4:A910,"="&amp;A910,K$4:K910)-SUMIF(A$4:A910,"="&amp;A910,J$4:J910)</f>
        <v>0</v>
      </c>
      <c r="N910" s="116">
        <f t="shared" ca="1" si="99"/>
        <v>0</v>
      </c>
      <c r="P910" s="153"/>
    </row>
    <row r="911" spans="1:16" s="17" customFormat="1" x14ac:dyDescent="0.35">
      <c r="A911" s="118"/>
      <c r="B911" s="123"/>
      <c r="C911" s="124"/>
      <c r="D911" s="123"/>
      <c r="E911" s="123"/>
      <c r="F911" s="121"/>
      <c r="G911" s="124"/>
      <c r="H911" s="123"/>
      <c r="I911" s="123"/>
      <c r="J911" s="35">
        <f t="shared" si="97"/>
        <v>0</v>
      </c>
      <c r="K911" s="35">
        <f t="shared" si="98"/>
        <v>0</v>
      </c>
      <c r="L911" s="117">
        <f>SUMIF(A$4:A911,"="&amp;A911,I$4:I911)-SUMIF(A$4:A911,"="&amp;A911,H$4:H911)</f>
        <v>0</v>
      </c>
      <c r="M911" s="117">
        <f>SUMIF(A$4:A911,"="&amp;A911,K$4:K911)-SUMIF(A$4:A911,"="&amp;A911,J$4:J911)</f>
        <v>0</v>
      </c>
      <c r="N911" s="116">
        <f t="shared" ca="1" si="99"/>
        <v>0</v>
      </c>
      <c r="P911" s="153"/>
    </row>
    <row r="912" spans="1:16" s="17" customFormat="1" x14ac:dyDescent="0.35">
      <c r="A912" s="118"/>
      <c r="B912" s="123"/>
      <c r="C912" s="124"/>
      <c r="D912" s="123"/>
      <c r="E912" s="123"/>
      <c r="F912" s="121"/>
      <c r="G912" s="124"/>
      <c r="H912" s="123"/>
      <c r="I912" s="123"/>
      <c r="J912" s="35">
        <f t="shared" si="97"/>
        <v>0</v>
      </c>
      <c r="K912" s="35">
        <f t="shared" si="98"/>
        <v>0</v>
      </c>
      <c r="L912" s="117">
        <f>SUMIF(A$4:A912,"="&amp;A912,I$4:I912)-SUMIF(A$4:A912,"="&amp;A912,H$4:H912)</f>
        <v>0</v>
      </c>
      <c r="M912" s="117">
        <f>SUMIF(A$4:A912,"="&amp;A912,K$4:K912)-SUMIF(A$4:A912,"="&amp;A912,J$4:J912)</f>
        <v>0</v>
      </c>
      <c r="N912" s="116">
        <f t="shared" ca="1" si="99"/>
        <v>0</v>
      </c>
      <c r="P912" s="153"/>
    </row>
    <row r="913" spans="1:16" s="17" customFormat="1" x14ac:dyDescent="0.35">
      <c r="A913" s="118"/>
      <c r="B913" s="123"/>
      <c r="C913" s="124"/>
      <c r="D913" s="123"/>
      <c r="E913" s="123"/>
      <c r="F913" s="121"/>
      <c r="G913" s="124"/>
      <c r="H913" s="123"/>
      <c r="I913" s="123"/>
      <c r="J913" s="35">
        <f t="shared" si="97"/>
        <v>0</v>
      </c>
      <c r="K913" s="35">
        <f t="shared" si="98"/>
        <v>0</v>
      </c>
      <c r="L913" s="117">
        <f>SUMIF(A$4:A913,"="&amp;A913,I$4:I913)-SUMIF(A$4:A913,"="&amp;A913,H$4:H913)</f>
        <v>0</v>
      </c>
      <c r="M913" s="117">
        <f>SUMIF(A$4:A913,"="&amp;A913,K$4:K913)-SUMIF(A$4:A913,"="&amp;A913,J$4:J913)</f>
        <v>0</v>
      </c>
      <c r="N913" s="116">
        <f t="shared" ca="1" si="99"/>
        <v>0</v>
      </c>
      <c r="P913" s="153"/>
    </row>
    <row r="914" spans="1:16" s="17" customFormat="1" x14ac:dyDescent="0.35">
      <c r="A914" s="118"/>
      <c r="B914" s="123"/>
      <c r="C914" s="124"/>
      <c r="D914" s="123"/>
      <c r="E914" s="123"/>
      <c r="F914" s="121"/>
      <c r="G914" s="124"/>
      <c r="H914" s="123"/>
      <c r="I914" s="123"/>
      <c r="J914" s="35">
        <f t="shared" si="97"/>
        <v>0</v>
      </c>
      <c r="K914" s="35">
        <f t="shared" si="98"/>
        <v>0</v>
      </c>
      <c r="L914" s="117">
        <f>SUMIF(A$4:A914,"="&amp;A914,I$4:I914)-SUMIF(A$4:A914,"="&amp;A914,H$4:H914)</f>
        <v>0</v>
      </c>
      <c r="M914" s="117">
        <f>SUMIF(A$4:A914,"="&amp;A914,K$4:K914)-SUMIF(A$4:A914,"="&amp;A914,J$4:J914)</f>
        <v>0</v>
      </c>
      <c r="N914" s="116">
        <f t="shared" ca="1" si="99"/>
        <v>0</v>
      </c>
      <c r="P914" s="153"/>
    </row>
    <row r="915" spans="1:16" s="17" customFormat="1" x14ac:dyDescent="0.35">
      <c r="A915" s="118"/>
      <c r="B915" s="123"/>
      <c r="C915" s="124"/>
      <c r="D915" s="123"/>
      <c r="E915" s="123"/>
      <c r="F915" s="121"/>
      <c r="G915" s="124"/>
      <c r="H915" s="123"/>
      <c r="I915" s="123"/>
      <c r="J915" s="35">
        <f t="shared" si="97"/>
        <v>0</v>
      </c>
      <c r="K915" s="35">
        <f t="shared" si="98"/>
        <v>0</v>
      </c>
      <c r="L915" s="117">
        <f>SUMIF(A$4:A915,"="&amp;A915,I$4:I915)-SUMIF(A$4:A915,"="&amp;A915,H$4:H915)</f>
        <v>0</v>
      </c>
      <c r="M915" s="117">
        <f>SUMIF(A$4:A915,"="&amp;A915,K$4:K915)-SUMIF(A$4:A915,"="&amp;A915,J$4:J915)</f>
        <v>0</v>
      </c>
      <c r="N915" s="116">
        <f t="shared" ca="1" si="99"/>
        <v>0</v>
      </c>
      <c r="P915" s="153"/>
    </row>
    <row r="916" spans="1:16" s="17" customFormat="1" x14ac:dyDescent="0.35">
      <c r="A916" s="118"/>
      <c r="B916" s="123"/>
      <c r="C916" s="124"/>
      <c r="D916" s="123"/>
      <c r="E916" s="123"/>
      <c r="F916" s="121"/>
      <c r="G916" s="124"/>
      <c r="H916" s="123"/>
      <c r="I916" s="123"/>
      <c r="J916" s="35">
        <f t="shared" si="97"/>
        <v>0</v>
      </c>
      <c r="K916" s="35">
        <f t="shared" si="98"/>
        <v>0</v>
      </c>
      <c r="L916" s="117">
        <f>SUMIF(A$4:A916,"="&amp;A916,I$4:I916)-SUMIF(A$4:A916,"="&amp;A916,H$4:H916)</f>
        <v>0</v>
      </c>
      <c r="M916" s="117">
        <f>SUMIF(A$4:A916,"="&amp;A916,K$4:K916)-SUMIF(A$4:A916,"="&amp;A916,J$4:J916)</f>
        <v>0</v>
      </c>
      <c r="N916" s="116">
        <f t="shared" ca="1" si="99"/>
        <v>0</v>
      </c>
      <c r="P916" s="153"/>
    </row>
    <row r="917" spans="1:16" s="17" customFormat="1" x14ac:dyDescent="0.35">
      <c r="A917" s="118"/>
      <c r="B917" s="123"/>
      <c r="C917" s="124"/>
      <c r="D917" s="123"/>
      <c r="E917" s="123"/>
      <c r="F917" s="121"/>
      <c r="G917" s="124"/>
      <c r="H917" s="123"/>
      <c r="I917" s="123"/>
      <c r="J917" s="35">
        <f t="shared" si="97"/>
        <v>0</v>
      </c>
      <c r="K917" s="35">
        <f t="shared" si="98"/>
        <v>0</v>
      </c>
      <c r="L917" s="117">
        <f>SUMIF(A$4:A917,"="&amp;A917,I$4:I917)-SUMIF(A$4:A917,"="&amp;A917,H$4:H917)</f>
        <v>0</v>
      </c>
      <c r="M917" s="117">
        <f>SUMIF(A$4:A917,"="&amp;A917,K$4:K917)-SUMIF(A$4:A917,"="&amp;A917,J$4:J917)</f>
        <v>0</v>
      </c>
      <c r="N917" s="116">
        <f t="shared" ca="1" si="99"/>
        <v>0</v>
      </c>
      <c r="P917" s="153"/>
    </row>
  </sheetData>
  <phoneticPr fontId="20" type="noConversion"/>
  <conditionalFormatting sqref="N5:N6">
    <cfRule type="cellIs" dxfId="8404" priority="8684" stopIfTrue="1" operator="lessThan">
      <formula>0</formula>
    </cfRule>
  </conditionalFormatting>
  <conditionalFormatting sqref="F27:F50 F5:F25">
    <cfRule type="expression" dxfId="8403" priority="8685" stopIfTrue="1">
      <formula>AND(NOT(ISBLANK(F5)),ISERROR(MATCH(F5,categories,0)))</formula>
    </cfRule>
    <cfRule type="expression" dxfId="8402" priority="8686" stopIfTrue="1">
      <formula>OR(F5="[Balance]",F5="[Transfer]",ISBLANK(F5))</formula>
    </cfRule>
    <cfRule type="expression" dxfId="8401" priority="8687" stopIfTrue="1">
      <formula>OR(ISERROR(MATCH(F5,yearlyA,0)),ISERROR(MATCH(F5,monthlyA,0)))</formula>
    </cfRule>
  </conditionalFormatting>
  <conditionalFormatting sqref="A27:A50 A5:A25">
    <cfRule type="expression" dxfId="8400" priority="8688" stopIfTrue="1">
      <formula>AND(ISERROR(MATCH(A5,accounts,0)),NOT(ISBLANK(A5)))</formula>
    </cfRule>
  </conditionalFormatting>
  <conditionalFormatting sqref="F26">
    <cfRule type="expression" dxfId="8399" priority="8680" stopIfTrue="1">
      <formula>AND(NOT(ISBLANK(F26)),ISERROR(MATCH(F26,categories,0)))</formula>
    </cfRule>
    <cfRule type="expression" dxfId="8398" priority="8681" stopIfTrue="1">
      <formula>OR(F26="[Balance]",F26="[Transfer]",ISBLANK(F26))</formula>
    </cfRule>
    <cfRule type="expression" dxfId="8397" priority="8682" stopIfTrue="1">
      <formula>OR(ISERROR(MATCH(F26,yearlyA,0)),ISERROR(MATCH(F26,monthlyA,0)))</formula>
    </cfRule>
  </conditionalFormatting>
  <conditionalFormatting sqref="A26">
    <cfRule type="expression" dxfId="8396" priority="8683" stopIfTrue="1">
      <formula>AND(ISERROR(MATCH(A26,accounts,0)),NOT(ISBLANK(A26)))</formula>
    </cfRule>
  </conditionalFormatting>
  <conditionalFormatting sqref="F52">
    <cfRule type="expression" dxfId="8395" priority="8676" stopIfTrue="1">
      <formula>AND(NOT(ISBLANK(F52)),ISERROR(MATCH(F52,categories,0)))</formula>
    </cfRule>
    <cfRule type="expression" dxfId="8394" priority="8677" stopIfTrue="1">
      <formula>OR(F52="[Balance]",F52="[Transfer]",ISBLANK(F52))</formula>
    </cfRule>
    <cfRule type="expression" dxfId="8393" priority="8678" stopIfTrue="1">
      <formula>OR(ISERROR(MATCH(F52,yearlyA,0)),ISERROR(MATCH(F52,monthlyA,0)))</formula>
    </cfRule>
  </conditionalFormatting>
  <conditionalFormatting sqref="A52">
    <cfRule type="expression" dxfId="8392" priority="8679" stopIfTrue="1">
      <formula>AND(ISERROR(MATCH(A52,accounts,0)),NOT(ISBLANK(A52)))</formula>
    </cfRule>
  </conditionalFormatting>
  <conditionalFormatting sqref="F52">
    <cfRule type="expression" dxfId="8391" priority="8671" stopIfTrue="1">
      <formula>AND(NOT(ISBLANK(F52)),ISERROR(MATCH(F52,categories,0)))</formula>
    </cfRule>
    <cfRule type="expression" dxfId="8390" priority="8672" stopIfTrue="1">
      <formula>OR(F52="[Balance]",F52="[Transfer]",ISBLANK(F52))</formula>
    </cfRule>
    <cfRule type="expression" dxfId="8389" priority="8673" stopIfTrue="1">
      <formula>OR(ISERROR(MATCH(F52,yearlyA,0)),ISERROR(MATCH(F52,monthlyA,0)))</formula>
    </cfRule>
  </conditionalFormatting>
  <conditionalFormatting sqref="A52">
    <cfRule type="expression" dxfId="8388" priority="8674" stopIfTrue="1">
      <formula>AND(ISERROR(MATCH(A52,accounts,0)),NOT(ISBLANK(A52)))</formula>
    </cfRule>
  </conditionalFormatting>
  <conditionalFormatting sqref="F51">
    <cfRule type="expression" dxfId="8387" priority="8631" stopIfTrue="1">
      <formula>AND(NOT(ISBLANK(F51)),ISERROR(MATCH(F51,categories,0)))</formula>
    </cfRule>
    <cfRule type="expression" dxfId="8386" priority="8632" stopIfTrue="1">
      <formula>OR(F51="[Balance]",F51="[Transfer]",ISBLANK(F51))</formula>
    </cfRule>
    <cfRule type="expression" dxfId="8385" priority="8633" stopIfTrue="1">
      <formula>OR(ISERROR(MATCH(F51,yearlyA,0)),ISERROR(MATCH(F51,monthlyA,0)))</formula>
    </cfRule>
  </conditionalFormatting>
  <conditionalFormatting sqref="A51">
    <cfRule type="expression" dxfId="8384" priority="8634" stopIfTrue="1">
      <formula>AND(ISERROR(MATCH(A51,accounts,0)),NOT(ISBLANK(A51)))</formula>
    </cfRule>
  </conditionalFormatting>
  <conditionalFormatting sqref="F51">
    <cfRule type="expression" dxfId="8383" priority="8626" stopIfTrue="1">
      <formula>AND(NOT(ISBLANK(F51)),ISERROR(MATCH(F51,categories,0)))</formula>
    </cfRule>
    <cfRule type="expression" dxfId="8382" priority="8627" stopIfTrue="1">
      <formula>OR(F51="[Balance]",F51="[Transfer]",ISBLANK(F51))</formula>
    </cfRule>
    <cfRule type="expression" dxfId="8381" priority="8628" stopIfTrue="1">
      <formula>OR(ISERROR(MATCH(F51,yearlyA,0)),ISERROR(MATCH(F51,monthlyA,0)))</formula>
    </cfRule>
  </conditionalFormatting>
  <conditionalFormatting sqref="A51">
    <cfRule type="expression" dxfId="8380" priority="8629" stopIfTrue="1">
      <formula>AND(ISERROR(MATCH(A51,accounts,0)),NOT(ISBLANK(A51)))</formula>
    </cfRule>
  </conditionalFormatting>
  <conditionalFormatting sqref="F53">
    <cfRule type="expression" dxfId="8379" priority="8621" stopIfTrue="1">
      <formula>AND(NOT(ISBLANK(F53)),ISERROR(MATCH(F53,categories,0)))</formula>
    </cfRule>
    <cfRule type="expression" dxfId="8378" priority="8622" stopIfTrue="1">
      <formula>OR(F53="[Balance]",F53="[Transfer]",ISBLANK(F53))</formula>
    </cfRule>
    <cfRule type="expression" dxfId="8377" priority="8623" stopIfTrue="1">
      <formula>OR(ISERROR(MATCH(F53,yearlyA,0)),ISERROR(MATCH(F53,monthlyA,0)))</formula>
    </cfRule>
  </conditionalFormatting>
  <conditionalFormatting sqref="F53">
    <cfRule type="expression" dxfId="8376" priority="8616" stopIfTrue="1">
      <formula>AND(NOT(ISBLANK(F53)),ISERROR(MATCH(F53,categories,0)))</formula>
    </cfRule>
    <cfRule type="expression" dxfId="8375" priority="8617" stopIfTrue="1">
      <formula>OR(F53="[Balance]",F53="[Transfer]",ISBLANK(F53))</formula>
    </cfRule>
    <cfRule type="expression" dxfId="8374" priority="8618" stopIfTrue="1">
      <formula>OR(ISERROR(MATCH(F53,yearlyA,0)),ISERROR(MATCH(F53,monthlyA,0)))</formula>
    </cfRule>
  </conditionalFormatting>
  <conditionalFormatting sqref="F54">
    <cfRule type="expression" dxfId="8373" priority="8611" stopIfTrue="1">
      <formula>AND(NOT(ISBLANK(F54)),ISERROR(MATCH(F54,categories,0)))</formula>
    </cfRule>
    <cfRule type="expression" dxfId="8372" priority="8612" stopIfTrue="1">
      <formula>OR(F54="[Balance]",F54="[Transfer]",ISBLANK(F54))</formula>
    </cfRule>
    <cfRule type="expression" dxfId="8371" priority="8613" stopIfTrue="1">
      <formula>OR(ISERROR(MATCH(F54,yearlyA,0)),ISERROR(MATCH(F54,monthlyA,0)))</formula>
    </cfRule>
  </conditionalFormatting>
  <conditionalFormatting sqref="A54">
    <cfRule type="expression" dxfId="8370" priority="8614" stopIfTrue="1">
      <formula>AND(ISERROR(MATCH(A54,accounts,0)),NOT(ISBLANK(A54)))</formula>
    </cfRule>
  </conditionalFormatting>
  <conditionalFormatting sqref="F54">
    <cfRule type="expression" dxfId="8369" priority="8606" stopIfTrue="1">
      <formula>AND(NOT(ISBLANK(F54)),ISERROR(MATCH(F54,categories,0)))</formula>
    </cfRule>
    <cfRule type="expression" dxfId="8368" priority="8607" stopIfTrue="1">
      <formula>OR(F54="[Balance]",F54="[Transfer]",ISBLANK(F54))</formula>
    </cfRule>
    <cfRule type="expression" dxfId="8367" priority="8608" stopIfTrue="1">
      <formula>OR(ISERROR(MATCH(F54,yearlyA,0)),ISERROR(MATCH(F54,monthlyA,0)))</formula>
    </cfRule>
  </conditionalFormatting>
  <conditionalFormatting sqref="A54">
    <cfRule type="expression" dxfId="8366" priority="8609" stopIfTrue="1">
      <formula>AND(ISERROR(MATCH(A54,accounts,0)),NOT(ISBLANK(A54)))</formula>
    </cfRule>
  </conditionalFormatting>
  <conditionalFormatting sqref="F55">
    <cfRule type="expression" dxfId="8365" priority="8601" stopIfTrue="1">
      <formula>AND(NOT(ISBLANK(F55)),ISERROR(MATCH(F55,categories,0)))</formula>
    </cfRule>
    <cfRule type="expression" dxfId="8364" priority="8602" stopIfTrue="1">
      <formula>OR(F55="[Balance]",F55="[Transfer]",ISBLANK(F55))</formula>
    </cfRule>
    <cfRule type="expression" dxfId="8363" priority="8603" stopIfTrue="1">
      <formula>OR(ISERROR(MATCH(F55,yearlyA,0)),ISERROR(MATCH(F55,monthlyA,0)))</formula>
    </cfRule>
  </conditionalFormatting>
  <conditionalFormatting sqref="A55">
    <cfRule type="expression" dxfId="8362" priority="8604" stopIfTrue="1">
      <formula>AND(ISERROR(MATCH(A55,accounts,0)),NOT(ISBLANK(A55)))</formula>
    </cfRule>
  </conditionalFormatting>
  <conditionalFormatting sqref="F55">
    <cfRule type="expression" dxfId="8361" priority="8596" stopIfTrue="1">
      <formula>AND(NOT(ISBLANK(F55)),ISERROR(MATCH(F55,categories,0)))</formula>
    </cfRule>
    <cfRule type="expression" dxfId="8360" priority="8597" stopIfTrue="1">
      <formula>OR(F55="[Balance]",F55="[Transfer]",ISBLANK(F55))</formula>
    </cfRule>
    <cfRule type="expression" dxfId="8359" priority="8598" stopIfTrue="1">
      <formula>OR(ISERROR(MATCH(F55,yearlyA,0)),ISERROR(MATCH(F55,monthlyA,0)))</formula>
    </cfRule>
  </conditionalFormatting>
  <conditionalFormatting sqref="A55">
    <cfRule type="expression" dxfId="8358" priority="8599" stopIfTrue="1">
      <formula>AND(ISERROR(MATCH(A55,accounts,0)),NOT(ISBLANK(A55)))</formula>
    </cfRule>
  </conditionalFormatting>
  <conditionalFormatting sqref="F56">
    <cfRule type="expression" dxfId="8357" priority="8591" stopIfTrue="1">
      <formula>AND(NOT(ISBLANK(F56)),ISERROR(MATCH(F56,categories,0)))</formula>
    </cfRule>
    <cfRule type="expression" dxfId="8356" priority="8592" stopIfTrue="1">
      <formula>OR(F56="[Balance]",F56="[Transfer]",ISBLANK(F56))</formula>
    </cfRule>
    <cfRule type="expression" dxfId="8355" priority="8593" stopIfTrue="1">
      <formula>OR(ISERROR(MATCH(F56,yearlyA,0)),ISERROR(MATCH(F56,monthlyA,0)))</formula>
    </cfRule>
  </conditionalFormatting>
  <conditionalFormatting sqref="A56">
    <cfRule type="expression" dxfId="8354" priority="8594" stopIfTrue="1">
      <formula>AND(ISERROR(MATCH(A56,accounts,0)),NOT(ISBLANK(A56)))</formula>
    </cfRule>
  </conditionalFormatting>
  <conditionalFormatting sqref="F56">
    <cfRule type="expression" dxfId="8353" priority="8586" stopIfTrue="1">
      <formula>AND(NOT(ISBLANK(F56)),ISERROR(MATCH(F56,categories,0)))</formula>
    </cfRule>
    <cfRule type="expression" dxfId="8352" priority="8587" stopIfTrue="1">
      <formula>OR(F56="[Balance]",F56="[Transfer]",ISBLANK(F56))</formula>
    </cfRule>
    <cfRule type="expression" dxfId="8351" priority="8588" stopIfTrue="1">
      <formula>OR(ISERROR(MATCH(F56,yearlyA,0)),ISERROR(MATCH(F56,monthlyA,0)))</formula>
    </cfRule>
  </conditionalFormatting>
  <conditionalFormatting sqref="A56">
    <cfRule type="expression" dxfId="8350" priority="8589" stopIfTrue="1">
      <formula>AND(ISERROR(MATCH(A56,accounts,0)),NOT(ISBLANK(A56)))</formula>
    </cfRule>
  </conditionalFormatting>
  <conditionalFormatting sqref="F58">
    <cfRule type="expression" dxfId="8349" priority="8581" stopIfTrue="1">
      <formula>AND(NOT(ISBLANK(F58)),ISERROR(MATCH(F58,categories,0)))</formula>
    </cfRule>
    <cfRule type="expression" dxfId="8348" priority="8582" stopIfTrue="1">
      <formula>OR(F58="[Balance]",F58="[Transfer]",ISBLANK(F58))</formula>
    </cfRule>
    <cfRule type="expression" dxfId="8347" priority="8583" stopIfTrue="1">
      <formula>OR(ISERROR(MATCH(F58,yearlyA,0)),ISERROR(MATCH(F58,monthlyA,0)))</formula>
    </cfRule>
  </conditionalFormatting>
  <conditionalFormatting sqref="A58">
    <cfRule type="expression" dxfId="8346" priority="8584" stopIfTrue="1">
      <formula>AND(ISERROR(MATCH(A58,accounts,0)),NOT(ISBLANK(A58)))</formula>
    </cfRule>
  </conditionalFormatting>
  <conditionalFormatting sqref="F58">
    <cfRule type="expression" dxfId="8345" priority="8576" stopIfTrue="1">
      <formula>AND(NOT(ISBLANK(F58)),ISERROR(MATCH(F58,categories,0)))</formula>
    </cfRule>
    <cfRule type="expression" dxfId="8344" priority="8577" stopIfTrue="1">
      <formula>OR(F58="[Balance]",F58="[Transfer]",ISBLANK(F58))</formula>
    </cfRule>
    <cfRule type="expression" dxfId="8343" priority="8578" stopIfTrue="1">
      <formula>OR(ISERROR(MATCH(F58,yearlyA,0)),ISERROR(MATCH(F58,monthlyA,0)))</formula>
    </cfRule>
  </conditionalFormatting>
  <conditionalFormatting sqref="A58">
    <cfRule type="expression" dxfId="8342" priority="8579" stopIfTrue="1">
      <formula>AND(ISERROR(MATCH(A58,accounts,0)),NOT(ISBLANK(A58)))</formula>
    </cfRule>
  </conditionalFormatting>
  <conditionalFormatting sqref="F57">
    <cfRule type="expression" dxfId="8341" priority="8571" stopIfTrue="1">
      <formula>AND(NOT(ISBLANK(F57)),ISERROR(MATCH(F57,categories,0)))</formula>
    </cfRule>
    <cfRule type="expression" dxfId="8340" priority="8572" stopIfTrue="1">
      <formula>OR(F57="[Balance]",F57="[Transfer]",ISBLANK(F57))</formula>
    </cfRule>
    <cfRule type="expression" dxfId="8339" priority="8573" stopIfTrue="1">
      <formula>OR(ISERROR(MATCH(F57,yearlyA,0)),ISERROR(MATCH(F57,monthlyA,0)))</formula>
    </cfRule>
  </conditionalFormatting>
  <conditionalFormatting sqref="A57">
    <cfRule type="expression" dxfId="8338" priority="8574" stopIfTrue="1">
      <formula>AND(ISERROR(MATCH(A57,accounts,0)),NOT(ISBLANK(A57)))</formula>
    </cfRule>
  </conditionalFormatting>
  <conditionalFormatting sqref="F57">
    <cfRule type="expression" dxfId="8337" priority="8566" stopIfTrue="1">
      <formula>AND(NOT(ISBLANK(F57)),ISERROR(MATCH(F57,categories,0)))</formula>
    </cfRule>
    <cfRule type="expression" dxfId="8336" priority="8567" stopIfTrue="1">
      <formula>OR(F57="[Balance]",F57="[Transfer]",ISBLANK(F57))</formula>
    </cfRule>
    <cfRule type="expression" dxfId="8335" priority="8568" stopIfTrue="1">
      <formula>OR(ISERROR(MATCH(F57,yearlyA,0)),ISERROR(MATCH(F57,monthlyA,0)))</formula>
    </cfRule>
  </conditionalFormatting>
  <conditionalFormatting sqref="A57">
    <cfRule type="expression" dxfId="8334" priority="8569" stopIfTrue="1">
      <formula>AND(ISERROR(MATCH(A57,accounts,0)),NOT(ISBLANK(A57)))</formula>
    </cfRule>
  </conditionalFormatting>
  <conditionalFormatting sqref="F59">
    <cfRule type="expression" dxfId="8333" priority="8561" stopIfTrue="1">
      <formula>AND(NOT(ISBLANK(F59)),ISERROR(MATCH(F59,categories,0)))</formula>
    </cfRule>
    <cfRule type="expression" dxfId="8332" priority="8562" stopIfTrue="1">
      <formula>OR(F59="[Balance]",F59="[Transfer]",ISBLANK(F59))</formula>
    </cfRule>
    <cfRule type="expression" dxfId="8331" priority="8563" stopIfTrue="1">
      <formula>OR(ISERROR(MATCH(F59,yearlyA,0)),ISERROR(MATCH(F59,monthlyA,0)))</formula>
    </cfRule>
  </conditionalFormatting>
  <conditionalFormatting sqref="A59">
    <cfRule type="expression" dxfId="8330" priority="8564" stopIfTrue="1">
      <formula>AND(ISERROR(MATCH(A59,accounts,0)),NOT(ISBLANK(A59)))</formula>
    </cfRule>
  </conditionalFormatting>
  <conditionalFormatting sqref="F59">
    <cfRule type="expression" dxfId="8329" priority="8556" stopIfTrue="1">
      <formula>AND(NOT(ISBLANK(F59)),ISERROR(MATCH(F59,categories,0)))</formula>
    </cfRule>
    <cfRule type="expression" dxfId="8328" priority="8557" stopIfTrue="1">
      <formula>OR(F59="[Balance]",F59="[Transfer]",ISBLANK(F59))</formula>
    </cfRule>
    <cfRule type="expression" dxfId="8327" priority="8558" stopIfTrue="1">
      <formula>OR(ISERROR(MATCH(F59,yearlyA,0)),ISERROR(MATCH(F59,monthlyA,0)))</formula>
    </cfRule>
  </conditionalFormatting>
  <conditionalFormatting sqref="A59">
    <cfRule type="expression" dxfId="8326" priority="8559" stopIfTrue="1">
      <formula>AND(ISERROR(MATCH(A59,accounts,0)),NOT(ISBLANK(A59)))</formula>
    </cfRule>
  </conditionalFormatting>
  <conditionalFormatting sqref="F60">
    <cfRule type="expression" dxfId="8325" priority="8551" stopIfTrue="1">
      <formula>AND(NOT(ISBLANK(F60)),ISERROR(MATCH(F60,categories,0)))</formula>
    </cfRule>
    <cfRule type="expression" dxfId="8324" priority="8552" stopIfTrue="1">
      <formula>OR(F60="[Balance]",F60="[Transfer]",ISBLANK(F60))</formula>
    </cfRule>
    <cfRule type="expression" dxfId="8323" priority="8553" stopIfTrue="1">
      <formula>OR(ISERROR(MATCH(F60,yearlyA,0)),ISERROR(MATCH(F60,monthlyA,0)))</formula>
    </cfRule>
  </conditionalFormatting>
  <conditionalFormatting sqref="A60">
    <cfRule type="expression" dxfId="8322" priority="8554" stopIfTrue="1">
      <formula>AND(ISERROR(MATCH(A60,accounts,0)),NOT(ISBLANK(A60)))</formula>
    </cfRule>
  </conditionalFormatting>
  <conditionalFormatting sqref="F60">
    <cfRule type="expression" dxfId="8321" priority="8546" stopIfTrue="1">
      <formula>AND(NOT(ISBLANK(F60)),ISERROR(MATCH(F60,categories,0)))</formula>
    </cfRule>
    <cfRule type="expression" dxfId="8320" priority="8547" stopIfTrue="1">
      <formula>OR(F60="[Balance]",F60="[Transfer]",ISBLANK(F60))</formula>
    </cfRule>
    <cfRule type="expression" dxfId="8319" priority="8548" stopIfTrue="1">
      <formula>OR(ISERROR(MATCH(F60,yearlyA,0)),ISERROR(MATCH(F60,monthlyA,0)))</formula>
    </cfRule>
  </conditionalFormatting>
  <conditionalFormatting sqref="A60">
    <cfRule type="expression" dxfId="8318" priority="8549" stopIfTrue="1">
      <formula>AND(ISERROR(MATCH(A60,accounts,0)),NOT(ISBLANK(A60)))</formula>
    </cfRule>
  </conditionalFormatting>
  <conditionalFormatting sqref="F61">
    <cfRule type="expression" dxfId="8317" priority="8541" stopIfTrue="1">
      <formula>AND(NOT(ISBLANK(F61)),ISERROR(MATCH(F61,categories,0)))</formula>
    </cfRule>
    <cfRule type="expression" dxfId="8316" priority="8542" stopIfTrue="1">
      <formula>OR(F61="[Balance]",F61="[Transfer]",ISBLANK(F61))</formula>
    </cfRule>
    <cfRule type="expression" dxfId="8315" priority="8543" stopIfTrue="1">
      <formula>OR(ISERROR(MATCH(F61,yearlyA,0)),ISERROR(MATCH(F61,monthlyA,0)))</formula>
    </cfRule>
  </conditionalFormatting>
  <conditionalFormatting sqref="A61">
    <cfRule type="expression" dxfId="8314" priority="8544" stopIfTrue="1">
      <formula>AND(ISERROR(MATCH(A61,accounts,0)),NOT(ISBLANK(A61)))</formula>
    </cfRule>
  </conditionalFormatting>
  <conditionalFormatting sqref="F61">
    <cfRule type="expression" dxfId="8313" priority="8536" stopIfTrue="1">
      <formula>AND(NOT(ISBLANK(F61)),ISERROR(MATCH(F61,categories,0)))</formula>
    </cfRule>
    <cfRule type="expression" dxfId="8312" priority="8537" stopIfTrue="1">
      <formula>OR(F61="[Balance]",F61="[Transfer]",ISBLANK(F61))</formula>
    </cfRule>
    <cfRule type="expression" dxfId="8311" priority="8538" stopIfTrue="1">
      <formula>OR(ISERROR(MATCH(F61,yearlyA,0)),ISERROR(MATCH(F61,monthlyA,0)))</formula>
    </cfRule>
  </conditionalFormatting>
  <conditionalFormatting sqref="A61">
    <cfRule type="expression" dxfId="8310" priority="8539" stopIfTrue="1">
      <formula>AND(ISERROR(MATCH(A61,accounts,0)),NOT(ISBLANK(A61)))</formula>
    </cfRule>
  </conditionalFormatting>
  <conditionalFormatting sqref="F62">
    <cfRule type="expression" dxfId="8309" priority="8531" stopIfTrue="1">
      <formula>AND(NOT(ISBLANK(F62)),ISERROR(MATCH(F62,categories,0)))</formula>
    </cfRule>
    <cfRule type="expression" dxfId="8308" priority="8532" stopIfTrue="1">
      <formula>OR(F62="[Balance]",F62="[Transfer]",ISBLANK(F62))</formula>
    </cfRule>
    <cfRule type="expression" dxfId="8307" priority="8533" stopIfTrue="1">
      <formula>OR(ISERROR(MATCH(F62,yearlyA,0)),ISERROR(MATCH(F62,monthlyA,0)))</formula>
    </cfRule>
  </conditionalFormatting>
  <conditionalFormatting sqref="A62">
    <cfRule type="expression" dxfId="8306" priority="8534" stopIfTrue="1">
      <formula>AND(ISERROR(MATCH(A62,accounts,0)),NOT(ISBLANK(A62)))</formula>
    </cfRule>
  </conditionalFormatting>
  <conditionalFormatting sqref="F62">
    <cfRule type="expression" dxfId="8305" priority="8526" stopIfTrue="1">
      <formula>AND(NOT(ISBLANK(F62)),ISERROR(MATCH(F62,categories,0)))</formula>
    </cfRule>
    <cfRule type="expression" dxfId="8304" priority="8527" stopIfTrue="1">
      <formula>OR(F62="[Balance]",F62="[Transfer]",ISBLANK(F62))</formula>
    </cfRule>
    <cfRule type="expression" dxfId="8303" priority="8528" stopIfTrue="1">
      <formula>OR(ISERROR(MATCH(F62,yearlyA,0)),ISERROR(MATCH(F62,monthlyA,0)))</formula>
    </cfRule>
  </conditionalFormatting>
  <conditionalFormatting sqref="A62">
    <cfRule type="expression" dxfId="8302" priority="8529" stopIfTrue="1">
      <formula>AND(ISERROR(MATCH(A62,accounts,0)),NOT(ISBLANK(A62)))</formula>
    </cfRule>
  </conditionalFormatting>
  <conditionalFormatting sqref="F64">
    <cfRule type="expression" dxfId="8301" priority="8521" stopIfTrue="1">
      <formula>AND(NOT(ISBLANK(F64)),ISERROR(MATCH(F64,categories,0)))</formula>
    </cfRule>
    <cfRule type="expression" dxfId="8300" priority="8522" stopIfTrue="1">
      <formula>OR(F64="[Balance]",F64="[Transfer]",ISBLANK(F64))</formula>
    </cfRule>
    <cfRule type="expression" dxfId="8299" priority="8523" stopIfTrue="1">
      <formula>OR(ISERROR(MATCH(F64,yearlyA,0)),ISERROR(MATCH(F64,monthlyA,0)))</formula>
    </cfRule>
  </conditionalFormatting>
  <conditionalFormatting sqref="A64">
    <cfRule type="expression" dxfId="8298" priority="8524" stopIfTrue="1">
      <formula>AND(ISERROR(MATCH(A64,accounts,0)),NOT(ISBLANK(A64)))</formula>
    </cfRule>
  </conditionalFormatting>
  <conditionalFormatting sqref="F64">
    <cfRule type="expression" dxfId="8297" priority="8516" stopIfTrue="1">
      <formula>AND(NOT(ISBLANK(F64)),ISERROR(MATCH(F64,categories,0)))</formula>
    </cfRule>
    <cfRule type="expression" dxfId="8296" priority="8517" stopIfTrue="1">
      <formula>OR(F64="[Balance]",F64="[Transfer]",ISBLANK(F64))</formula>
    </cfRule>
    <cfRule type="expression" dxfId="8295" priority="8518" stopIfTrue="1">
      <formula>OR(ISERROR(MATCH(F64,yearlyA,0)),ISERROR(MATCH(F64,monthlyA,0)))</formula>
    </cfRule>
  </conditionalFormatting>
  <conditionalFormatting sqref="A64">
    <cfRule type="expression" dxfId="8294" priority="8519" stopIfTrue="1">
      <formula>AND(ISERROR(MATCH(A64,accounts,0)),NOT(ISBLANK(A64)))</formula>
    </cfRule>
  </conditionalFormatting>
  <conditionalFormatting sqref="F63">
    <cfRule type="expression" dxfId="8293" priority="8511" stopIfTrue="1">
      <formula>AND(NOT(ISBLANK(F63)),ISERROR(MATCH(F63,categories,0)))</formula>
    </cfRule>
    <cfRule type="expression" dxfId="8292" priority="8512" stopIfTrue="1">
      <formula>OR(F63="[Balance]",F63="[Transfer]",ISBLANK(F63))</formula>
    </cfRule>
    <cfRule type="expression" dxfId="8291" priority="8513" stopIfTrue="1">
      <formula>OR(ISERROR(MATCH(F63,yearlyA,0)),ISERROR(MATCH(F63,monthlyA,0)))</formula>
    </cfRule>
  </conditionalFormatting>
  <conditionalFormatting sqref="A63">
    <cfRule type="expression" dxfId="8290" priority="8514" stopIfTrue="1">
      <formula>AND(ISERROR(MATCH(A63,accounts,0)),NOT(ISBLANK(A63)))</formula>
    </cfRule>
  </conditionalFormatting>
  <conditionalFormatting sqref="F63">
    <cfRule type="expression" dxfId="8289" priority="8506" stopIfTrue="1">
      <formula>AND(NOT(ISBLANK(F63)),ISERROR(MATCH(F63,categories,0)))</formula>
    </cfRule>
    <cfRule type="expression" dxfId="8288" priority="8507" stopIfTrue="1">
      <formula>OR(F63="[Balance]",F63="[Transfer]",ISBLANK(F63))</formula>
    </cfRule>
    <cfRule type="expression" dxfId="8287" priority="8508" stopIfTrue="1">
      <formula>OR(ISERROR(MATCH(F63,yearlyA,0)),ISERROR(MATCH(F63,monthlyA,0)))</formula>
    </cfRule>
  </conditionalFormatting>
  <conditionalFormatting sqref="A63">
    <cfRule type="expression" dxfId="8286" priority="8509" stopIfTrue="1">
      <formula>AND(ISERROR(MATCH(A63,accounts,0)),NOT(ISBLANK(A63)))</formula>
    </cfRule>
  </conditionalFormatting>
  <conditionalFormatting sqref="F65">
    <cfRule type="expression" dxfId="8285" priority="8501" stopIfTrue="1">
      <formula>AND(NOT(ISBLANK(F65)),ISERROR(MATCH(F65,categories,0)))</formula>
    </cfRule>
    <cfRule type="expression" dxfId="8284" priority="8502" stopIfTrue="1">
      <formula>OR(F65="[Balance]",F65="[Transfer]",ISBLANK(F65))</formula>
    </cfRule>
    <cfRule type="expression" dxfId="8283" priority="8503" stopIfTrue="1">
      <formula>OR(ISERROR(MATCH(F65,yearlyA,0)),ISERROR(MATCH(F65,monthlyA,0)))</formula>
    </cfRule>
  </conditionalFormatting>
  <conditionalFormatting sqref="A65">
    <cfRule type="expression" dxfId="8282" priority="8504" stopIfTrue="1">
      <formula>AND(ISERROR(MATCH(A65,accounts,0)),NOT(ISBLANK(A65)))</formula>
    </cfRule>
  </conditionalFormatting>
  <conditionalFormatting sqref="F65">
    <cfRule type="expression" dxfId="8281" priority="8496" stopIfTrue="1">
      <formula>AND(NOT(ISBLANK(F65)),ISERROR(MATCH(F65,categories,0)))</formula>
    </cfRule>
    <cfRule type="expression" dxfId="8280" priority="8497" stopIfTrue="1">
      <formula>OR(F65="[Balance]",F65="[Transfer]",ISBLANK(F65))</formula>
    </cfRule>
    <cfRule type="expression" dxfId="8279" priority="8498" stopIfTrue="1">
      <formula>OR(ISERROR(MATCH(F65,yearlyA,0)),ISERROR(MATCH(F65,monthlyA,0)))</formula>
    </cfRule>
  </conditionalFormatting>
  <conditionalFormatting sqref="A65">
    <cfRule type="expression" dxfId="8278" priority="8499" stopIfTrue="1">
      <formula>AND(ISERROR(MATCH(A65,accounts,0)),NOT(ISBLANK(A65)))</formula>
    </cfRule>
  </conditionalFormatting>
  <conditionalFormatting sqref="F66">
    <cfRule type="expression" dxfId="8277" priority="8491" stopIfTrue="1">
      <formula>AND(NOT(ISBLANK(F66)),ISERROR(MATCH(F66,categories,0)))</formula>
    </cfRule>
    <cfRule type="expression" dxfId="8276" priority="8492" stopIfTrue="1">
      <formula>OR(F66="[Balance]",F66="[Transfer]",ISBLANK(F66))</formula>
    </cfRule>
    <cfRule type="expression" dxfId="8275" priority="8493" stopIfTrue="1">
      <formula>OR(ISERROR(MATCH(F66,yearlyA,0)),ISERROR(MATCH(F66,monthlyA,0)))</formula>
    </cfRule>
  </conditionalFormatting>
  <conditionalFormatting sqref="A66">
    <cfRule type="expression" dxfId="8274" priority="8494" stopIfTrue="1">
      <formula>AND(ISERROR(MATCH(A66,accounts,0)),NOT(ISBLANK(A66)))</formula>
    </cfRule>
  </conditionalFormatting>
  <conditionalFormatting sqref="F66">
    <cfRule type="expression" dxfId="8273" priority="8486" stopIfTrue="1">
      <formula>AND(NOT(ISBLANK(F66)),ISERROR(MATCH(F66,categories,0)))</formula>
    </cfRule>
    <cfRule type="expression" dxfId="8272" priority="8487" stopIfTrue="1">
      <formula>OR(F66="[Balance]",F66="[Transfer]",ISBLANK(F66))</formula>
    </cfRule>
    <cfRule type="expression" dxfId="8271" priority="8488" stopIfTrue="1">
      <formula>OR(ISERROR(MATCH(F66,yearlyA,0)),ISERROR(MATCH(F66,monthlyA,0)))</formula>
    </cfRule>
  </conditionalFormatting>
  <conditionalFormatting sqref="A66">
    <cfRule type="expression" dxfId="8270" priority="8489" stopIfTrue="1">
      <formula>AND(ISERROR(MATCH(A66,accounts,0)),NOT(ISBLANK(A66)))</formula>
    </cfRule>
  </conditionalFormatting>
  <conditionalFormatting sqref="F67">
    <cfRule type="expression" dxfId="8269" priority="8481" stopIfTrue="1">
      <formula>AND(NOT(ISBLANK(F67)),ISERROR(MATCH(F67,categories,0)))</formula>
    </cfRule>
    <cfRule type="expression" dxfId="8268" priority="8482" stopIfTrue="1">
      <formula>OR(F67="[Balance]",F67="[Transfer]",ISBLANK(F67))</formula>
    </cfRule>
    <cfRule type="expression" dxfId="8267" priority="8483" stopIfTrue="1">
      <formula>OR(ISERROR(MATCH(F67,yearlyA,0)),ISERROR(MATCH(F67,monthlyA,0)))</formula>
    </cfRule>
  </conditionalFormatting>
  <conditionalFormatting sqref="A67">
    <cfRule type="expression" dxfId="8266" priority="8484" stopIfTrue="1">
      <formula>AND(ISERROR(MATCH(A67,accounts,0)),NOT(ISBLANK(A67)))</formula>
    </cfRule>
  </conditionalFormatting>
  <conditionalFormatting sqref="F67">
    <cfRule type="expression" dxfId="8265" priority="8476" stopIfTrue="1">
      <formula>AND(NOT(ISBLANK(F67)),ISERROR(MATCH(F67,categories,0)))</formula>
    </cfRule>
    <cfRule type="expression" dxfId="8264" priority="8477" stopIfTrue="1">
      <formula>OR(F67="[Balance]",F67="[Transfer]",ISBLANK(F67))</formula>
    </cfRule>
    <cfRule type="expression" dxfId="8263" priority="8478" stopIfTrue="1">
      <formula>OR(ISERROR(MATCH(F67,yearlyA,0)),ISERROR(MATCH(F67,monthlyA,0)))</formula>
    </cfRule>
  </conditionalFormatting>
  <conditionalFormatting sqref="A67">
    <cfRule type="expression" dxfId="8262" priority="8479" stopIfTrue="1">
      <formula>AND(ISERROR(MATCH(A67,accounts,0)),NOT(ISBLANK(A67)))</formula>
    </cfRule>
  </conditionalFormatting>
  <conditionalFormatting sqref="F68">
    <cfRule type="expression" dxfId="8261" priority="8471" stopIfTrue="1">
      <formula>AND(NOT(ISBLANK(F68)),ISERROR(MATCH(F68,categories,0)))</formula>
    </cfRule>
    <cfRule type="expression" dxfId="8260" priority="8472" stopIfTrue="1">
      <formula>OR(F68="[Balance]",F68="[Transfer]",ISBLANK(F68))</formula>
    </cfRule>
    <cfRule type="expression" dxfId="8259" priority="8473" stopIfTrue="1">
      <formula>OR(ISERROR(MATCH(F68,yearlyA,0)),ISERROR(MATCH(F68,monthlyA,0)))</formula>
    </cfRule>
  </conditionalFormatting>
  <conditionalFormatting sqref="A68">
    <cfRule type="expression" dxfId="8258" priority="8474" stopIfTrue="1">
      <formula>AND(ISERROR(MATCH(A68,accounts,0)),NOT(ISBLANK(A68)))</formula>
    </cfRule>
  </conditionalFormatting>
  <conditionalFormatting sqref="F68">
    <cfRule type="expression" dxfId="8257" priority="8466" stopIfTrue="1">
      <formula>AND(NOT(ISBLANK(F68)),ISERROR(MATCH(F68,categories,0)))</formula>
    </cfRule>
    <cfRule type="expression" dxfId="8256" priority="8467" stopIfTrue="1">
      <formula>OR(F68="[Balance]",F68="[Transfer]",ISBLANK(F68))</formula>
    </cfRule>
    <cfRule type="expression" dxfId="8255" priority="8468" stopIfTrue="1">
      <formula>OR(ISERROR(MATCH(F68,yearlyA,0)),ISERROR(MATCH(F68,monthlyA,0)))</formula>
    </cfRule>
  </conditionalFormatting>
  <conditionalFormatting sqref="A68">
    <cfRule type="expression" dxfId="8254" priority="8469" stopIfTrue="1">
      <formula>AND(ISERROR(MATCH(A68,accounts,0)),NOT(ISBLANK(A68)))</formula>
    </cfRule>
  </conditionalFormatting>
  <conditionalFormatting sqref="F70">
    <cfRule type="expression" dxfId="8253" priority="8461" stopIfTrue="1">
      <formula>AND(NOT(ISBLANK(F70)),ISERROR(MATCH(F70,categories,0)))</formula>
    </cfRule>
    <cfRule type="expression" dxfId="8252" priority="8462" stopIfTrue="1">
      <formula>OR(F70="[Balance]",F70="[Transfer]",ISBLANK(F70))</formula>
    </cfRule>
    <cfRule type="expression" dxfId="8251" priority="8463" stopIfTrue="1">
      <formula>OR(ISERROR(MATCH(F70,yearlyA,0)),ISERROR(MATCH(F70,monthlyA,0)))</formula>
    </cfRule>
  </conditionalFormatting>
  <conditionalFormatting sqref="A70">
    <cfRule type="expression" dxfId="8250" priority="8464" stopIfTrue="1">
      <formula>AND(ISERROR(MATCH(A70,accounts,0)),NOT(ISBLANK(A70)))</formula>
    </cfRule>
  </conditionalFormatting>
  <conditionalFormatting sqref="F70">
    <cfRule type="expression" dxfId="8249" priority="8456" stopIfTrue="1">
      <formula>AND(NOT(ISBLANK(F70)),ISERROR(MATCH(F70,categories,0)))</formula>
    </cfRule>
    <cfRule type="expression" dxfId="8248" priority="8457" stopIfTrue="1">
      <formula>OR(F70="[Balance]",F70="[Transfer]",ISBLANK(F70))</formula>
    </cfRule>
    <cfRule type="expression" dxfId="8247" priority="8458" stopIfTrue="1">
      <formula>OR(ISERROR(MATCH(F70,yearlyA,0)),ISERROR(MATCH(F70,monthlyA,0)))</formula>
    </cfRule>
  </conditionalFormatting>
  <conditionalFormatting sqref="A70">
    <cfRule type="expression" dxfId="8246" priority="8459" stopIfTrue="1">
      <formula>AND(ISERROR(MATCH(A70,accounts,0)),NOT(ISBLANK(A70)))</formula>
    </cfRule>
  </conditionalFormatting>
  <conditionalFormatting sqref="F69">
    <cfRule type="expression" dxfId="8245" priority="8451" stopIfTrue="1">
      <formula>AND(NOT(ISBLANK(F69)),ISERROR(MATCH(F69,categories,0)))</formula>
    </cfRule>
    <cfRule type="expression" dxfId="8244" priority="8452" stopIfTrue="1">
      <formula>OR(F69="[Balance]",F69="[Transfer]",ISBLANK(F69))</formula>
    </cfRule>
    <cfRule type="expression" dxfId="8243" priority="8453" stopIfTrue="1">
      <formula>OR(ISERROR(MATCH(F69,yearlyA,0)),ISERROR(MATCH(F69,monthlyA,0)))</formula>
    </cfRule>
  </conditionalFormatting>
  <conditionalFormatting sqref="A69">
    <cfRule type="expression" dxfId="8242" priority="8454" stopIfTrue="1">
      <formula>AND(ISERROR(MATCH(A69,accounts,0)),NOT(ISBLANK(A69)))</formula>
    </cfRule>
  </conditionalFormatting>
  <conditionalFormatting sqref="F69">
    <cfRule type="expression" dxfId="8241" priority="8446" stopIfTrue="1">
      <formula>AND(NOT(ISBLANK(F69)),ISERROR(MATCH(F69,categories,0)))</formula>
    </cfRule>
    <cfRule type="expression" dxfId="8240" priority="8447" stopIfTrue="1">
      <formula>OR(F69="[Balance]",F69="[Transfer]",ISBLANK(F69))</formula>
    </cfRule>
    <cfRule type="expression" dxfId="8239" priority="8448" stopIfTrue="1">
      <formula>OR(ISERROR(MATCH(F69,yearlyA,0)),ISERROR(MATCH(F69,monthlyA,0)))</formula>
    </cfRule>
  </conditionalFormatting>
  <conditionalFormatting sqref="A69">
    <cfRule type="expression" dxfId="8238" priority="8449" stopIfTrue="1">
      <formula>AND(ISERROR(MATCH(A69,accounts,0)),NOT(ISBLANK(A69)))</formula>
    </cfRule>
  </conditionalFormatting>
  <conditionalFormatting sqref="F71">
    <cfRule type="expression" dxfId="8237" priority="8441" stopIfTrue="1">
      <formula>AND(NOT(ISBLANK(F71)),ISERROR(MATCH(F71,categories,0)))</formula>
    </cfRule>
    <cfRule type="expression" dxfId="8236" priority="8442" stopIfTrue="1">
      <formula>OR(F71="[Balance]",F71="[Transfer]",ISBLANK(F71))</formula>
    </cfRule>
    <cfRule type="expression" dxfId="8235" priority="8443" stopIfTrue="1">
      <formula>OR(ISERROR(MATCH(F71,yearlyA,0)),ISERROR(MATCH(F71,monthlyA,0)))</formula>
    </cfRule>
  </conditionalFormatting>
  <conditionalFormatting sqref="A71">
    <cfRule type="expression" dxfId="8234" priority="8444" stopIfTrue="1">
      <formula>AND(ISERROR(MATCH(A71,accounts,0)),NOT(ISBLANK(A71)))</formula>
    </cfRule>
  </conditionalFormatting>
  <conditionalFormatting sqref="F71">
    <cfRule type="expression" dxfId="8233" priority="8436" stopIfTrue="1">
      <formula>AND(NOT(ISBLANK(F71)),ISERROR(MATCH(F71,categories,0)))</formula>
    </cfRule>
    <cfRule type="expression" dxfId="8232" priority="8437" stopIfTrue="1">
      <formula>OR(F71="[Balance]",F71="[Transfer]",ISBLANK(F71))</formula>
    </cfRule>
    <cfRule type="expression" dxfId="8231" priority="8438" stopIfTrue="1">
      <formula>OR(ISERROR(MATCH(F71,yearlyA,0)),ISERROR(MATCH(F71,monthlyA,0)))</formula>
    </cfRule>
  </conditionalFormatting>
  <conditionalFormatting sqref="A71">
    <cfRule type="expression" dxfId="8230" priority="8439" stopIfTrue="1">
      <formula>AND(ISERROR(MATCH(A71,accounts,0)),NOT(ISBLANK(A71)))</formula>
    </cfRule>
  </conditionalFormatting>
  <conditionalFormatting sqref="F72">
    <cfRule type="expression" dxfId="8229" priority="8431" stopIfTrue="1">
      <formula>AND(NOT(ISBLANK(F72)),ISERROR(MATCH(F72,categories,0)))</formula>
    </cfRule>
    <cfRule type="expression" dxfId="8228" priority="8432" stopIfTrue="1">
      <formula>OR(F72="[Balance]",F72="[Transfer]",ISBLANK(F72))</formula>
    </cfRule>
    <cfRule type="expression" dxfId="8227" priority="8433" stopIfTrue="1">
      <formula>OR(ISERROR(MATCH(F72,yearlyA,0)),ISERROR(MATCH(F72,monthlyA,0)))</formula>
    </cfRule>
  </conditionalFormatting>
  <conditionalFormatting sqref="A72">
    <cfRule type="expression" dxfId="8226" priority="8434" stopIfTrue="1">
      <formula>AND(ISERROR(MATCH(A72,accounts,0)),NOT(ISBLANK(A72)))</formula>
    </cfRule>
  </conditionalFormatting>
  <conditionalFormatting sqref="F72">
    <cfRule type="expression" dxfId="8225" priority="8426" stopIfTrue="1">
      <formula>AND(NOT(ISBLANK(F72)),ISERROR(MATCH(F72,categories,0)))</formula>
    </cfRule>
    <cfRule type="expression" dxfId="8224" priority="8427" stopIfTrue="1">
      <formula>OR(F72="[Balance]",F72="[Transfer]",ISBLANK(F72))</formula>
    </cfRule>
    <cfRule type="expression" dxfId="8223" priority="8428" stopIfTrue="1">
      <formula>OR(ISERROR(MATCH(F72,yearlyA,0)),ISERROR(MATCH(F72,monthlyA,0)))</formula>
    </cfRule>
  </conditionalFormatting>
  <conditionalFormatting sqref="A72">
    <cfRule type="expression" dxfId="8222" priority="8429" stopIfTrue="1">
      <formula>AND(ISERROR(MATCH(A72,accounts,0)),NOT(ISBLANK(A72)))</formula>
    </cfRule>
  </conditionalFormatting>
  <conditionalFormatting sqref="F73">
    <cfRule type="expression" dxfId="8221" priority="8421" stopIfTrue="1">
      <formula>AND(NOT(ISBLANK(F73)),ISERROR(MATCH(F73,categories,0)))</formula>
    </cfRule>
    <cfRule type="expression" dxfId="8220" priority="8422" stopIfTrue="1">
      <formula>OR(F73="[Balance]",F73="[Transfer]",ISBLANK(F73))</formula>
    </cfRule>
    <cfRule type="expression" dxfId="8219" priority="8423" stopIfTrue="1">
      <formula>OR(ISERROR(MATCH(F73,yearlyA,0)),ISERROR(MATCH(F73,monthlyA,0)))</formula>
    </cfRule>
  </conditionalFormatting>
  <conditionalFormatting sqref="A73">
    <cfRule type="expression" dxfId="8218" priority="8424" stopIfTrue="1">
      <formula>AND(ISERROR(MATCH(A73,accounts,0)),NOT(ISBLANK(A73)))</formula>
    </cfRule>
  </conditionalFormatting>
  <conditionalFormatting sqref="F73">
    <cfRule type="expression" dxfId="8217" priority="8416" stopIfTrue="1">
      <formula>AND(NOT(ISBLANK(F73)),ISERROR(MATCH(F73,categories,0)))</formula>
    </cfRule>
    <cfRule type="expression" dxfId="8216" priority="8417" stopIfTrue="1">
      <formula>OR(F73="[Balance]",F73="[Transfer]",ISBLANK(F73))</formula>
    </cfRule>
    <cfRule type="expression" dxfId="8215" priority="8418" stopIfTrue="1">
      <formula>OR(ISERROR(MATCH(F73,yearlyA,0)),ISERROR(MATCH(F73,monthlyA,0)))</formula>
    </cfRule>
  </conditionalFormatting>
  <conditionalFormatting sqref="A73">
    <cfRule type="expression" dxfId="8214" priority="8419" stopIfTrue="1">
      <formula>AND(ISERROR(MATCH(A73,accounts,0)),NOT(ISBLANK(A73)))</formula>
    </cfRule>
  </conditionalFormatting>
  <conditionalFormatting sqref="F74">
    <cfRule type="expression" dxfId="8213" priority="8411" stopIfTrue="1">
      <formula>AND(NOT(ISBLANK(F74)),ISERROR(MATCH(F74,categories,0)))</formula>
    </cfRule>
    <cfRule type="expression" dxfId="8212" priority="8412" stopIfTrue="1">
      <formula>OR(F74="[Balance]",F74="[Transfer]",ISBLANK(F74))</formula>
    </cfRule>
    <cfRule type="expression" dxfId="8211" priority="8413" stopIfTrue="1">
      <formula>OR(ISERROR(MATCH(F74,yearlyA,0)),ISERROR(MATCH(F74,monthlyA,0)))</formula>
    </cfRule>
  </conditionalFormatting>
  <conditionalFormatting sqref="A74">
    <cfRule type="expression" dxfId="8210" priority="8414" stopIfTrue="1">
      <formula>AND(ISERROR(MATCH(A74,accounts,0)),NOT(ISBLANK(A74)))</formula>
    </cfRule>
  </conditionalFormatting>
  <conditionalFormatting sqref="F74">
    <cfRule type="expression" dxfId="8209" priority="8406" stopIfTrue="1">
      <formula>AND(NOT(ISBLANK(F74)),ISERROR(MATCH(F74,categories,0)))</formula>
    </cfRule>
    <cfRule type="expression" dxfId="8208" priority="8407" stopIfTrue="1">
      <formula>OR(F74="[Balance]",F74="[Transfer]",ISBLANK(F74))</formula>
    </cfRule>
    <cfRule type="expression" dxfId="8207" priority="8408" stopIfTrue="1">
      <formula>OR(ISERROR(MATCH(F74,yearlyA,0)),ISERROR(MATCH(F74,monthlyA,0)))</formula>
    </cfRule>
  </conditionalFormatting>
  <conditionalFormatting sqref="A74">
    <cfRule type="expression" dxfId="8206" priority="8409" stopIfTrue="1">
      <formula>AND(ISERROR(MATCH(A74,accounts,0)),NOT(ISBLANK(A74)))</formula>
    </cfRule>
  </conditionalFormatting>
  <conditionalFormatting sqref="F76:F77">
    <cfRule type="expression" dxfId="8205" priority="8401" stopIfTrue="1">
      <formula>AND(NOT(ISBLANK(F76)),ISERROR(MATCH(F76,categories,0)))</formula>
    </cfRule>
    <cfRule type="expression" dxfId="8204" priority="8402" stopIfTrue="1">
      <formula>OR(F76="[Balance]",F76="[Transfer]",ISBLANK(F76))</formula>
    </cfRule>
    <cfRule type="expression" dxfId="8203" priority="8403" stopIfTrue="1">
      <formula>OR(ISERROR(MATCH(F76,yearlyA,0)),ISERROR(MATCH(F76,monthlyA,0)))</formula>
    </cfRule>
  </conditionalFormatting>
  <conditionalFormatting sqref="A76:A77">
    <cfRule type="expression" dxfId="8202" priority="8404" stopIfTrue="1">
      <formula>AND(ISERROR(MATCH(A76,accounts,0)),NOT(ISBLANK(A76)))</formula>
    </cfRule>
  </conditionalFormatting>
  <conditionalFormatting sqref="F76:F77">
    <cfRule type="expression" dxfId="8201" priority="8396" stopIfTrue="1">
      <formula>AND(NOT(ISBLANK(F76)),ISERROR(MATCH(F76,categories,0)))</formula>
    </cfRule>
    <cfRule type="expression" dxfId="8200" priority="8397" stopIfTrue="1">
      <formula>OR(F76="[Balance]",F76="[Transfer]",ISBLANK(F76))</formula>
    </cfRule>
    <cfRule type="expression" dxfId="8199" priority="8398" stopIfTrue="1">
      <formula>OR(ISERROR(MATCH(F76,yearlyA,0)),ISERROR(MATCH(F76,monthlyA,0)))</formula>
    </cfRule>
  </conditionalFormatting>
  <conditionalFormatting sqref="A76:A77">
    <cfRule type="expression" dxfId="8198" priority="8399" stopIfTrue="1">
      <formula>AND(ISERROR(MATCH(A76,accounts,0)),NOT(ISBLANK(A76)))</formula>
    </cfRule>
  </conditionalFormatting>
  <conditionalFormatting sqref="F75">
    <cfRule type="expression" dxfId="8197" priority="8391" stopIfTrue="1">
      <formula>AND(NOT(ISBLANK(F75)),ISERROR(MATCH(F75,categories,0)))</formula>
    </cfRule>
    <cfRule type="expression" dxfId="8196" priority="8392" stopIfTrue="1">
      <formula>OR(F75="[Balance]",F75="[Transfer]",ISBLANK(F75))</formula>
    </cfRule>
    <cfRule type="expression" dxfId="8195" priority="8393" stopIfTrue="1">
      <formula>OR(ISERROR(MATCH(F75,yearlyA,0)),ISERROR(MATCH(F75,monthlyA,0)))</formula>
    </cfRule>
  </conditionalFormatting>
  <conditionalFormatting sqref="A75">
    <cfRule type="expression" dxfId="8194" priority="8394" stopIfTrue="1">
      <formula>AND(ISERROR(MATCH(A75,accounts,0)),NOT(ISBLANK(A75)))</formula>
    </cfRule>
  </conditionalFormatting>
  <conditionalFormatting sqref="F75">
    <cfRule type="expression" dxfId="8193" priority="8386" stopIfTrue="1">
      <formula>AND(NOT(ISBLANK(F75)),ISERROR(MATCH(F75,categories,0)))</formula>
    </cfRule>
    <cfRule type="expression" dxfId="8192" priority="8387" stopIfTrue="1">
      <formula>OR(F75="[Balance]",F75="[Transfer]",ISBLANK(F75))</formula>
    </cfRule>
    <cfRule type="expression" dxfId="8191" priority="8388" stopIfTrue="1">
      <formula>OR(ISERROR(MATCH(F75,yearlyA,0)),ISERROR(MATCH(F75,monthlyA,0)))</formula>
    </cfRule>
  </conditionalFormatting>
  <conditionalFormatting sqref="A75">
    <cfRule type="expression" dxfId="8190" priority="8389" stopIfTrue="1">
      <formula>AND(ISERROR(MATCH(A75,accounts,0)),NOT(ISBLANK(A75)))</formula>
    </cfRule>
  </conditionalFormatting>
  <conditionalFormatting sqref="F78:F79">
    <cfRule type="expression" dxfId="8189" priority="8381" stopIfTrue="1">
      <formula>AND(NOT(ISBLANK(F78)),ISERROR(MATCH(F78,categories,0)))</formula>
    </cfRule>
    <cfRule type="expression" dxfId="8188" priority="8382" stopIfTrue="1">
      <formula>OR(F78="[Balance]",F78="[Transfer]",ISBLANK(F78))</formula>
    </cfRule>
    <cfRule type="expression" dxfId="8187" priority="8383" stopIfTrue="1">
      <formula>OR(ISERROR(MATCH(F78,yearlyA,0)),ISERROR(MATCH(F78,monthlyA,0)))</formula>
    </cfRule>
  </conditionalFormatting>
  <conditionalFormatting sqref="A78:A79">
    <cfRule type="expression" dxfId="8186" priority="8384" stopIfTrue="1">
      <formula>AND(ISERROR(MATCH(A78,accounts,0)),NOT(ISBLANK(A78)))</formula>
    </cfRule>
  </conditionalFormatting>
  <conditionalFormatting sqref="F78:F79">
    <cfRule type="expression" dxfId="8185" priority="8376" stopIfTrue="1">
      <formula>AND(NOT(ISBLANK(F78)),ISERROR(MATCH(F78,categories,0)))</formula>
    </cfRule>
    <cfRule type="expression" dxfId="8184" priority="8377" stopIfTrue="1">
      <formula>OR(F78="[Balance]",F78="[Transfer]",ISBLANK(F78))</formula>
    </cfRule>
    <cfRule type="expression" dxfId="8183" priority="8378" stopIfTrue="1">
      <formula>OR(ISERROR(MATCH(F78,yearlyA,0)),ISERROR(MATCH(F78,monthlyA,0)))</formula>
    </cfRule>
  </conditionalFormatting>
  <conditionalFormatting sqref="A78:A79">
    <cfRule type="expression" dxfId="8182" priority="8379" stopIfTrue="1">
      <formula>AND(ISERROR(MATCH(A78,accounts,0)),NOT(ISBLANK(A78)))</formula>
    </cfRule>
  </conditionalFormatting>
  <conditionalFormatting sqref="F80:F81">
    <cfRule type="expression" dxfId="8181" priority="8371" stopIfTrue="1">
      <formula>AND(NOT(ISBLANK(F80)),ISERROR(MATCH(F80,categories,0)))</formula>
    </cfRule>
    <cfRule type="expression" dxfId="8180" priority="8372" stopIfTrue="1">
      <formula>OR(F80="[Balance]",F80="[Transfer]",ISBLANK(F80))</formula>
    </cfRule>
    <cfRule type="expression" dxfId="8179" priority="8373" stopIfTrue="1">
      <formula>OR(ISERROR(MATCH(F80,yearlyA,0)),ISERROR(MATCH(F80,monthlyA,0)))</formula>
    </cfRule>
  </conditionalFormatting>
  <conditionalFormatting sqref="A80:A81">
    <cfRule type="expression" dxfId="8178" priority="8374" stopIfTrue="1">
      <formula>AND(ISERROR(MATCH(A80,accounts,0)),NOT(ISBLANK(A80)))</formula>
    </cfRule>
  </conditionalFormatting>
  <conditionalFormatting sqref="F80:F81">
    <cfRule type="expression" dxfId="8177" priority="8366" stopIfTrue="1">
      <formula>AND(NOT(ISBLANK(F80)),ISERROR(MATCH(F80,categories,0)))</formula>
    </cfRule>
    <cfRule type="expression" dxfId="8176" priority="8367" stopIfTrue="1">
      <formula>OR(F80="[Balance]",F80="[Transfer]",ISBLANK(F80))</formula>
    </cfRule>
    <cfRule type="expression" dxfId="8175" priority="8368" stopIfTrue="1">
      <formula>OR(ISERROR(MATCH(F80,yearlyA,0)),ISERROR(MATCH(F80,monthlyA,0)))</formula>
    </cfRule>
  </conditionalFormatting>
  <conditionalFormatting sqref="A80:A81">
    <cfRule type="expression" dxfId="8174" priority="8369" stopIfTrue="1">
      <formula>AND(ISERROR(MATCH(A80,accounts,0)),NOT(ISBLANK(A80)))</formula>
    </cfRule>
  </conditionalFormatting>
  <conditionalFormatting sqref="F82">
    <cfRule type="expression" dxfId="8173" priority="8361" stopIfTrue="1">
      <formula>AND(NOT(ISBLANK(F82)),ISERROR(MATCH(F82,categories,0)))</formula>
    </cfRule>
    <cfRule type="expression" dxfId="8172" priority="8362" stopIfTrue="1">
      <formula>OR(F82="[Balance]",F82="[Transfer]",ISBLANK(F82))</formula>
    </cfRule>
    <cfRule type="expression" dxfId="8171" priority="8363" stopIfTrue="1">
      <formula>OR(ISERROR(MATCH(F82,yearlyA,0)),ISERROR(MATCH(F82,monthlyA,0)))</formula>
    </cfRule>
  </conditionalFormatting>
  <conditionalFormatting sqref="A82">
    <cfRule type="expression" dxfId="8170" priority="8364" stopIfTrue="1">
      <formula>AND(ISERROR(MATCH(A82,accounts,0)),NOT(ISBLANK(A82)))</formula>
    </cfRule>
  </conditionalFormatting>
  <conditionalFormatting sqref="F82">
    <cfRule type="expression" dxfId="8169" priority="8356" stopIfTrue="1">
      <formula>AND(NOT(ISBLANK(F82)),ISERROR(MATCH(F82,categories,0)))</formula>
    </cfRule>
    <cfRule type="expression" dxfId="8168" priority="8357" stopIfTrue="1">
      <formula>OR(F82="[Balance]",F82="[Transfer]",ISBLANK(F82))</formula>
    </cfRule>
    <cfRule type="expression" dxfId="8167" priority="8358" stopIfTrue="1">
      <formula>OR(ISERROR(MATCH(F82,yearlyA,0)),ISERROR(MATCH(F82,monthlyA,0)))</formula>
    </cfRule>
  </conditionalFormatting>
  <conditionalFormatting sqref="A82">
    <cfRule type="expression" dxfId="8166" priority="8359" stopIfTrue="1">
      <formula>AND(ISERROR(MATCH(A82,accounts,0)),NOT(ISBLANK(A82)))</formula>
    </cfRule>
  </conditionalFormatting>
  <conditionalFormatting sqref="F83">
    <cfRule type="expression" dxfId="8165" priority="8351" stopIfTrue="1">
      <formula>AND(NOT(ISBLANK(F83)),ISERROR(MATCH(F83,categories,0)))</formula>
    </cfRule>
    <cfRule type="expression" dxfId="8164" priority="8352" stopIfTrue="1">
      <formula>OR(F83="[Balance]",F83="[Transfer]",ISBLANK(F83))</formula>
    </cfRule>
    <cfRule type="expression" dxfId="8163" priority="8353" stopIfTrue="1">
      <formula>OR(ISERROR(MATCH(F83,yearlyA,0)),ISERROR(MATCH(F83,monthlyA,0)))</formula>
    </cfRule>
  </conditionalFormatting>
  <conditionalFormatting sqref="A83">
    <cfRule type="expression" dxfId="8162" priority="8354" stopIfTrue="1">
      <formula>AND(ISERROR(MATCH(A83,accounts,0)),NOT(ISBLANK(A83)))</formula>
    </cfRule>
  </conditionalFormatting>
  <conditionalFormatting sqref="F83">
    <cfRule type="expression" dxfId="8161" priority="8346" stopIfTrue="1">
      <formula>AND(NOT(ISBLANK(F83)),ISERROR(MATCH(F83,categories,0)))</formula>
    </cfRule>
    <cfRule type="expression" dxfId="8160" priority="8347" stopIfTrue="1">
      <formula>OR(F83="[Balance]",F83="[Transfer]",ISBLANK(F83))</formula>
    </cfRule>
    <cfRule type="expression" dxfId="8159" priority="8348" stopIfTrue="1">
      <formula>OR(ISERROR(MATCH(F83,yearlyA,0)),ISERROR(MATCH(F83,monthlyA,0)))</formula>
    </cfRule>
  </conditionalFormatting>
  <conditionalFormatting sqref="A83">
    <cfRule type="expression" dxfId="8158" priority="8349" stopIfTrue="1">
      <formula>AND(ISERROR(MATCH(A83,accounts,0)),NOT(ISBLANK(A83)))</formula>
    </cfRule>
  </conditionalFormatting>
  <conditionalFormatting sqref="F85">
    <cfRule type="expression" dxfId="8157" priority="8341" stopIfTrue="1">
      <formula>AND(NOT(ISBLANK(F85)),ISERROR(MATCH(F85,categories,0)))</formula>
    </cfRule>
    <cfRule type="expression" dxfId="8156" priority="8342" stopIfTrue="1">
      <formula>OR(F85="[Balance]",F85="[Transfer]",ISBLANK(F85))</formula>
    </cfRule>
    <cfRule type="expression" dxfId="8155" priority="8343" stopIfTrue="1">
      <formula>OR(ISERROR(MATCH(F85,yearlyA,0)),ISERROR(MATCH(F85,monthlyA,0)))</formula>
    </cfRule>
  </conditionalFormatting>
  <conditionalFormatting sqref="A85">
    <cfRule type="expression" dxfId="8154" priority="8344" stopIfTrue="1">
      <formula>AND(ISERROR(MATCH(A85,accounts,0)),NOT(ISBLANK(A85)))</formula>
    </cfRule>
  </conditionalFormatting>
  <conditionalFormatting sqref="F85">
    <cfRule type="expression" dxfId="8153" priority="8336" stopIfTrue="1">
      <formula>AND(NOT(ISBLANK(F85)),ISERROR(MATCH(F85,categories,0)))</formula>
    </cfRule>
    <cfRule type="expression" dxfId="8152" priority="8337" stopIfTrue="1">
      <formula>OR(F85="[Balance]",F85="[Transfer]",ISBLANK(F85))</formula>
    </cfRule>
    <cfRule type="expression" dxfId="8151" priority="8338" stopIfTrue="1">
      <formula>OR(ISERROR(MATCH(F85,yearlyA,0)),ISERROR(MATCH(F85,monthlyA,0)))</formula>
    </cfRule>
  </conditionalFormatting>
  <conditionalFormatting sqref="A85">
    <cfRule type="expression" dxfId="8150" priority="8339" stopIfTrue="1">
      <formula>AND(ISERROR(MATCH(A85,accounts,0)),NOT(ISBLANK(A85)))</formula>
    </cfRule>
  </conditionalFormatting>
  <conditionalFormatting sqref="F84">
    <cfRule type="expression" dxfId="8149" priority="8331" stopIfTrue="1">
      <formula>AND(NOT(ISBLANK(F84)),ISERROR(MATCH(F84,categories,0)))</formula>
    </cfRule>
    <cfRule type="expression" dxfId="8148" priority="8332" stopIfTrue="1">
      <formula>OR(F84="[Balance]",F84="[Transfer]",ISBLANK(F84))</formula>
    </cfRule>
    <cfRule type="expression" dxfId="8147" priority="8333" stopIfTrue="1">
      <formula>OR(ISERROR(MATCH(F84,yearlyA,0)),ISERROR(MATCH(F84,monthlyA,0)))</formula>
    </cfRule>
  </conditionalFormatting>
  <conditionalFormatting sqref="A84">
    <cfRule type="expression" dxfId="8146" priority="8334" stopIfTrue="1">
      <formula>AND(ISERROR(MATCH(A84,accounts,0)),NOT(ISBLANK(A84)))</formula>
    </cfRule>
  </conditionalFormatting>
  <conditionalFormatting sqref="F84">
    <cfRule type="expression" dxfId="8145" priority="8326" stopIfTrue="1">
      <formula>AND(NOT(ISBLANK(F84)),ISERROR(MATCH(F84,categories,0)))</formula>
    </cfRule>
    <cfRule type="expression" dxfId="8144" priority="8327" stopIfTrue="1">
      <formula>OR(F84="[Balance]",F84="[Transfer]",ISBLANK(F84))</formula>
    </cfRule>
    <cfRule type="expression" dxfId="8143" priority="8328" stopIfTrue="1">
      <formula>OR(ISERROR(MATCH(F84,yearlyA,0)),ISERROR(MATCH(F84,monthlyA,0)))</formula>
    </cfRule>
  </conditionalFormatting>
  <conditionalFormatting sqref="A84">
    <cfRule type="expression" dxfId="8142" priority="8329" stopIfTrue="1">
      <formula>AND(ISERROR(MATCH(A84,accounts,0)),NOT(ISBLANK(A84)))</formula>
    </cfRule>
  </conditionalFormatting>
  <conditionalFormatting sqref="F86">
    <cfRule type="expression" dxfId="8141" priority="8321" stopIfTrue="1">
      <formula>AND(NOT(ISBLANK(F86)),ISERROR(MATCH(F86,categories,0)))</formula>
    </cfRule>
    <cfRule type="expression" dxfId="8140" priority="8322" stopIfTrue="1">
      <formula>OR(F86="[Balance]",F86="[Transfer]",ISBLANK(F86))</formula>
    </cfRule>
    <cfRule type="expression" dxfId="8139" priority="8323" stopIfTrue="1">
      <formula>OR(ISERROR(MATCH(F86,yearlyA,0)),ISERROR(MATCH(F86,monthlyA,0)))</formula>
    </cfRule>
  </conditionalFormatting>
  <conditionalFormatting sqref="A86">
    <cfRule type="expression" dxfId="8138" priority="8324" stopIfTrue="1">
      <formula>AND(ISERROR(MATCH(A86,accounts,0)),NOT(ISBLANK(A86)))</formula>
    </cfRule>
  </conditionalFormatting>
  <conditionalFormatting sqref="F86">
    <cfRule type="expression" dxfId="8137" priority="8316" stopIfTrue="1">
      <formula>AND(NOT(ISBLANK(F86)),ISERROR(MATCH(F86,categories,0)))</formula>
    </cfRule>
    <cfRule type="expression" dxfId="8136" priority="8317" stopIfTrue="1">
      <formula>OR(F86="[Balance]",F86="[Transfer]",ISBLANK(F86))</formula>
    </cfRule>
    <cfRule type="expression" dxfId="8135" priority="8318" stopIfTrue="1">
      <formula>OR(ISERROR(MATCH(F86,yearlyA,0)),ISERROR(MATCH(F86,monthlyA,0)))</formula>
    </cfRule>
  </conditionalFormatting>
  <conditionalFormatting sqref="A86">
    <cfRule type="expression" dxfId="8134" priority="8319" stopIfTrue="1">
      <formula>AND(ISERROR(MATCH(A86,accounts,0)),NOT(ISBLANK(A86)))</formula>
    </cfRule>
  </conditionalFormatting>
  <conditionalFormatting sqref="F87">
    <cfRule type="expression" dxfId="8133" priority="8311" stopIfTrue="1">
      <formula>AND(NOT(ISBLANK(F87)),ISERROR(MATCH(F87,categories,0)))</formula>
    </cfRule>
    <cfRule type="expression" dxfId="8132" priority="8312" stopIfTrue="1">
      <formula>OR(F87="[Balance]",F87="[Transfer]",ISBLANK(F87))</formula>
    </cfRule>
    <cfRule type="expression" dxfId="8131" priority="8313" stopIfTrue="1">
      <formula>OR(ISERROR(MATCH(F87,yearlyA,0)),ISERROR(MATCH(F87,monthlyA,0)))</formula>
    </cfRule>
  </conditionalFormatting>
  <conditionalFormatting sqref="A87">
    <cfRule type="expression" dxfId="8130" priority="8314" stopIfTrue="1">
      <formula>AND(ISERROR(MATCH(A87,accounts,0)),NOT(ISBLANK(A87)))</formula>
    </cfRule>
  </conditionalFormatting>
  <conditionalFormatting sqref="F87">
    <cfRule type="expression" dxfId="8129" priority="8306" stopIfTrue="1">
      <formula>AND(NOT(ISBLANK(F87)),ISERROR(MATCH(F87,categories,0)))</formula>
    </cfRule>
    <cfRule type="expression" dxfId="8128" priority="8307" stopIfTrue="1">
      <formula>OR(F87="[Balance]",F87="[Transfer]",ISBLANK(F87))</formula>
    </cfRule>
    <cfRule type="expression" dxfId="8127" priority="8308" stopIfTrue="1">
      <formula>OR(ISERROR(MATCH(F87,yearlyA,0)),ISERROR(MATCH(F87,monthlyA,0)))</formula>
    </cfRule>
  </conditionalFormatting>
  <conditionalFormatting sqref="A87">
    <cfRule type="expression" dxfId="8126" priority="8309" stopIfTrue="1">
      <formula>AND(ISERROR(MATCH(A87,accounts,0)),NOT(ISBLANK(A87)))</formula>
    </cfRule>
  </conditionalFormatting>
  <conditionalFormatting sqref="F88">
    <cfRule type="expression" dxfId="8125" priority="8301" stopIfTrue="1">
      <formula>AND(NOT(ISBLANK(F88)),ISERROR(MATCH(F88,categories,0)))</formula>
    </cfRule>
    <cfRule type="expression" dxfId="8124" priority="8302" stopIfTrue="1">
      <formula>OR(F88="[Balance]",F88="[Transfer]",ISBLANK(F88))</formula>
    </cfRule>
    <cfRule type="expression" dxfId="8123" priority="8303" stopIfTrue="1">
      <formula>OR(ISERROR(MATCH(F88,yearlyA,0)),ISERROR(MATCH(F88,monthlyA,0)))</formula>
    </cfRule>
  </conditionalFormatting>
  <conditionalFormatting sqref="A88">
    <cfRule type="expression" dxfId="8122" priority="8304" stopIfTrue="1">
      <formula>AND(ISERROR(MATCH(A88,accounts,0)),NOT(ISBLANK(A88)))</formula>
    </cfRule>
  </conditionalFormatting>
  <conditionalFormatting sqref="F88">
    <cfRule type="expression" dxfId="8121" priority="8296" stopIfTrue="1">
      <formula>AND(NOT(ISBLANK(F88)),ISERROR(MATCH(F88,categories,0)))</formula>
    </cfRule>
    <cfRule type="expression" dxfId="8120" priority="8297" stopIfTrue="1">
      <formula>OR(F88="[Balance]",F88="[Transfer]",ISBLANK(F88))</formula>
    </cfRule>
    <cfRule type="expression" dxfId="8119" priority="8298" stopIfTrue="1">
      <formula>OR(ISERROR(MATCH(F88,yearlyA,0)),ISERROR(MATCH(F88,monthlyA,0)))</formula>
    </cfRule>
  </conditionalFormatting>
  <conditionalFormatting sqref="A88">
    <cfRule type="expression" dxfId="8118" priority="8299" stopIfTrue="1">
      <formula>AND(ISERROR(MATCH(A88,accounts,0)),NOT(ISBLANK(A88)))</formula>
    </cfRule>
  </conditionalFormatting>
  <conditionalFormatting sqref="F89">
    <cfRule type="expression" dxfId="8117" priority="8291" stopIfTrue="1">
      <formula>AND(NOT(ISBLANK(F89)),ISERROR(MATCH(F89,categories,0)))</formula>
    </cfRule>
    <cfRule type="expression" dxfId="8116" priority="8292" stopIfTrue="1">
      <formula>OR(F89="[Balance]",F89="[Transfer]",ISBLANK(F89))</formula>
    </cfRule>
    <cfRule type="expression" dxfId="8115" priority="8293" stopIfTrue="1">
      <formula>OR(ISERROR(MATCH(F89,yearlyA,0)),ISERROR(MATCH(F89,monthlyA,0)))</formula>
    </cfRule>
  </conditionalFormatting>
  <conditionalFormatting sqref="A89">
    <cfRule type="expression" dxfId="8114" priority="8294" stopIfTrue="1">
      <formula>AND(ISERROR(MATCH(A89,accounts,0)),NOT(ISBLANK(A89)))</formula>
    </cfRule>
  </conditionalFormatting>
  <conditionalFormatting sqref="F89">
    <cfRule type="expression" dxfId="8113" priority="8286" stopIfTrue="1">
      <formula>AND(NOT(ISBLANK(F89)),ISERROR(MATCH(F89,categories,0)))</formula>
    </cfRule>
    <cfRule type="expression" dxfId="8112" priority="8287" stopIfTrue="1">
      <formula>OR(F89="[Balance]",F89="[Transfer]",ISBLANK(F89))</formula>
    </cfRule>
    <cfRule type="expression" dxfId="8111" priority="8288" stopIfTrue="1">
      <formula>OR(ISERROR(MATCH(F89,yearlyA,0)),ISERROR(MATCH(F89,monthlyA,0)))</formula>
    </cfRule>
  </conditionalFormatting>
  <conditionalFormatting sqref="A89">
    <cfRule type="expression" dxfId="8110" priority="8289" stopIfTrue="1">
      <formula>AND(ISERROR(MATCH(A89,accounts,0)),NOT(ISBLANK(A89)))</formula>
    </cfRule>
  </conditionalFormatting>
  <conditionalFormatting sqref="F91">
    <cfRule type="expression" dxfId="8109" priority="8281" stopIfTrue="1">
      <formula>AND(NOT(ISBLANK(F91)),ISERROR(MATCH(F91,categories,0)))</formula>
    </cfRule>
    <cfRule type="expression" dxfId="8108" priority="8282" stopIfTrue="1">
      <formula>OR(F91="[Balance]",F91="[Transfer]",ISBLANK(F91))</formula>
    </cfRule>
    <cfRule type="expression" dxfId="8107" priority="8283" stopIfTrue="1">
      <formula>OR(ISERROR(MATCH(F91,yearlyA,0)),ISERROR(MATCH(F91,monthlyA,0)))</formula>
    </cfRule>
  </conditionalFormatting>
  <conditionalFormatting sqref="A91">
    <cfRule type="expression" dxfId="8106" priority="8284" stopIfTrue="1">
      <formula>AND(ISERROR(MATCH(A91,accounts,0)),NOT(ISBLANK(A91)))</formula>
    </cfRule>
  </conditionalFormatting>
  <conditionalFormatting sqref="F91">
    <cfRule type="expression" dxfId="8105" priority="8276" stopIfTrue="1">
      <formula>AND(NOT(ISBLANK(F91)),ISERROR(MATCH(F91,categories,0)))</formula>
    </cfRule>
    <cfRule type="expression" dxfId="8104" priority="8277" stopIfTrue="1">
      <formula>OR(F91="[Balance]",F91="[Transfer]",ISBLANK(F91))</formula>
    </cfRule>
    <cfRule type="expression" dxfId="8103" priority="8278" stopIfTrue="1">
      <formula>OR(ISERROR(MATCH(F91,yearlyA,0)),ISERROR(MATCH(F91,monthlyA,0)))</formula>
    </cfRule>
  </conditionalFormatting>
  <conditionalFormatting sqref="A91">
    <cfRule type="expression" dxfId="8102" priority="8279" stopIfTrue="1">
      <formula>AND(ISERROR(MATCH(A91,accounts,0)),NOT(ISBLANK(A91)))</formula>
    </cfRule>
  </conditionalFormatting>
  <conditionalFormatting sqref="F90">
    <cfRule type="expression" dxfId="8101" priority="8271" stopIfTrue="1">
      <formula>AND(NOT(ISBLANK(F90)),ISERROR(MATCH(F90,categories,0)))</formula>
    </cfRule>
    <cfRule type="expression" dxfId="8100" priority="8272" stopIfTrue="1">
      <formula>OR(F90="[Balance]",F90="[Transfer]",ISBLANK(F90))</formula>
    </cfRule>
    <cfRule type="expression" dxfId="8099" priority="8273" stopIfTrue="1">
      <formula>OR(ISERROR(MATCH(F90,yearlyA,0)),ISERROR(MATCH(F90,monthlyA,0)))</formula>
    </cfRule>
  </conditionalFormatting>
  <conditionalFormatting sqref="A90">
    <cfRule type="expression" dxfId="8098" priority="8274" stopIfTrue="1">
      <formula>AND(ISERROR(MATCH(A90,accounts,0)),NOT(ISBLANK(A90)))</formula>
    </cfRule>
  </conditionalFormatting>
  <conditionalFormatting sqref="F90">
    <cfRule type="expression" dxfId="8097" priority="8266" stopIfTrue="1">
      <formula>AND(NOT(ISBLANK(F90)),ISERROR(MATCH(F90,categories,0)))</formula>
    </cfRule>
    <cfRule type="expression" dxfId="8096" priority="8267" stopIfTrue="1">
      <formula>OR(F90="[Balance]",F90="[Transfer]",ISBLANK(F90))</formula>
    </cfRule>
    <cfRule type="expression" dxfId="8095" priority="8268" stopIfTrue="1">
      <formula>OR(ISERROR(MATCH(F90,yearlyA,0)),ISERROR(MATCH(F90,monthlyA,0)))</formula>
    </cfRule>
  </conditionalFormatting>
  <conditionalFormatting sqref="A90">
    <cfRule type="expression" dxfId="8094" priority="8269" stopIfTrue="1">
      <formula>AND(ISERROR(MATCH(A90,accounts,0)),NOT(ISBLANK(A90)))</formula>
    </cfRule>
  </conditionalFormatting>
  <conditionalFormatting sqref="F92">
    <cfRule type="expression" dxfId="8093" priority="8261" stopIfTrue="1">
      <formula>AND(NOT(ISBLANK(F92)),ISERROR(MATCH(F92,categories,0)))</formula>
    </cfRule>
    <cfRule type="expression" dxfId="8092" priority="8262" stopIfTrue="1">
      <formula>OR(F92="[Balance]",F92="[Transfer]",ISBLANK(F92))</formula>
    </cfRule>
    <cfRule type="expression" dxfId="8091" priority="8263" stopIfTrue="1">
      <formula>OR(ISERROR(MATCH(F92,yearlyA,0)),ISERROR(MATCH(F92,monthlyA,0)))</formula>
    </cfRule>
  </conditionalFormatting>
  <conditionalFormatting sqref="A92">
    <cfRule type="expression" dxfId="8090" priority="8264" stopIfTrue="1">
      <formula>AND(ISERROR(MATCH(A92,accounts,0)),NOT(ISBLANK(A92)))</formula>
    </cfRule>
  </conditionalFormatting>
  <conditionalFormatting sqref="F92">
    <cfRule type="expression" dxfId="8089" priority="8256" stopIfTrue="1">
      <formula>AND(NOT(ISBLANK(F92)),ISERROR(MATCH(F92,categories,0)))</formula>
    </cfRule>
    <cfRule type="expression" dxfId="8088" priority="8257" stopIfTrue="1">
      <formula>OR(F92="[Balance]",F92="[Transfer]",ISBLANK(F92))</formula>
    </cfRule>
    <cfRule type="expression" dxfId="8087" priority="8258" stopIfTrue="1">
      <formula>OR(ISERROR(MATCH(F92,yearlyA,0)),ISERROR(MATCH(F92,monthlyA,0)))</formula>
    </cfRule>
  </conditionalFormatting>
  <conditionalFormatting sqref="A92">
    <cfRule type="expression" dxfId="8086" priority="8259" stopIfTrue="1">
      <formula>AND(ISERROR(MATCH(A92,accounts,0)),NOT(ISBLANK(A92)))</formula>
    </cfRule>
  </conditionalFormatting>
  <conditionalFormatting sqref="F93">
    <cfRule type="expression" dxfId="8085" priority="8251" stopIfTrue="1">
      <formula>AND(NOT(ISBLANK(F93)),ISERROR(MATCH(F93,categories,0)))</formula>
    </cfRule>
    <cfRule type="expression" dxfId="8084" priority="8252" stopIfTrue="1">
      <formula>OR(F93="[Balance]",F93="[Transfer]",ISBLANK(F93))</formula>
    </cfRule>
    <cfRule type="expression" dxfId="8083" priority="8253" stopIfTrue="1">
      <formula>OR(ISERROR(MATCH(F93,yearlyA,0)),ISERROR(MATCH(F93,monthlyA,0)))</formula>
    </cfRule>
  </conditionalFormatting>
  <conditionalFormatting sqref="A93">
    <cfRule type="expression" dxfId="8082" priority="8254" stopIfTrue="1">
      <formula>AND(ISERROR(MATCH(A93,accounts,0)),NOT(ISBLANK(A93)))</formula>
    </cfRule>
  </conditionalFormatting>
  <conditionalFormatting sqref="F93">
    <cfRule type="expression" dxfId="8081" priority="8246" stopIfTrue="1">
      <formula>AND(NOT(ISBLANK(F93)),ISERROR(MATCH(F93,categories,0)))</formula>
    </cfRule>
    <cfRule type="expression" dxfId="8080" priority="8247" stopIfTrue="1">
      <formula>OR(F93="[Balance]",F93="[Transfer]",ISBLANK(F93))</formula>
    </cfRule>
    <cfRule type="expression" dxfId="8079" priority="8248" stopIfTrue="1">
      <formula>OR(ISERROR(MATCH(F93,yearlyA,0)),ISERROR(MATCH(F93,monthlyA,0)))</formula>
    </cfRule>
  </conditionalFormatting>
  <conditionalFormatting sqref="A93">
    <cfRule type="expression" dxfId="8078" priority="8249" stopIfTrue="1">
      <formula>AND(ISERROR(MATCH(A93,accounts,0)),NOT(ISBLANK(A93)))</formula>
    </cfRule>
  </conditionalFormatting>
  <conditionalFormatting sqref="F94">
    <cfRule type="expression" dxfId="8077" priority="8241" stopIfTrue="1">
      <formula>AND(NOT(ISBLANK(F94)),ISERROR(MATCH(F94,categories,0)))</formula>
    </cfRule>
    <cfRule type="expression" dxfId="8076" priority="8242" stopIfTrue="1">
      <formula>OR(F94="[Balance]",F94="[Transfer]",ISBLANK(F94))</formula>
    </cfRule>
    <cfRule type="expression" dxfId="8075" priority="8243" stopIfTrue="1">
      <formula>OR(ISERROR(MATCH(F94,yearlyA,0)),ISERROR(MATCH(F94,monthlyA,0)))</formula>
    </cfRule>
  </conditionalFormatting>
  <conditionalFormatting sqref="A94">
    <cfRule type="expression" dxfId="8074" priority="8244" stopIfTrue="1">
      <formula>AND(ISERROR(MATCH(A94,accounts,0)),NOT(ISBLANK(A94)))</formula>
    </cfRule>
  </conditionalFormatting>
  <conditionalFormatting sqref="F94">
    <cfRule type="expression" dxfId="8073" priority="8236" stopIfTrue="1">
      <formula>AND(NOT(ISBLANK(F94)),ISERROR(MATCH(F94,categories,0)))</formula>
    </cfRule>
    <cfRule type="expression" dxfId="8072" priority="8237" stopIfTrue="1">
      <formula>OR(F94="[Balance]",F94="[Transfer]",ISBLANK(F94))</formula>
    </cfRule>
    <cfRule type="expression" dxfId="8071" priority="8238" stopIfTrue="1">
      <formula>OR(ISERROR(MATCH(F94,yearlyA,0)),ISERROR(MATCH(F94,monthlyA,0)))</formula>
    </cfRule>
  </conditionalFormatting>
  <conditionalFormatting sqref="A94">
    <cfRule type="expression" dxfId="8070" priority="8239" stopIfTrue="1">
      <formula>AND(ISERROR(MATCH(A94,accounts,0)),NOT(ISBLANK(A94)))</formula>
    </cfRule>
  </conditionalFormatting>
  <conditionalFormatting sqref="F95">
    <cfRule type="expression" dxfId="8069" priority="8231" stopIfTrue="1">
      <formula>AND(NOT(ISBLANK(F95)),ISERROR(MATCH(F95,categories,0)))</formula>
    </cfRule>
    <cfRule type="expression" dxfId="8068" priority="8232" stopIfTrue="1">
      <formula>OR(F95="[Balance]",F95="[Transfer]",ISBLANK(F95))</formula>
    </cfRule>
    <cfRule type="expression" dxfId="8067" priority="8233" stopIfTrue="1">
      <formula>OR(ISERROR(MATCH(F95,yearlyA,0)),ISERROR(MATCH(F95,monthlyA,0)))</formula>
    </cfRule>
  </conditionalFormatting>
  <conditionalFormatting sqref="A95">
    <cfRule type="expression" dxfId="8066" priority="8234" stopIfTrue="1">
      <formula>AND(ISERROR(MATCH(A95,accounts,0)),NOT(ISBLANK(A95)))</formula>
    </cfRule>
  </conditionalFormatting>
  <conditionalFormatting sqref="F95">
    <cfRule type="expression" dxfId="8065" priority="8226" stopIfTrue="1">
      <formula>AND(NOT(ISBLANK(F95)),ISERROR(MATCH(F95,categories,0)))</formula>
    </cfRule>
    <cfRule type="expression" dxfId="8064" priority="8227" stopIfTrue="1">
      <formula>OR(F95="[Balance]",F95="[Transfer]",ISBLANK(F95))</formula>
    </cfRule>
    <cfRule type="expression" dxfId="8063" priority="8228" stopIfTrue="1">
      <formula>OR(ISERROR(MATCH(F95,yearlyA,0)),ISERROR(MATCH(F95,monthlyA,0)))</formula>
    </cfRule>
  </conditionalFormatting>
  <conditionalFormatting sqref="A95">
    <cfRule type="expression" dxfId="8062" priority="8229" stopIfTrue="1">
      <formula>AND(ISERROR(MATCH(A95,accounts,0)),NOT(ISBLANK(A95)))</formula>
    </cfRule>
  </conditionalFormatting>
  <conditionalFormatting sqref="F96">
    <cfRule type="expression" dxfId="8061" priority="8221" stopIfTrue="1">
      <formula>AND(NOT(ISBLANK(F96)),ISERROR(MATCH(F96,categories,0)))</formula>
    </cfRule>
    <cfRule type="expression" dxfId="8060" priority="8222" stopIfTrue="1">
      <formula>OR(F96="[Balance]",F96="[Transfer]",ISBLANK(F96))</formula>
    </cfRule>
    <cfRule type="expression" dxfId="8059" priority="8223" stopIfTrue="1">
      <formula>OR(ISERROR(MATCH(F96,yearlyA,0)),ISERROR(MATCH(F96,monthlyA,0)))</formula>
    </cfRule>
  </conditionalFormatting>
  <conditionalFormatting sqref="A96">
    <cfRule type="expression" dxfId="8058" priority="8224" stopIfTrue="1">
      <formula>AND(ISERROR(MATCH(A96,accounts,0)),NOT(ISBLANK(A96)))</formula>
    </cfRule>
  </conditionalFormatting>
  <conditionalFormatting sqref="F96">
    <cfRule type="expression" dxfId="8057" priority="8216" stopIfTrue="1">
      <formula>AND(NOT(ISBLANK(F96)),ISERROR(MATCH(F96,categories,0)))</formula>
    </cfRule>
    <cfRule type="expression" dxfId="8056" priority="8217" stopIfTrue="1">
      <formula>OR(F96="[Balance]",F96="[Transfer]",ISBLANK(F96))</formula>
    </cfRule>
    <cfRule type="expression" dxfId="8055" priority="8218" stopIfTrue="1">
      <formula>OR(ISERROR(MATCH(F96,yearlyA,0)),ISERROR(MATCH(F96,monthlyA,0)))</formula>
    </cfRule>
  </conditionalFormatting>
  <conditionalFormatting sqref="A96">
    <cfRule type="expression" dxfId="8054" priority="8219" stopIfTrue="1">
      <formula>AND(ISERROR(MATCH(A96,accounts,0)),NOT(ISBLANK(A96)))</formula>
    </cfRule>
  </conditionalFormatting>
  <conditionalFormatting sqref="F97">
    <cfRule type="expression" dxfId="8053" priority="8211" stopIfTrue="1">
      <formula>AND(NOT(ISBLANK(F97)),ISERROR(MATCH(F97,categories,0)))</formula>
    </cfRule>
    <cfRule type="expression" dxfId="8052" priority="8212" stopIfTrue="1">
      <formula>OR(F97="[Balance]",F97="[Transfer]",ISBLANK(F97))</formula>
    </cfRule>
    <cfRule type="expression" dxfId="8051" priority="8213" stopIfTrue="1">
      <formula>OR(ISERROR(MATCH(F97,yearlyA,0)),ISERROR(MATCH(F97,monthlyA,0)))</formula>
    </cfRule>
  </conditionalFormatting>
  <conditionalFormatting sqref="A97">
    <cfRule type="expression" dxfId="8050" priority="8214" stopIfTrue="1">
      <formula>AND(ISERROR(MATCH(A97,accounts,0)),NOT(ISBLANK(A97)))</formula>
    </cfRule>
  </conditionalFormatting>
  <conditionalFormatting sqref="F97">
    <cfRule type="expression" dxfId="8049" priority="8206" stopIfTrue="1">
      <formula>AND(NOT(ISBLANK(F97)),ISERROR(MATCH(F97,categories,0)))</formula>
    </cfRule>
    <cfRule type="expression" dxfId="8048" priority="8207" stopIfTrue="1">
      <formula>OR(F97="[Balance]",F97="[Transfer]",ISBLANK(F97))</formula>
    </cfRule>
    <cfRule type="expression" dxfId="8047" priority="8208" stopIfTrue="1">
      <formula>OR(ISERROR(MATCH(F97,yearlyA,0)),ISERROR(MATCH(F97,monthlyA,0)))</formula>
    </cfRule>
  </conditionalFormatting>
  <conditionalFormatting sqref="A97">
    <cfRule type="expression" dxfId="8046" priority="8209" stopIfTrue="1">
      <formula>AND(ISERROR(MATCH(A97,accounts,0)),NOT(ISBLANK(A97)))</formula>
    </cfRule>
  </conditionalFormatting>
  <conditionalFormatting sqref="F98">
    <cfRule type="expression" dxfId="8045" priority="8201" stopIfTrue="1">
      <formula>AND(NOT(ISBLANK(F98)),ISERROR(MATCH(F98,categories,0)))</formula>
    </cfRule>
    <cfRule type="expression" dxfId="8044" priority="8202" stopIfTrue="1">
      <formula>OR(F98="[Balance]",F98="[Transfer]",ISBLANK(F98))</formula>
    </cfRule>
    <cfRule type="expression" dxfId="8043" priority="8203" stopIfTrue="1">
      <formula>OR(ISERROR(MATCH(F98,yearlyA,0)),ISERROR(MATCH(F98,monthlyA,0)))</formula>
    </cfRule>
  </conditionalFormatting>
  <conditionalFormatting sqref="A98">
    <cfRule type="expression" dxfId="8042" priority="8204" stopIfTrue="1">
      <formula>AND(ISERROR(MATCH(A98,accounts,0)),NOT(ISBLANK(A98)))</formula>
    </cfRule>
  </conditionalFormatting>
  <conditionalFormatting sqref="F98">
    <cfRule type="expression" dxfId="8041" priority="8196" stopIfTrue="1">
      <formula>AND(NOT(ISBLANK(F98)),ISERROR(MATCH(F98,categories,0)))</formula>
    </cfRule>
    <cfRule type="expression" dxfId="8040" priority="8197" stopIfTrue="1">
      <formula>OR(F98="[Balance]",F98="[Transfer]",ISBLANK(F98))</formula>
    </cfRule>
    <cfRule type="expression" dxfId="8039" priority="8198" stopIfTrue="1">
      <formula>OR(ISERROR(MATCH(F98,yearlyA,0)),ISERROR(MATCH(F98,monthlyA,0)))</formula>
    </cfRule>
  </conditionalFormatting>
  <conditionalFormatting sqref="A98">
    <cfRule type="expression" dxfId="8038" priority="8199" stopIfTrue="1">
      <formula>AND(ISERROR(MATCH(A98,accounts,0)),NOT(ISBLANK(A98)))</formula>
    </cfRule>
  </conditionalFormatting>
  <conditionalFormatting sqref="F99">
    <cfRule type="expression" dxfId="8037" priority="8191" stopIfTrue="1">
      <formula>AND(NOT(ISBLANK(F99)),ISERROR(MATCH(F99,categories,0)))</formula>
    </cfRule>
    <cfRule type="expression" dxfId="8036" priority="8192" stopIfTrue="1">
      <formula>OR(F99="[Balance]",F99="[Transfer]",ISBLANK(F99))</formula>
    </cfRule>
    <cfRule type="expression" dxfId="8035" priority="8193" stopIfTrue="1">
      <formula>OR(ISERROR(MATCH(F99,yearlyA,0)),ISERROR(MATCH(F99,monthlyA,0)))</formula>
    </cfRule>
  </conditionalFormatting>
  <conditionalFormatting sqref="A99">
    <cfRule type="expression" dxfId="8034" priority="8194" stopIfTrue="1">
      <formula>AND(ISERROR(MATCH(A99,accounts,0)),NOT(ISBLANK(A99)))</formula>
    </cfRule>
  </conditionalFormatting>
  <conditionalFormatting sqref="F99">
    <cfRule type="expression" dxfId="8033" priority="8186" stopIfTrue="1">
      <formula>AND(NOT(ISBLANK(F99)),ISERROR(MATCH(F99,categories,0)))</formula>
    </cfRule>
    <cfRule type="expression" dxfId="8032" priority="8187" stopIfTrue="1">
      <formula>OR(F99="[Balance]",F99="[Transfer]",ISBLANK(F99))</formula>
    </cfRule>
    <cfRule type="expression" dxfId="8031" priority="8188" stopIfTrue="1">
      <formula>OR(ISERROR(MATCH(F99,yearlyA,0)),ISERROR(MATCH(F99,monthlyA,0)))</formula>
    </cfRule>
  </conditionalFormatting>
  <conditionalFormatting sqref="A99">
    <cfRule type="expression" dxfId="8030" priority="8189" stopIfTrue="1">
      <formula>AND(ISERROR(MATCH(A99,accounts,0)),NOT(ISBLANK(A99)))</formula>
    </cfRule>
  </conditionalFormatting>
  <conditionalFormatting sqref="F100">
    <cfRule type="expression" dxfId="8029" priority="8181" stopIfTrue="1">
      <formula>AND(NOT(ISBLANK(F100)),ISERROR(MATCH(F100,categories,0)))</formula>
    </cfRule>
    <cfRule type="expression" dxfId="8028" priority="8182" stopIfTrue="1">
      <formula>OR(F100="[Balance]",F100="[Transfer]",ISBLANK(F100))</formula>
    </cfRule>
    <cfRule type="expression" dxfId="8027" priority="8183" stopIfTrue="1">
      <formula>OR(ISERROR(MATCH(F100,yearlyA,0)),ISERROR(MATCH(F100,monthlyA,0)))</formula>
    </cfRule>
  </conditionalFormatting>
  <conditionalFormatting sqref="A100">
    <cfRule type="expression" dxfId="8026" priority="8184" stopIfTrue="1">
      <formula>AND(ISERROR(MATCH(A100,accounts,0)),NOT(ISBLANK(A100)))</formula>
    </cfRule>
  </conditionalFormatting>
  <conditionalFormatting sqref="F100">
    <cfRule type="expression" dxfId="8025" priority="8176" stopIfTrue="1">
      <formula>AND(NOT(ISBLANK(F100)),ISERROR(MATCH(F100,categories,0)))</formula>
    </cfRule>
    <cfRule type="expression" dxfId="8024" priority="8177" stopIfTrue="1">
      <formula>OR(F100="[Balance]",F100="[Transfer]",ISBLANK(F100))</formula>
    </cfRule>
    <cfRule type="expression" dxfId="8023" priority="8178" stopIfTrue="1">
      <formula>OR(ISERROR(MATCH(F100,yearlyA,0)),ISERROR(MATCH(F100,monthlyA,0)))</formula>
    </cfRule>
  </conditionalFormatting>
  <conditionalFormatting sqref="A100">
    <cfRule type="expression" dxfId="8022" priority="8179" stopIfTrue="1">
      <formula>AND(ISERROR(MATCH(A100,accounts,0)),NOT(ISBLANK(A100)))</formula>
    </cfRule>
  </conditionalFormatting>
  <conditionalFormatting sqref="F102">
    <cfRule type="expression" dxfId="8021" priority="8171" stopIfTrue="1">
      <formula>AND(NOT(ISBLANK(F102)),ISERROR(MATCH(F102,categories,0)))</formula>
    </cfRule>
    <cfRule type="expression" dxfId="8020" priority="8172" stopIfTrue="1">
      <formula>OR(F102="[Balance]",F102="[Transfer]",ISBLANK(F102))</formula>
    </cfRule>
    <cfRule type="expression" dxfId="8019" priority="8173" stopIfTrue="1">
      <formula>OR(ISERROR(MATCH(F102,yearlyA,0)),ISERROR(MATCH(F102,monthlyA,0)))</formula>
    </cfRule>
  </conditionalFormatting>
  <conditionalFormatting sqref="A102">
    <cfRule type="expression" dxfId="8018" priority="8174" stopIfTrue="1">
      <formula>AND(ISERROR(MATCH(A102,accounts,0)),NOT(ISBLANK(A102)))</formula>
    </cfRule>
  </conditionalFormatting>
  <conditionalFormatting sqref="F102">
    <cfRule type="expression" dxfId="8017" priority="8166" stopIfTrue="1">
      <formula>AND(NOT(ISBLANK(F102)),ISERROR(MATCH(F102,categories,0)))</formula>
    </cfRule>
    <cfRule type="expression" dxfId="8016" priority="8167" stopIfTrue="1">
      <formula>OR(F102="[Balance]",F102="[Transfer]",ISBLANK(F102))</formula>
    </cfRule>
    <cfRule type="expression" dxfId="8015" priority="8168" stopIfTrue="1">
      <formula>OR(ISERROR(MATCH(F102,yearlyA,0)),ISERROR(MATCH(F102,monthlyA,0)))</formula>
    </cfRule>
  </conditionalFormatting>
  <conditionalFormatting sqref="A102">
    <cfRule type="expression" dxfId="8014" priority="8169" stopIfTrue="1">
      <formula>AND(ISERROR(MATCH(A102,accounts,0)),NOT(ISBLANK(A102)))</formula>
    </cfRule>
  </conditionalFormatting>
  <conditionalFormatting sqref="F101">
    <cfRule type="expression" dxfId="8013" priority="8161" stopIfTrue="1">
      <formula>AND(NOT(ISBLANK(F101)),ISERROR(MATCH(F101,categories,0)))</formula>
    </cfRule>
    <cfRule type="expression" dxfId="8012" priority="8162" stopIfTrue="1">
      <formula>OR(F101="[Balance]",F101="[Transfer]",ISBLANK(F101))</formula>
    </cfRule>
    <cfRule type="expression" dxfId="8011" priority="8163" stopIfTrue="1">
      <formula>OR(ISERROR(MATCH(F101,yearlyA,0)),ISERROR(MATCH(F101,monthlyA,0)))</formula>
    </cfRule>
  </conditionalFormatting>
  <conditionalFormatting sqref="A101">
    <cfRule type="expression" dxfId="8010" priority="8164" stopIfTrue="1">
      <formula>AND(ISERROR(MATCH(A101,accounts,0)),NOT(ISBLANK(A101)))</formula>
    </cfRule>
  </conditionalFormatting>
  <conditionalFormatting sqref="F101">
    <cfRule type="expression" dxfId="8009" priority="8156" stopIfTrue="1">
      <formula>AND(NOT(ISBLANK(F101)),ISERROR(MATCH(F101,categories,0)))</formula>
    </cfRule>
    <cfRule type="expression" dxfId="8008" priority="8157" stopIfTrue="1">
      <formula>OR(F101="[Balance]",F101="[Transfer]",ISBLANK(F101))</formula>
    </cfRule>
    <cfRule type="expression" dxfId="8007" priority="8158" stopIfTrue="1">
      <formula>OR(ISERROR(MATCH(F101,yearlyA,0)),ISERROR(MATCH(F101,monthlyA,0)))</formula>
    </cfRule>
  </conditionalFormatting>
  <conditionalFormatting sqref="A101">
    <cfRule type="expression" dxfId="8006" priority="8159" stopIfTrue="1">
      <formula>AND(ISERROR(MATCH(A101,accounts,0)),NOT(ISBLANK(A101)))</formula>
    </cfRule>
  </conditionalFormatting>
  <conditionalFormatting sqref="F103">
    <cfRule type="expression" dxfId="8005" priority="8151" stopIfTrue="1">
      <formula>AND(NOT(ISBLANK(F103)),ISERROR(MATCH(F103,categories,0)))</formula>
    </cfRule>
    <cfRule type="expression" dxfId="8004" priority="8152" stopIfTrue="1">
      <formula>OR(F103="[Balance]",F103="[Transfer]",ISBLANK(F103))</formula>
    </cfRule>
    <cfRule type="expression" dxfId="8003" priority="8153" stopIfTrue="1">
      <formula>OR(ISERROR(MATCH(F103,yearlyA,0)),ISERROR(MATCH(F103,monthlyA,0)))</formula>
    </cfRule>
  </conditionalFormatting>
  <conditionalFormatting sqref="A103">
    <cfRule type="expression" dxfId="8002" priority="8154" stopIfTrue="1">
      <formula>AND(ISERROR(MATCH(A103,accounts,0)),NOT(ISBLANK(A103)))</formula>
    </cfRule>
  </conditionalFormatting>
  <conditionalFormatting sqref="F103">
    <cfRule type="expression" dxfId="8001" priority="8146" stopIfTrue="1">
      <formula>AND(NOT(ISBLANK(F103)),ISERROR(MATCH(F103,categories,0)))</formula>
    </cfRule>
    <cfRule type="expression" dxfId="8000" priority="8147" stopIfTrue="1">
      <formula>OR(F103="[Balance]",F103="[Transfer]",ISBLANK(F103))</formula>
    </cfRule>
    <cfRule type="expression" dxfId="7999" priority="8148" stopIfTrue="1">
      <formula>OR(ISERROR(MATCH(F103,yearlyA,0)),ISERROR(MATCH(F103,monthlyA,0)))</formula>
    </cfRule>
  </conditionalFormatting>
  <conditionalFormatting sqref="A103">
    <cfRule type="expression" dxfId="7998" priority="8149" stopIfTrue="1">
      <formula>AND(ISERROR(MATCH(A103,accounts,0)),NOT(ISBLANK(A103)))</formula>
    </cfRule>
  </conditionalFormatting>
  <conditionalFormatting sqref="F104">
    <cfRule type="expression" dxfId="7997" priority="8141" stopIfTrue="1">
      <formula>AND(NOT(ISBLANK(F104)),ISERROR(MATCH(F104,categories,0)))</formula>
    </cfRule>
    <cfRule type="expression" dxfId="7996" priority="8142" stopIfTrue="1">
      <formula>OR(F104="[Balance]",F104="[Transfer]",ISBLANK(F104))</formula>
    </cfRule>
    <cfRule type="expression" dxfId="7995" priority="8143" stopIfTrue="1">
      <formula>OR(ISERROR(MATCH(F104,yearlyA,0)),ISERROR(MATCH(F104,monthlyA,0)))</formula>
    </cfRule>
  </conditionalFormatting>
  <conditionalFormatting sqref="A104">
    <cfRule type="expression" dxfId="7994" priority="8144" stopIfTrue="1">
      <formula>AND(ISERROR(MATCH(A104,accounts,0)),NOT(ISBLANK(A104)))</formula>
    </cfRule>
  </conditionalFormatting>
  <conditionalFormatting sqref="F104">
    <cfRule type="expression" dxfId="7993" priority="8136" stopIfTrue="1">
      <formula>AND(NOT(ISBLANK(F104)),ISERROR(MATCH(F104,categories,0)))</formula>
    </cfRule>
    <cfRule type="expression" dxfId="7992" priority="8137" stopIfTrue="1">
      <formula>OR(F104="[Balance]",F104="[Transfer]",ISBLANK(F104))</formula>
    </cfRule>
    <cfRule type="expression" dxfId="7991" priority="8138" stopIfTrue="1">
      <formula>OR(ISERROR(MATCH(F104,yearlyA,0)),ISERROR(MATCH(F104,monthlyA,0)))</formula>
    </cfRule>
  </conditionalFormatting>
  <conditionalFormatting sqref="A104">
    <cfRule type="expression" dxfId="7990" priority="8139" stopIfTrue="1">
      <formula>AND(ISERROR(MATCH(A104,accounts,0)),NOT(ISBLANK(A104)))</formula>
    </cfRule>
  </conditionalFormatting>
  <conditionalFormatting sqref="F105">
    <cfRule type="expression" dxfId="7989" priority="8131" stopIfTrue="1">
      <formula>AND(NOT(ISBLANK(F105)),ISERROR(MATCH(F105,categories,0)))</formula>
    </cfRule>
    <cfRule type="expression" dxfId="7988" priority="8132" stopIfTrue="1">
      <formula>OR(F105="[Balance]",F105="[Transfer]",ISBLANK(F105))</formula>
    </cfRule>
    <cfRule type="expression" dxfId="7987" priority="8133" stopIfTrue="1">
      <formula>OR(ISERROR(MATCH(F105,yearlyA,0)),ISERROR(MATCH(F105,monthlyA,0)))</formula>
    </cfRule>
  </conditionalFormatting>
  <conditionalFormatting sqref="A105">
    <cfRule type="expression" dxfId="7986" priority="8134" stopIfTrue="1">
      <formula>AND(ISERROR(MATCH(A105,accounts,0)),NOT(ISBLANK(A105)))</formula>
    </cfRule>
  </conditionalFormatting>
  <conditionalFormatting sqref="F105">
    <cfRule type="expression" dxfId="7985" priority="8126" stopIfTrue="1">
      <formula>AND(NOT(ISBLANK(F105)),ISERROR(MATCH(F105,categories,0)))</formula>
    </cfRule>
    <cfRule type="expression" dxfId="7984" priority="8127" stopIfTrue="1">
      <formula>OR(F105="[Balance]",F105="[Transfer]",ISBLANK(F105))</formula>
    </cfRule>
    <cfRule type="expression" dxfId="7983" priority="8128" stopIfTrue="1">
      <formula>OR(ISERROR(MATCH(F105,yearlyA,0)),ISERROR(MATCH(F105,monthlyA,0)))</formula>
    </cfRule>
  </conditionalFormatting>
  <conditionalFormatting sqref="A105">
    <cfRule type="expression" dxfId="7982" priority="8129" stopIfTrue="1">
      <formula>AND(ISERROR(MATCH(A105,accounts,0)),NOT(ISBLANK(A105)))</formula>
    </cfRule>
  </conditionalFormatting>
  <conditionalFormatting sqref="F106">
    <cfRule type="expression" dxfId="7981" priority="8121" stopIfTrue="1">
      <formula>AND(NOT(ISBLANK(F106)),ISERROR(MATCH(F106,categories,0)))</formula>
    </cfRule>
    <cfRule type="expression" dxfId="7980" priority="8122" stopIfTrue="1">
      <formula>OR(F106="[Balance]",F106="[Transfer]",ISBLANK(F106))</formula>
    </cfRule>
    <cfRule type="expression" dxfId="7979" priority="8123" stopIfTrue="1">
      <formula>OR(ISERROR(MATCH(F106,yearlyA,0)),ISERROR(MATCH(F106,monthlyA,0)))</formula>
    </cfRule>
  </conditionalFormatting>
  <conditionalFormatting sqref="A106">
    <cfRule type="expression" dxfId="7978" priority="8124" stopIfTrue="1">
      <formula>AND(ISERROR(MATCH(A106,accounts,0)),NOT(ISBLANK(A106)))</formula>
    </cfRule>
  </conditionalFormatting>
  <conditionalFormatting sqref="F106">
    <cfRule type="expression" dxfId="7977" priority="8116" stopIfTrue="1">
      <formula>AND(NOT(ISBLANK(F106)),ISERROR(MATCH(F106,categories,0)))</formula>
    </cfRule>
    <cfRule type="expression" dxfId="7976" priority="8117" stopIfTrue="1">
      <formula>OR(F106="[Balance]",F106="[Transfer]",ISBLANK(F106))</formula>
    </cfRule>
    <cfRule type="expression" dxfId="7975" priority="8118" stopIfTrue="1">
      <formula>OR(ISERROR(MATCH(F106,yearlyA,0)),ISERROR(MATCH(F106,monthlyA,0)))</formula>
    </cfRule>
  </conditionalFormatting>
  <conditionalFormatting sqref="A106">
    <cfRule type="expression" dxfId="7974" priority="8119" stopIfTrue="1">
      <formula>AND(ISERROR(MATCH(A106,accounts,0)),NOT(ISBLANK(A106)))</formula>
    </cfRule>
  </conditionalFormatting>
  <conditionalFormatting sqref="F107">
    <cfRule type="expression" dxfId="7973" priority="8111" stopIfTrue="1">
      <formula>AND(NOT(ISBLANK(F107)),ISERROR(MATCH(F107,categories,0)))</formula>
    </cfRule>
    <cfRule type="expression" dxfId="7972" priority="8112" stopIfTrue="1">
      <formula>OR(F107="[Balance]",F107="[Transfer]",ISBLANK(F107))</formula>
    </cfRule>
    <cfRule type="expression" dxfId="7971" priority="8113" stopIfTrue="1">
      <formula>OR(ISERROR(MATCH(F107,yearlyA,0)),ISERROR(MATCH(F107,monthlyA,0)))</formula>
    </cfRule>
  </conditionalFormatting>
  <conditionalFormatting sqref="A107">
    <cfRule type="expression" dxfId="7970" priority="8114" stopIfTrue="1">
      <formula>AND(ISERROR(MATCH(A107,accounts,0)),NOT(ISBLANK(A107)))</formula>
    </cfRule>
  </conditionalFormatting>
  <conditionalFormatting sqref="F107">
    <cfRule type="expression" dxfId="7969" priority="8106" stopIfTrue="1">
      <formula>AND(NOT(ISBLANK(F107)),ISERROR(MATCH(F107,categories,0)))</formula>
    </cfRule>
    <cfRule type="expression" dxfId="7968" priority="8107" stopIfTrue="1">
      <formula>OR(F107="[Balance]",F107="[Transfer]",ISBLANK(F107))</formula>
    </cfRule>
    <cfRule type="expression" dxfId="7967" priority="8108" stopIfTrue="1">
      <formula>OR(ISERROR(MATCH(F107,yearlyA,0)),ISERROR(MATCH(F107,monthlyA,0)))</formula>
    </cfRule>
  </conditionalFormatting>
  <conditionalFormatting sqref="A107">
    <cfRule type="expression" dxfId="7966" priority="8109" stopIfTrue="1">
      <formula>AND(ISERROR(MATCH(A107,accounts,0)),NOT(ISBLANK(A107)))</formula>
    </cfRule>
  </conditionalFormatting>
  <conditionalFormatting sqref="F109">
    <cfRule type="expression" dxfId="7965" priority="8101" stopIfTrue="1">
      <formula>AND(NOT(ISBLANK(F109)),ISERROR(MATCH(F109,categories,0)))</formula>
    </cfRule>
    <cfRule type="expression" dxfId="7964" priority="8102" stopIfTrue="1">
      <formula>OR(F109="[Balance]",F109="[Transfer]",ISBLANK(F109))</formula>
    </cfRule>
    <cfRule type="expression" dxfId="7963" priority="8103" stopIfTrue="1">
      <formula>OR(ISERROR(MATCH(F109,yearlyA,0)),ISERROR(MATCH(F109,monthlyA,0)))</formula>
    </cfRule>
  </conditionalFormatting>
  <conditionalFormatting sqref="A109">
    <cfRule type="expression" dxfId="7962" priority="8104" stopIfTrue="1">
      <formula>AND(ISERROR(MATCH(A109,accounts,0)),NOT(ISBLANK(A109)))</formula>
    </cfRule>
  </conditionalFormatting>
  <conditionalFormatting sqref="F109">
    <cfRule type="expression" dxfId="7961" priority="8096" stopIfTrue="1">
      <formula>AND(NOT(ISBLANK(F109)),ISERROR(MATCH(F109,categories,0)))</formula>
    </cfRule>
    <cfRule type="expression" dxfId="7960" priority="8097" stopIfTrue="1">
      <formula>OR(F109="[Balance]",F109="[Transfer]",ISBLANK(F109))</formula>
    </cfRule>
    <cfRule type="expression" dxfId="7959" priority="8098" stopIfTrue="1">
      <formula>OR(ISERROR(MATCH(F109,yearlyA,0)),ISERROR(MATCH(F109,monthlyA,0)))</formula>
    </cfRule>
  </conditionalFormatting>
  <conditionalFormatting sqref="A109">
    <cfRule type="expression" dxfId="7958" priority="8099" stopIfTrue="1">
      <formula>AND(ISERROR(MATCH(A109,accounts,0)),NOT(ISBLANK(A109)))</formula>
    </cfRule>
  </conditionalFormatting>
  <conditionalFormatting sqref="F108">
    <cfRule type="expression" dxfId="7957" priority="8091" stopIfTrue="1">
      <formula>AND(NOT(ISBLANK(F108)),ISERROR(MATCH(F108,categories,0)))</formula>
    </cfRule>
    <cfRule type="expression" dxfId="7956" priority="8092" stopIfTrue="1">
      <formula>OR(F108="[Balance]",F108="[Transfer]",ISBLANK(F108))</formula>
    </cfRule>
    <cfRule type="expression" dxfId="7955" priority="8093" stopIfTrue="1">
      <formula>OR(ISERROR(MATCH(F108,yearlyA,0)),ISERROR(MATCH(F108,monthlyA,0)))</formula>
    </cfRule>
  </conditionalFormatting>
  <conditionalFormatting sqref="A108">
    <cfRule type="expression" dxfId="7954" priority="8094" stopIfTrue="1">
      <formula>AND(ISERROR(MATCH(A108,accounts,0)),NOT(ISBLANK(A108)))</formula>
    </cfRule>
  </conditionalFormatting>
  <conditionalFormatting sqref="F108">
    <cfRule type="expression" dxfId="7953" priority="8086" stopIfTrue="1">
      <formula>AND(NOT(ISBLANK(F108)),ISERROR(MATCH(F108,categories,0)))</formula>
    </cfRule>
    <cfRule type="expression" dxfId="7952" priority="8087" stopIfTrue="1">
      <formula>OR(F108="[Balance]",F108="[Transfer]",ISBLANK(F108))</formula>
    </cfRule>
    <cfRule type="expression" dxfId="7951" priority="8088" stopIfTrue="1">
      <formula>OR(ISERROR(MATCH(F108,yearlyA,0)),ISERROR(MATCH(F108,monthlyA,0)))</formula>
    </cfRule>
  </conditionalFormatting>
  <conditionalFormatting sqref="A108">
    <cfRule type="expression" dxfId="7950" priority="8089" stopIfTrue="1">
      <formula>AND(ISERROR(MATCH(A108,accounts,0)),NOT(ISBLANK(A108)))</formula>
    </cfRule>
  </conditionalFormatting>
  <conditionalFormatting sqref="F110">
    <cfRule type="expression" dxfId="7949" priority="8081" stopIfTrue="1">
      <formula>AND(NOT(ISBLANK(F110)),ISERROR(MATCH(F110,categories,0)))</formula>
    </cfRule>
    <cfRule type="expression" dxfId="7948" priority="8082" stopIfTrue="1">
      <formula>OR(F110="[Balance]",F110="[Transfer]",ISBLANK(F110))</formula>
    </cfRule>
    <cfRule type="expression" dxfId="7947" priority="8083" stopIfTrue="1">
      <formula>OR(ISERROR(MATCH(F110,yearlyA,0)),ISERROR(MATCH(F110,monthlyA,0)))</formula>
    </cfRule>
  </conditionalFormatting>
  <conditionalFormatting sqref="A110">
    <cfRule type="expression" dxfId="7946" priority="8084" stopIfTrue="1">
      <formula>AND(ISERROR(MATCH(A110,accounts,0)),NOT(ISBLANK(A110)))</formula>
    </cfRule>
  </conditionalFormatting>
  <conditionalFormatting sqref="F110">
    <cfRule type="expression" dxfId="7945" priority="8076" stopIfTrue="1">
      <formula>AND(NOT(ISBLANK(F110)),ISERROR(MATCH(F110,categories,0)))</formula>
    </cfRule>
    <cfRule type="expression" dxfId="7944" priority="8077" stopIfTrue="1">
      <formula>OR(F110="[Balance]",F110="[Transfer]",ISBLANK(F110))</formula>
    </cfRule>
    <cfRule type="expression" dxfId="7943" priority="8078" stopIfTrue="1">
      <formula>OR(ISERROR(MATCH(F110,yearlyA,0)),ISERROR(MATCH(F110,monthlyA,0)))</formula>
    </cfRule>
  </conditionalFormatting>
  <conditionalFormatting sqref="A110">
    <cfRule type="expression" dxfId="7942" priority="8079" stopIfTrue="1">
      <formula>AND(ISERROR(MATCH(A110,accounts,0)),NOT(ISBLANK(A110)))</formula>
    </cfRule>
  </conditionalFormatting>
  <conditionalFormatting sqref="F111">
    <cfRule type="expression" dxfId="7941" priority="8071" stopIfTrue="1">
      <formula>AND(NOT(ISBLANK(F111)),ISERROR(MATCH(F111,categories,0)))</formula>
    </cfRule>
    <cfRule type="expression" dxfId="7940" priority="8072" stopIfTrue="1">
      <formula>OR(F111="[Balance]",F111="[Transfer]",ISBLANK(F111))</formula>
    </cfRule>
    <cfRule type="expression" dxfId="7939" priority="8073" stopIfTrue="1">
      <formula>OR(ISERROR(MATCH(F111,yearlyA,0)),ISERROR(MATCH(F111,monthlyA,0)))</formula>
    </cfRule>
  </conditionalFormatting>
  <conditionalFormatting sqref="A111">
    <cfRule type="expression" dxfId="7938" priority="8074" stopIfTrue="1">
      <formula>AND(ISERROR(MATCH(A111,accounts,0)),NOT(ISBLANK(A111)))</formula>
    </cfRule>
  </conditionalFormatting>
  <conditionalFormatting sqref="F111">
    <cfRule type="expression" dxfId="7937" priority="8066" stopIfTrue="1">
      <formula>AND(NOT(ISBLANK(F111)),ISERROR(MATCH(F111,categories,0)))</formula>
    </cfRule>
    <cfRule type="expression" dxfId="7936" priority="8067" stopIfTrue="1">
      <formula>OR(F111="[Balance]",F111="[Transfer]",ISBLANK(F111))</formula>
    </cfRule>
    <cfRule type="expression" dxfId="7935" priority="8068" stopIfTrue="1">
      <formula>OR(ISERROR(MATCH(F111,yearlyA,0)),ISERROR(MATCH(F111,monthlyA,0)))</formula>
    </cfRule>
  </conditionalFormatting>
  <conditionalFormatting sqref="A111">
    <cfRule type="expression" dxfId="7934" priority="8069" stopIfTrue="1">
      <formula>AND(ISERROR(MATCH(A111,accounts,0)),NOT(ISBLANK(A111)))</formula>
    </cfRule>
  </conditionalFormatting>
  <conditionalFormatting sqref="F112">
    <cfRule type="expression" dxfId="7933" priority="8061" stopIfTrue="1">
      <formula>AND(NOT(ISBLANK(F112)),ISERROR(MATCH(F112,categories,0)))</formula>
    </cfRule>
    <cfRule type="expression" dxfId="7932" priority="8062" stopIfTrue="1">
      <formula>OR(F112="[Balance]",F112="[Transfer]",ISBLANK(F112))</formula>
    </cfRule>
    <cfRule type="expression" dxfId="7931" priority="8063" stopIfTrue="1">
      <formula>OR(ISERROR(MATCH(F112,yearlyA,0)),ISERROR(MATCH(F112,monthlyA,0)))</formula>
    </cfRule>
  </conditionalFormatting>
  <conditionalFormatting sqref="A112">
    <cfRule type="expression" dxfId="7930" priority="8064" stopIfTrue="1">
      <formula>AND(ISERROR(MATCH(A112,accounts,0)),NOT(ISBLANK(A112)))</formula>
    </cfRule>
  </conditionalFormatting>
  <conditionalFormatting sqref="F112">
    <cfRule type="expression" dxfId="7929" priority="8056" stopIfTrue="1">
      <formula>AND(NOT(ISBLANK(F112)),ISERROR(MATCH(F112,categories,0)))</formula>
    </cfRule>
    <cfRule type="expression" dxfId="7928" priority="8057" stopIfTrue="1">
      <formula>OR(F112="[Balance]",F112="[Transfer]",ISBLANK(F112))</formula>
    </cfRule>
    <cfRule type="expression" dxfId="7927" priority="8058" stopIfTrue="1">
      <formula>OR(ISERROR(MATCH(F112,yearlyA,0)),ISERROR(MATCH(F112,monthlyA,0)))</formula>
    </cfRule>
  </conditionalFormatting>
  <conditionalFormatting sqref="A112">
    <cfRule type="expression" dxfId="7926" priority="8059" stopIfTrue="1">
      <formula>AND(ISERROR(MATCH(A112,accounts,0)),NOT(ISBLANK(A112)))</formula>
    </cfRule>
  </conditionalFormatting>
  <conditionalFormatting sqref="F113:F114">
    <cfRule type="expression" dxfId="7925" priority="8051" stopIfTrue="1">
      <formula>AND(NOT(ISBLANK(F113)),ISERROR(MATCH(F113,categories,0)))</formula>
    </cfRule>
    <cfRule type="expression" dxfId="7924" priority="8052" stopIfTrue="1">
      <formula>OR(F113="[Balance]",F113="[Transfer]",ISBLANK(F113))</formula>
    </cfRule>
    <cfRule type="expression" dxfId="7923" priority="8053" stopIfTrue="1">
      <formula>OR(ISERROR(MATCH(F113,yearlyA,0)),ISERROR(MATCH(F113,monthlyA,0)))</formula>
    </cfRule>
  </conditionalFormatting>
  <conditionalFormatting sqref="A113:A114">
    <cfRule type="expression" dxfId="7922" priority="8054" stopIfTrue="1">
      <formula>AND(ISERROR(MATCH(A113,accounts,0)),NOT(ISBLANK(A113)))</formula>
    </cfRule>
  </conditionalFormatting>
  <conditionalFormatting sqref="F113:F114">
    <cfRule type="expression" dxfId="7921" priority="8046" stopIfTrue="1">
      <formula>AND(NOT(ISBLANK(F113)),ISERROR(MATCH(F113,categories,0)))</formula>
    </cfRule>
    <cfRule type="expression" dxfId="7920" priority="8047" stopIfTrue="1">
      <formula>OR(F113="[Balance]",F113="[Transfer]",ISBLANK(F113))</formula>
    </cfRule>
    <cfRule type="expression" dxfId="7919" priority="8048" stopIfTrue="1">
      <formula>OR(ISERROR(MATCH(F113,yearlyA,0)),ISERROR(MATCH(F113,monthlyA,0)))</formula>
    </cfRule>
  </conditionalFormatting>
  <conditionalFormatting sqref="A113:A114">
    <cfRule type="expression" dxfId="7918" priority="8049" stopIfTrue="1">
      <formula>AND(ISERROR(MATCH(A113,accounts,0)),NOT(ISBLANK(A113)))</formula>
    </cfRule>
  </conditionalFormatting>
  <conditionalFormatting sqref="F116">
    <cfRule type="expression" dxfId="7917" priority="8041" stopIfTrue="1">
      <formula>AND(NOT(ISBLANK(F116)),ISERROR(MATCH(F116,categories,0)))</formula>
    </cfRule>
    <cfRule type="expression" dxfId="7916" priority="8042" stopIfTrue="1">
      <formula>OR(F116="[Balance]",F116="[Transfer]",ISBLANK(F116))</formula>
    </cfRule>
    <cfRule type="expression" dxfId="7915" priority="8043" stopIfTrue="1">
      <formula>OR(ISERROR(MATCH(F116,yearlyA,0)),ISERROR(MATCH(F116,monthlyA,0)))</formula>
    </cfRule>
  </conditionalFormatting>
  <conditionalFormatting sqref="A116">
    <cfRule type="expression" dxfId="7914" priority="8044" stopIfTrue="1">
      <formula>AND(ISERROR(MATCH(A116,accounts,0)),NOT(ISBLANK(A116)))</formula>
    </cfRule>
  </conditionalFormatting>
  <conditionalFormatting sqref="F116">
    <cfRule type="expression" dxfId="7913" priority="8036" stopIfTrue="1">
      <formula>AND(NOT(ISBLANK(F116)),ISERROR(MATCH(F116,categories,0)))</formula>
    </cfRule>
    <cfRule type="expression" dxfId="7912" priority="8037" stopIfTrue="1">
      <formula>OR(F116="[Balance]",F116="[Transfer]",ISBLANK(F116))</formula>
    </cfRule>
    <cfRule type="expression" dxfId="7911" priority="8038" stopIfTrue="1">
      <formula>OR(ISERROR(MATCH(F116,yearlyA,0)),ISERROR(MATCH(F116,monthlyA,0)))</formula>
    </cfRule>
  </conditionalFormatting>
  <conditionalFormatting sqref="A116">
    <cfRule type="expression" dxfId="7910" priority="8039" stopIfTrue="1">
      <formula>AND(ISERROR(MATCH(A116,accounts,0)),NOT(ISBLANK(A116)))</formula>
    </cfRule>
  </conditionalFormatting>
  <conditionalFormatting sqref="F115">
    <cfRule type="expression" dxfId="7909" priority="8031" stopIfTrue="1">
      <formula>AND(NOT(ISBLANK(F115)),ISERROR(MATCH(F115,categories,0)))</formula>
    </cfRule>
    <cfRule type="expression" dxfId="7908" priority="8032" stopIfTrue="1">
      <formula>OR(F115="[Balance]",F115="[Transfer]",ISBLANK(F115))</formula>
    </cfRule>
    <cfRule type="expression" dxfId="7907" priority="8033" stopIfTrue="1">
      <formula>OR(ISERROR(MATCH(F115,yearlyA,0)),ISERROR(MATCH(F115,monthlyA,0)))</formula>
    </cfRule>
  </conditionalFormatting>
  <conditionalFormatting sqref="A115">
    <cfRule type="expression" dxfId="7906" priority="8034" stopIfTrue="1">
      <formula>AND(ISERROR(MATCH(A115,accounts,0)),NOT(ISBLANK(A115)))</formula>
    </cfRule>
  </conditionalFormatting>
  <conditionalFormatting sqref="F115">
    <cfRule type="expression" dxfId="7905" priority="8026" stopIfTrue="1">
      <formula>AND(NOT(ISBLANK(F115)),ISERROR(MATCH(F115,categories,0)))</formula>
    </cfRule>
    <cfRule type="expression" dxfId="7904" priority="8027" stopIfTrue="1">
      <formula>OR(F115="[Balance]",F115="[Transfer]",ISBLANK(F115))</formula>
    </cfRule>
    <cfRule type="expression" dxfId="7903" priority="8028" stopIfTrue="1">
      <formula>OR(ISERROR(MATCH(F115,yearlyA,0)),ISERROR(MATCH(F115,monthlyA,0)))</formula>
    </cfRule>
  </conditionalFormatting>
  <conditionalFormatting sqref="A115">
    <cfRule type="expression" dxfId="7902" priority="8029" stopIfTrue="1">
      <formula>AND(ISERROR(MATCH(A115,accounts,0)),NOT(ISBLANK(A115)))</formula>
    </cfRule>
  </conditionalFormatting>
  <conditionalFormatting sqref="F117">
    <cfRule type="expression" dxfId="7901" priority="8021" stopIfTrue="1">
      <formula>AND(NOT(ISBLANK(F117)),ISERROR(MATCH(F117,categories,0)))</formula>
    </cfRule>
    <cfRule type="expression" dxfId="7900" priority="8022" stopIfTrue="1">
      <formula>OR(F117="[Balance]",F117="[Transfer]",ISBLANK(F117))</formula>
    </cfRule>
    <cfRule type="expression" dxfId="7899" priority="8023" stopIfTrue="1">
      <formula>OR(ISERROR(MATCH(F117,yearlyA,0)),ISERROR(MATCH(F117,monthlyA,0)))</formula>
    </cfRule>
  </conditionalFormatting>
  <conditionalFormatting sqref="A117">
    <cfRule type="expression" dxfId="7898" priority="8024" stopIfTrue="1">
      <formula>AND(ISERROR(MATCH(A117,accounts,0)),NOT(ISBLANK(A117)))</formula>
    </cfRule>
  </conditionalFormatting>
  <conditionalFormatting sqref="F117">
    <cfRule type="expression" dxfId="7897" priority="8016" stopIfTrue="1">
      <formula>AND(NOT(ISBLANK(F117)),ISERROR(MATCH(F117,categories,0)))</formula>
    </cfRule>
    <cfRule type="expression" dxfId="7896" priority="8017" stopIfTrue="1">
      <formula>OR(F117="[Balance]",F117="[Transfer]",ISBLANK(F117))</formula>
    </cfRule>
    <cfRule type="expression" dxfId="7895" priority="8018" stopIfTrue="1">
      <formula>OR(ISERROR(MATCH(F117,yearlyA,0)),ISERROR(MATCH(F117,monthlyA,0)))</formula>
    </cfRule>
  </conditionalFormatting>
  <conditionalFormatting sqref="A117">
    <cfRule type="expression" dxfId="7894" priority="8019" stopIfTrue="1">
      <formula>AND(ISERROR(MATCH(A117,accounts,0)),NOT(ISBLANK(A117)))</formula>
    </cfRule>
  </conditionalFormatting>
  <conditionalFormatting sqref="F118">
    <cfRule type="expression" dxfId="7893" priority="8011" stopIfTrue="1">
      <formula>AND(NOT(ISBLANK(F118)),ISERROR(MATCH(F118,categories,0)))</formula>
    </cfRule>
    <cfRule type="expression" dxfId="7892" priority="8012" stopIfTrue="1">
      <formula>OR(F118="[Balance]",F118="[Transfer]",ISBLANK(F118))</formula>
    </cfRule>
    <cfRule type="expression" dxfId="7891" priority="8013" stopIfTrue="1">
      <formula>OR(ISERROR(MATCH(F118,yearlyA,0)),ISERROR(MATCH(F118,monthlyA,0)))</formula>
    </cfRule>
  </conditionalFormatting>
  <conditionalFormatting sqref="A118">
    <cfRule type="expression" dxfId="7890" priority="8014" stopIfTrue="1">
      <formula>AND(ISERROR(MATCH(A118,accounts,0)),NOT(ISBLANK(A118)))</formula>
    </cfRule>
  </conditionalFormatting>
  <conditionalFormatting sqref="F118">
    <cfRule type="expression" dxfId="7889" priority="8006" stopIfTrue="1">
      <formula>AND(NOT(ISBLANK(F118)),ISERROR(MATCH(F118,categories,0)))</formula>
    </cfRule>
    <cfRule type="expression" dxfId="7888" priority="8007" stopIfTrue="1">
      <formula>OR(F118="[Balance]",F118="[Transfer]",ISBLANK(F118))</formula>
    </cfRule>
    <cfRule type="expression" dxfId="7887" priority="8008" stopIfTrue="1">
      <formula>OR(ISERROR(MATCH(F118,yearlyA,0)),ISERROR(MATCH(F118,monthlyA,0)))</formula>
    </cfRule>
  </conditionalFormatting>
  <conditionalFormatting sqref="A118">
    <cfRule type="expression" dxfId="7886" priority="8009" stopIfTrue="1">
      <formula>AND(ISERROR(MATCH(A118,accounts,0)),NOT(ISBLANK(A118)))</formula>
    </cfRule>
  </conditionalFormatting>
  <conditionalFormatting sqref="F119">
    <cfRule type="expression" dxfId="7885" priority="8001" stopIfTrue="1">
      <formula>AND(NOT(ISBLANK(F119)),ISERROR(MATCH(F119,categories,0)))</formula>
    </cfRule>
    <cfRule type="expression" dxfId="7884" priority="8002" stopIfTrue="1">
      <formula>OR(F119="[Balance]",F119="[Transfer]",ISBLANK(F119))</formula>
    </cfRule>
    <cfRule type="expression" dxfId="7883" priority="8003" stopIfTrue="1">
      <formula>OR(ISERROR(MATCH(F119,yearlyA,0)),ISERROR(MATCH(F119,monthlyA,0)))</formula>
    </cfRule>
  </conditionalFormatting>
  <conditionalFormatting sqref="A119">
    <cfRule type="expression" dxfId="7882" priority="8004" stopIfTrue="1">
      <formula>AND(ISERROR(MATCH(A119,accounts,0)),NOT(ISBLANK(A119)))</formula>
    </cfRule>
  </conditionalFormatting>
  <conditionalFormatting sqref="F119">
    <cfRule type="expression" dxfId="7881" priority="7996" stopIfTrue="1">
      <formula>AND(NOT(ISBLANK(F119)),ISERROR(MATCH(F119,categories,0)))</formula>
    </cfRule>
    <cfRule type="expression" dxfId="7880" priority="7997" stopIfTrue="1">
      <formula>OR(F119="[Balance]",F119="[Transfer]",ISBLANK(F119))</formula>
    </cfRule>
    <cfRule type="expression" dxfId="7879" priority="7998" stopIfTrue="1">
      <formula>OR(ISERROR(MATCH(F119,yearlyA,0)),ISERROR(MATCH(F119,monthlyA,0)))</formula>
    </cfRule>
  </conditionalFormatting>
  <conditionalFormatting sqref="A119">
    <cfRule type="expression" dxfId="7878" priority="7999" stopIfTrue="1">
      <formula>AND(ISERROR(MATCH(A119,accounts,0)),NOT(ISBLANK(A119)))</formula>
    </cfRule>
  </conditionalFormatting>
  <conditionalFormatting sqref="F120">
    <cfRule type="expression" dxfId="7877" priority="7991" stopIfTrue="1">
      <formula>AND(NOT(ISBLANK(F120)),ISERROR(MATCH(F120,categories,0)))</formula>
    </cfRule>
    <cfRule type="expression" dxfId="7876" priority="7992" stopIfTrue="1">
      <formula>OR(F120="[Balance]",F120="[Transfer]",ISBLANK(F120))</formula>
    </cfRule>
    <cfRule type="expression" dxfId="7875" priority="7993" stopIfTrue="1">
      <formula>OR(ISERROR(MATCH(F120,yearlyA,0)),ISERROR(MATCH(F120,monthlyA,0)))</formula>
    </cfRule>
  </conditionalFormatting>
  <conditionalFormatting sqref="A120">
    <cfRule type="expression" dxfId="7874" priority="7994" stopIfTrue="1">
      <formula>AND(ISERROR(MATCH(A120,accounts,0)),NOT(ISBLANK(A120)))</formula>
    </cfRule>
  </conditionalFormatting>
  <conditionalFormatting sqref="F120">
    <cfRule type="expression" dxfId="7873" priority="7986" stopIfTrue="1">
      <formula>AND(NOT(ISBLANK(F120)),ISERROR(MATCH(F120,categories,0)))</formula>
    </cfRule>
    <cfRule type="expression" dxfId="7872" priority="7987" stopIfTrue="1">
      <formula>OR(F120="[Balance]",F120="[Transfer]",ISBLANK(F120))</formula>
    </cfRule>
    <cfRule type="expression" dxfId="7871" priority="7988" stopIfTrue="1">
      <formula>OR(ISERROR(MATCH(F120,yearlyA,0)),ISERROR(MATCH(F120,monthlyA,0)))</formula>
    </cfRule>
  </conditionalFormatting>
  <conditionalFormatting sqref="A120">
    <cfRule type="expression" dxfId="7870" priority="7989" stopIfTrue="1">
      <formula>AND(ISERROR(MATCH(A120,accounts,0)),NOT(ISBLANK(A120)))</formula>
    </cfRule>
  </conditionalFormatting>
  <conditionalFormatting sqref="F121">
    <cfRule type="expression" dxfId="7869" priority="7981" stopIfTrue="1">
      <formula>AND(NOT(ISBLANK(F121)),ISERROR(MATCH(F121,categories,0)))</formula>
    </cfRule>
    <cfRule type="expression" dxfId="7868" priority="7982" stopIfTrue="1">
      <formula>OR(F121="[Balance]",F121="[Transfer]",ISBLANK(F121))</formula>
    </cfRule>
    <cfRule type="expression" dxfId="7867" priority="7983" stopIfTrue="1">
      <formula>OR(ISERROR(MATCH(F121,yearlyA,0)),ISERROR(MATCH(F121,monthlyA,0)))</formula>
    </cfRule>
  </conditionalFormatting>
  <conditionalFormatting sqref="A121">
    <cfRule type="expression" dxfId="7866" priority="7984" stopIfTrue="1">
      <formula>AND(ISERROR(MATCH(A121,accounts,0)),NOT(ISBLANK(A121)))</formula>
    </cfRule>
  </conditionalFormatting>
  <conditionalFormatting sqref="F121">
    <cfRule type="expression" dxfId="7865" priority="7976" stopIfTrue="1">
      <formula>AND(NOT(ISBLANK(F121)),ISERROR(MATCH(F121,categories,0)))</formula>
    </cfRule>
    <cfRule type="expression" dxfId="7864" priority="7977" stopIfTrue="1">
      <formula>OR(F121="[Balance]",F121="[Transfer]",ISBLANK(F121))</formula>
    </cfRule>
    <cfRule type="expression" dxfId="7863" priority="7978" stopIfTrue="1">
      <formula>OR(ISERROR(MATCH(F121,yearlyA,0)),ISERROR(MATCH(F121,monthlyA,0)))</formula>
    </cfRule>
  </conditionalFormatting>
  <conditionalFormatting sqref="A121">
    <cfRule type="expression" dxfId="7862" priority="7979" stopIfTrue="1">
      <formula>AND(ISERROR(MATCH(A121,accounts,0)),NOT(ISBLANK(A121)))</formula>
    </cfRule>
  </conditionalFormatting>
  <conditionalFormatting sqref="F123">
    <cfRule type="expression" dxfId="7861" priority="7971" stopIfTrue="1">
      <formula>AND(NOT(ISBLANK(F123)),ISERROR(MATCH(F123,categories,0)))</formula>
    </cfRule>
    <cfRule type="expression" dxfId="7860" priority="7972" stopIfTrue="1">
      <formula>OR(F123="[Balance]",F123="[Transfer]",ISBLANK(F123))</formula>
    </cfRule>
    <cfRule type="expression" dxfId="7859" priority="7973" stopIfTrue="1">
      <formula>OR(ISERROR(MATCH(F123,yearlyA,0)),ISERROR(MATCH(F123,monthlyA,0)))</formula>
    </cfRule>
  </conditionalFormatting>
  <conditionalFormatting sqref="A123">
    <cfRule type="expression" dxfId="7858" priority="7974" stopIfTrue="1">
      <formula>AND(ISERROR(MATCH(A123,accounts,0)),NOT(ISBLANK(A123)))</formula>
    </cfRule>
  </conditionalFormatting>
  <conditionalFormatting sqref="F123">
    <cfRule type="expression" dxfId="7857" priority="7966" stopIfTrue="1">
      <formula>AND(NOT(ISBLANK(F123)),ISERROR(MATCH(F123,categories,0)))</formula>
    </cfRule>
    <cfRule type="expression" dxfId="7856" priority="7967" stopIfTrue="1">
      <formula>OR(F123="[Balance]",F123="[Transfer]",ISBLANK(F123))</formula>
    </cfRule>
    <cfRule type="expression" dxfId="7855" priority="7968" stopIfTrue="1">
      <formula>OR(ISERROR(MATCH(F123,yearlyA,0)),ISERROR(MATCH(F123,monthlyA,0)))</formula>
    </cfRule>
  </conditionalFormatting>
  <conditionalFormatting sqref="A123">
    <cfRule type="expression" dxfId="7854" priority="7969" stopIfTrue="1">
      <formula>AND(ISERROR(MATCH(A123,accounts,0)),NOT(ISBLANK(A123)))</formula>
    </cfRule>
  </conditionalFormatting>
  <conditionalFormatting sqref="F122">
    <cfRule type="expression" dxfId="7853" priority="7961" stopIfTrue="1">
      <formula>AND(NOT(ISBLANK(F122)),ISERROR(MATCH(F122,categories,0)))</formula>
    </cfRule>
    <cfRule type="expression" dxfId="7852" priority="7962" stopIfTrue="1">
      <formula>OR(F122="[Balance]",F122="[Transfer]",ISBLANK(F122))</formula>
    </cfRule>
    <cfRule type="expression" dxfId="7851" priority="7963" stopIfTrue="1">
      <formula>OR(ISERROR(MATCH(F122,yearlyA,0)),ISERROR(MATCH(F122,monthlyA,0)))</formula>
    </cfRule>
  </conditionalFormatting>
  <conditionalFormatting sqref="A122">
    <cfRule type="expression" dxfId="7850" priority="7964" stopIfTrue="1">
      <formula>AND(ISERROR(MATCH(A122,accounts,0)),NOT(ISBLANK(A122)))</formula>
    </cfRule>
  </conditionalFormatting>
  <conditionalFormatting sqref="F122">
    <cfRule type="expression" dxfId="7849" priority="7956" stopIfTrue="1">
      <formula>AND(NOT(ISBLANK(F122)),ISERROR(MATCH(F122,categories,0)))</formula>
    </cfRule>
    <cfRule type="expression" dxfId="7848" priority="7957" stopIfTrue="1">
      <formula>OR(F122="[Balance]",F122="[Transfer]",ISBLANK(F122))</formula>
    </cfRule>
    <cfRule type="expression" dxfId="7847" priority="7958" stopIfTrue="1">
      <formula>OR(ISERROR(MATCH(F122,yearlyA,0)),ISERROR(MATCH(F122,monthlyA,0)))</formula>
    </cfRule>
  </conditionalFormatting>
  <conditionalFormatting sqref="A122">
    <cfRule type="expression" dxfId="7846" priority="7959" stopIfTrue="1">
      <formula>AND(ISERROR(MATCH(A122,accounts,0)),NOT(ISBLANK(A122)))</formula>
    </cfRule>
  </conditionalFormatting>
  <conditionalFormatting sqref="F124">
    <cfRule type="expression" dxfId="7845" priority="7951" stopIfTrue="1">
      <formula>AND(NOT(ISBLANK(F124)),ISERROR(MATCH(F124,categories,0)))</formula>
    </cfRule>
    <cfRule type="expression" dxfId="7844" priority="7952" stopIfTrue="1">
      <formula>OR(F124="[Balance]",F124="[Transfer]",ISBLANK(F124))</formula>
    </cfRule>
    <cfRule type="expression" dxfId="7843" priority="7953" stopIfTrue="1">
      <formula>OR(ISERROR(MATCH(F124,yearlyA,0)),ISERROR(MATCH(F124,monthlyA,0)))</formula>
    </cfRule>
  </conditionalFormatting>
  <conditionalFormatting sqref="A124">
    <cfRule type="expression" dxfId="7842" priority="7954" stopIfTrue="1">
      <formula>AND(ISERROR(MATCH(A124,accounts,0)),NOT(ISBLANK(A124)))</formula>
    </cfRule>
  </conditionalFormatting>
  <conditionalFormatting sqref="F124">
    <cfRule type="expression" dxfId="7841" priority="7946" stopIfTrue="1">
      <formula>AND(NOT(ISBLANK(F124)),ISERROR(MATCH(F124,categories,0)))</formula>
    </cfRule>
    <cfRule type="expression" dxfId="7840" priority="7947" stopIfTrue="1">
      <formula>OR(F124="[Balance]",F124="[Transfer]",ISBLANK(F124))</formula>
    </cfRule>
    <cfRule type="expression" dxfId="7839" priority="7948" stopIfTrue="1">
      <formula>OR(ISERROR(MATCH(F124,yearlyA,0)),ISERROR(MATCH(F124,monthlyA,0)))</formula>
    </cfRule>
  </conditionalFormatting>
  <conditionalFormatting sqref="A124">
    <cfRule type="expression" dxfId="7838" priority="7949" stopIfTrue="1">
      <formula>AND(ISERROR(MATCH(A124,accounts,0)),NOT(ISBLANK(A124)))</formula>
    </cfRule>
  </conditionalFormatting>
  <conditionalFormatting sqref="F125">
    <cfRule type="expression" dxfId="7837" priority="7941" stopIfTrue="1">
      <formula>AND(NOT(ISBLANK(F125)),ISERROR(MATCH(F125,categories,0)))</formula>
    </cfRule>
    <cfRule type="expression" dxfId="7836" priority="7942" stopIfTrue="1">
      <formula>OR(F125="[Balance]",F125="[Transfer]",ISBLANK(F125))</formula>
    </cfRule>
    <cfRule type="expression" dxfId="7835" priority="7943" stopIfTrue="1">
      <formula>OR(ISERROR(MATCH(F125,yearlyA,0)),ISERROR(MATCH(F125,monthlyA,0)))</formula>
    </cfRule>
  </conditionalFormatting>
  <conditionalFormatting sqref="A125">
    <cfRule type="expression" dxfId="7834" priority="7944" stopIfTrue="1">
      <formula>AND(ISERROR(MATCH(A125,accounts,0)),NOT(ISBLANK(A125)))</formula>
    </cfRule>
  </conditionalFormatting>
  <conditionalFormatting sqref="F125">
    <cfRule type="expression" dxfId="7833" priority="7936" stopIfTrue="1">
      <formula>AND(NOT(ISBLANK(F125)),ISERROR(MATCH(F125,categories,0)))</formula>
    </cfRule>
    <cfRule type="expression" dxfId="7832" priority="7937" stopIfTrue="1">
      <formula>OR(F125="[Balance]",F125="[Transfer]",ISBLANK(F125))</formula>
    </cfRule>
    <cfRule type="expression" dxfId="7831" priority="7938" stopIfTrue="1">
      <formula>OR(ISERROR(MATCH(F125,yearlyA,0)),ISERROR(MATCH(F125,monthlyA,0)))</formula>
    </cfRule>
  </conditionalFormatting>
  <conditionalFormatting sqref="A125">
    <cfRule type="expression" dxfId="7830" priority="7939" stopIfTrue="1">
      <formula>AND(ISERROR(MATCH(A125,accounts,0)),NOT(ISBLANK(A125)))</formula>
    </cfRule>
  </conditionalFormatting>
  <conditionalFormatting sqref="F126">
    <cfRule type="expression" dxfId="7829" priority="7931" stopIfTrue="1">
      <formula>AND(NOT(ISBLANK(F126)),ISERROR(MATCH(F126,categories,0)))</formula>
    </cfRule>
    <cfRule type="expression" dxfId="7828" priority="7932" stopIfTrue="1">
      <formula>OR(F126="[Balance]",F126="[Transfer]",ISBLANK(F126))</formula>
    </cfRule>
    <cfRule type="expression" dxfId="7827" priority="7933" stopIfTrue="1">
      <formula>OR(ISERROR(MATCH(F126,yearlyA,0)),ISERROR(MATCH(F126,monthlyA,0)))</formula>
    </cfRule>
  </conditionalFormatting>
  <conditionalFormatting sqref="A126">
    <cfRule type="expression" dxfId="7826" priority="7934" stopIfTrue="1">
      <formula>AND(ISERROR(MATCH(A126,accounts,0)),NOT(ISBLANK(A126)))</formula>
    </cfRule>
  </conditionalFormatting>
  <conditionalFormatting sqref="F126">
    <cfRule type="expression" dxfId="7825" priority="7926" stopIfTrue="1">
      <formula>AND(NOT(ISBLANK(F126)),ISERROR(MATCH(F126,categories,0)))</formula>
    </cfRule>
    <cfRule type="expression" dxfId="7824" priority="7927" stopIfTrue="1">
      <formula>OR(F126="[Balance]",F126="[Transfer]",ISBLANK(F126))</formula>
    </cfRule>
    <cfRule type="expression" dxfId="7823" priority="7928" stopIfTrue="1">
      <formula>OR(ISERROR(MATCH(F126,yearlyA,0)),ISERROR(MATCH(F126,monthlyA,0)))</formula>
    </cfRule>
  </conditionalFormatting>
  <conditionalFormatting sqref="A126">
    <cfRule type="expression" dxfId="7822" priority="7929" stopIfTrue="1">
      <formula>AND(ISERROR(MATCH(A126,accounts,0)),NOT(ISBLANK(A126)))</formula>
    </cfRule>
  </conditionalFormatting>
  <conditionalFormatting sqref="F128">
    <cfRule type="expression" dxfId="7821" priority="7921" stopIfTrue="1">
      <formula>AND(NOT(ISBLANK(F128)),ISERROR(MATCH(F128,categories,0)))</formula>
    </cfRule>
    <cfRule type="expression" dxfId="7820" priority="7922" stopIfTrue="1">
      <formula>OR(F128="[Balance]",F128="[Transfer]",ISBLANK(F128))</formula>
    </cfRule>
    <cfRule type="expression" dxfId="7819" priority="7923" stopIfTrue="1">
      <formula>OR(ISERROR(MATCH(F128,yearlyA,0)),ISERROR(MATCH(F128,monthlyA,0)))</formula>
    </cfRule>
  </conditionalFormatting>
  <conditionalFormatting sqref="A128">
    <cfRule type="expression" dxfId="7818" priority="7924" stopIfTrue="1">
      <formula>AND(ISERROR(MATCH(A128,accounts,0)),NOT(ISBLANK(A128)))</formula>
    </cfRule>
  </conditionalFormatting>
  <conditionalFormatting sqref="F128">
    <cfRule type="expression" dxfId="7817" priority="7916" stopIfTrue="1">
      <formula>AND(NOT(ISBLANK(F128)),ISERROR(MATCH(F128,categories,0)))</formula>
    </cfRule>
    <cfRule type="expression" dxfId="7816" priority="7917" stopIfTrue="1">
      <formula>OR(F128="[Balance]",F128="[Transfer]",ISBLANK(F128))</formula>
    </cfRule>
    <cfRule type="expression" dxfId="7815" priority="7918" stopIfTrue="1">
      <formula>OR(ISERROR(MATCH(F128,yearlyA,0)),ISERROR(MATCH(F128,monthlyA,0)))</formula>
    </cfRule>
  </conditionalFormatting>
  <conditionalFormatting sqref="A128">
    <cfRule type="expression" dxfId="7814" priority="7919" stopIfTrue="1">
      <formula>AND(ISERROR(MATCH(A128,accounts,0)),NOT(ISBLANK(A128)))</formula>
    </cfRule>
  </conditionalFormatting>
  <conditionalFormatting sqref="F127">
    <cfRule type="expression" dxfId="7813" priority="7911" stopIfTrue="1">
      <formula>AND(NOT(ISBLANK(F127)),ISERROR(MATCH(F127,categories,0)))</formula>
    </cfRule>
    <cfRule type="expression" dxfId="7812" priority="7912" stopIfTrue="1">
      <formula>OR(F127="[Balance]",F127="[Transfer]",ISBLANK(F127))</formula>
    </cfRule>
    <cfRule type="expression" dxfId="7811" priority="7913" stopIfTrue="1">
      <formula>OR(ISERROR(MATCH(F127,yearlyA,0)),ISERROR(MATCH(F127,monthlyA,0)))</formula>
    </cfRule>
  </conditionalFormatting>
  <conditionalFormatting sqref="A127">
    <cfRule type="expression" dxfId="7810" priority="7914" stopIfTrue="1">
      <formula>AND(ISERROR(MATCH(A127,accounts,0)),NOT(ISBLANK(A127)))</formula>
    </cfRule>
  </conditionalFormatting>
  <conditionalFormatting sqref="F127">
    <cfRule type="expression" dxfId="7809" priority="7906" stopIfTrue="1">
      <formula>AND(NOT(ISBLANK(F127)),ISERROR(MATCH(F127,categories,0)))</formula>
    </cfRule>
    <cfRule type="expression" dxfId="7808" priority="7907" stopIfTrue="1">
      <formula>OR(F127="[Balance]",F127="[Transfer]",ISBLANK(F127))</formula>
    </cfRule>
    <cfRule type="expression" dxfId="7807" priority="7908" stopIfTrue="1">
      <formula>OR(ISERROR(MATCH(F127,yearlyA,0)),ISERROR(MATCH(F127,monthlyA,0)))</formula>
    </cfRule>
  </conditionalFormatting>
  <conditionalFormatting sqref="A127">
    <cfRule type="expression" dxfId="7806" priority="7909" stopIfTrue="1">
      <formula>AND(ISERROR(MATCH(A127,accounts,0)),NOT(ISBLANK(A127)))</formula>
    </cfRule>
  </conditionalFormatting>
  <conditionalFormatting sqref="F129">
    <cfRule type="expression" dxfId="7805" priority="7901" stopIfTrue="1">
      <formula>AND(NOT(ISBLANK(F129)),ISERROR(MATCH(F129,categories,0)))</formula>
    </cfRule>
    <cfRule type="expression" dxfId="7804" priority="7902" stopIfTrue="1">
      <formula>OR(F129="[Balance]",F129="[Transfer]",ISBLANK(F129))</formula>
    </cfRule>
    <cfRule type="expression" dxfId="7803" priority="7903" stopIfTrue="1">
      <formula>OR(ISERROR(MATCH(F129,yearlyA,0)),ISERROR(MATCH(F129,monthlyA,0)))</formula>
    </cfRule>
  </conditionalFormatting>
  <conditionalFormatting sqref="A129">
    <cfRule type="expression" dxfId="7802" priority="7904" stopIfTrue="1">
      <formula>AND(ISERROR(MATCH(A129,accounts,0)),NOT(ISBLANK(A129)))</formula>
    </cfRule>
  </conditionalFormatting>
  <conditionalFormatting sqref="F129">
    <cfRule type="expression" dxfId="7801" priority="7896" stopIfTrue="1">
      <formula>AND(NOT(ISBLANK(F129)),ISERROR(MATCH(F129,categories,0)))</formula>
    </cfRule>
    <cfRule type="expression" dxfId="7800" priority="7897" stopIfTrue="1">
      <formula>OR(F129="[Balance]",F129="[Transfer]",ISBLANK(F129))</formula>
    </cfRule>
    <cfRule type="expression" dxfId="7799" priority="7898" stopIfTrue="1">
      <formula>OR(ISERROR(MATCH(F129,yearlyA,0)),ISERROR(MATCH(F129,monthlyA,0)))</formula>
    </cfRule>
  </conditionalFormatting>
  <conditionalFormatting sqref="A129">
    <cfRule type="expression" dxfId="7798" priority="7899" stopIfTrue="1">
      <formula>AND(ISERROR(MATCH(A129,accounts,0)),NOT(ISBLANK(A129)))</formula>
    </cfRule>
  </conditionalFormatting>
  <conditionalFormatting sqref="F130">
    <cfRule type="expression" dxfId="7797" priority="7891" stopIfTrue="1">
      <formula>AND(NOT(ISBLANK(F130)),ISERROR(MATCH(F130,categories,0)))</formula>
    </cfRule>
    <cfRule type="expression" dxfId="7796" priority="7892" stopIfTrue="1">
      <formula>OR(F130="[Balance]",F130="[Transfer]",ISBLANK(F130))</formula>
    </cfRule>
    <cfRule type="expression" dxfId="7795" priority="7893" stopIfTrue="1">
      <formula>OR(ISERROR(MATCH(F130,yearlyA,0)),ISERROR(MATCH(F130,monthlyA,0)))</formula>
    </cfRule>
  </conditionalFormatting>
  <conditionalFormatting sqref="A130">
    <cfRule type="expression" dxfId="7794" priority="7894" stopIfTrue="1">
      <formula>AND(ISERROR(MATCH(A130,accounts,0)),NOT(ISBLANK(A130)))</formula>
    </cfRule>
  </conditionalFormatting>
  <conditionalFormatting sqref="F130">
    <cfRule type="expression" dxfId="7793" priority="7886" stopIfTrue="1">
      <formula>AND(NOT(ISBLANK(F130)),ISERROR(MATCH(F130,categories,0)))</formula>
    </cfRule>
    <cfRule type="expression" dxfId="7792" priority="7887" stopIfTrue="1">
      <formula>OR(F130="[Balance]",F130="[Transfer]",ISBLANK(F130))</formula>
    </cfRule>
    <cfRule type="expression" dxfId="7791" priority="7888" stopIfTrue="1">
      <formula>OR(ISERROR(MATCH(F130,yearlyA,0)),ISERROR(MATCH(F130,monthlyA,0)))</formula>
    </cfRule>
  </conditionalFormatting>
  <conditionalFormatting sqref="A130">
    <cfRule type="expression" dxfId="7790" priority="7889" stopIfTrue="1">
      <formula>AND(ISERROR(MATCH(A130,accounts,0)),NOT(ISBLANK(A130)))</formula>
    </cfRule>
  </conditionalFormatting>
  <conditionalFormatting sqref="F131">
    <cfRule type="expression" dxfId="7789" priority="7881" stopIfTrue="1">
      <formula>AND(NOT(ISBLANK(F131)),ISERROR(MATCH(F131,categories,0)))</formula>
    </cfRule>
    <cfRule type="expression" dxfId="7788" priority="7882" stopIfTrue="1">
      <formula>OR(F131="[Balance]",F131="[Transfer]",ISBLANK(F131))</formula>
    </cfRule>
    <cfRule type="expression" dxfId="7787" priority="7883" stopIfTrue="1">
      <formula>OR(ISERROR(MATCH(F131,yearlyA,0)),ISERROR(MATCH(F131,monthlyA,0)))</formula>
    </cfRule>
  </conditionalFormatting>
  <conditionalFormatting sqref="A131">
    <cfRule type="expression" dxfId="7786" priority="7884" stopIfTrue="1">
      <formula>AND(ISERROR(MATCH(A131,accounts,0)),NOT(ISBLANK(A131)))</formula>
    </cfRule>
  </conditionalFormatting>
  <conditionalFormatting sqref="F131">
    <cfRule type="expression" dxfId="7785" priority="7876" stopIfTrue="1">
      <formula>AND(NOT(ISBLANK(F131)),ISERROR(MATCH(F131,categories,0)))</formula>
    </cfRule>
    <cfRule type="expression" dxfId="7784" priority="7877" stopIfTrue="1">
      <formula>OR(F131="[Balance]",F131="[Transfer]",ISBLANK(F131))</formula>
    </cfRule>
    <cfRule type="expression" dxfId="7783" priority="7878" stopIfTrue="1">
      <formula>OR(ISERROR(MATCH(F131,yearlyA,0)),ISERROR(MATCH(F131,monthlyA,0)))</formula>
    </cfRule>
  </conditionalFormatting>
  <conditionalFormatting sqref="A131">
    <cfRule type="expression" dxfId="7782" priority="7879" stopIfTrue="1">
      <formula>AND(ISERROR(MATCH(A131,accounts,0)),NOT(ISBLANK(A131)))</formula>
    </cfRule>
  </conditionalFormatting>
  <conditionalFormatting sqref="F132">
    <cfRule type="expression" dxfId="7781" priority="7871" stopIfTrue="1">
      <formula>AND(NOT(ISBLANK(F132)),ISERROR(MATCH(F132,categories,0)))</formula>
    </cfRule>
    <cfRule type="expression" dxfId="7780" priority="7872" stopIfTrue="1">
      <formula>OR(F132="[Balance]",F132="[Transfer]",ISBLANK(F132))</formula>
    </cfRule>
    <cfRule type="expression" dxfId="7779" priority="7873" stopIfTrue="1">
      <formula>OR(ISERROR(MATCH(F132,yearlyA,0)),ISERROR(MATCH(F132,monthlyA,0)))</formula>
    </cfRule>
  </conditionalFormatting>
  <conditionalFormatting sqref="A132">
    <cfRule type="expression" dxfId="7778" priority="7874" stopIfTrue="1">
      <formula>AND(ISERROR(MATCH(A132,accounts,0)),NOT(ISBLANK(A132)))</formula>
    </cfRule>
  </conditionalFormatting>
  <conditionalFormatting sqref="F132">
    <cfRule type="expression" dxfId="7777" priority="7866" stopIfTrue="1">
      <formula>AND(NOT(ISBLANK(F132)),ISERROR(MATCH(F132,categories,0)))</formula>
    </cfRule>
    <cfRule type="expression" dxfId="7776" priority="7867" stopIfTrue="1">
      <formula>OR(F132="[Balance]",F132="[Transfer]",ISBLANK(F132))</formula>
    </cfRule>
    <cfRule type="expression" dxfId="7775" priority="7868" stopIfTrue="1">
      <formula>OR(ISERROR(MATCH(F132,yearlyA,0)),ISERROR(MATCH(F132,monthlyA,0)))</formula>
    </cfRule>
  </conditionalFormatting>
  <conditionalFormatting sqref="A132">
    <cfRule type="expression" dxfId="7774" priority="7869" stopIfTrue="1">
      <formula>AND(ISERROR(MATCH(A132,accounts,0)),NOT(ISBLANK(A132)))</formula>
    </cfRule>
  </conditionalFormatting>
  <conditionalFormatting sqref="F133">
    <cfRule type="expression" dxfId="7773" priority="7861" stopIfTrue="1">
      <formula>AND(NOT(ISBLANK(F133)),ISERROR(MATCH(F133,categories,0)))</formula>
    </cfRule>
    <cfRule type="expression" dxfId="7772" priority="7862" stopIfTrue="1">
      <formula>OR(F133="[Balance]",F133="[Transfer]",ISBLANK(F133))</formula>
    </cfRule>
    <cfRule type="expression" dxfId="7771" priority="7863" stopIfTrue="1">
      <formula>OR(ISERROR(MATCH(F133,yearlyA,0)),ISERROR(MATCH(F133,monthlyA,0)))</formula>
    </cfRule>
  </conditionalFormatting>
  <conditionalFormatting sqref="A133">
    <cfRule type="expression" dxfId="7770" priority="7864" stopIfTrue="1">
      <formula>AND(ISERROR(MATCH(A133,accounts,0)),NOT(ISBLANK(A133)))</formula>
    </cfRule>
  </conditionalFormatting>
  <conditionalFormatting sqref="F133">
    <cfRule type="expression" dxfId="7769" priority="7856" stopIfTrue="1">
      <formula>AND(NOT(ISBLANK(F133)),ISERROR(MATCH(F133,categories,0)))</formula>
    </cfRule>
    <cfRule type="expression" dxfId="7768" priority="7857" stopIfTrue="1">
      <formula>OR(F133="[Balance]",F133="[Transfer]",ISBLANK(F133))</formula>
    </cfRule>
    <cfRule type="expression" dxfId="7767" priority="7858" stopIfTrue="1">
      <formula>OR(ISERROR(MATCH(F133,yearlyA,0)),ISERROR(MATCH(F133,monthlyA,0)))</formula>
    </cfRule>
  </conditionalFormatting>
  <conditionalFormatting sqref="A133">
    <cfRule type="expression" dxfId="7766" priority="7859" stopIfTrue="1">
      <formula>AND(ISERROR(MATCH(A133,accounts,0)),NOT(ISBLANK(A133)))</formula>
    </cfRule>
  </conditionalFormatting>
  <conditionalFormatting sqref="F135">
    <cfRule type="expression" dxfId="7765" priority="7851" stopIfTrue="1">
      <formula>AND(NOT(ISBLANK(F135)),ISERROR(MATCH(F135,categories,0)))</formula>
    </cfRule>
    <cfRule type="expression" dxfId="7764" priority="7852" stopIfTrue="1">
      <formula>OR(F135="[Balance]",F135="[Transfer]",ISBLANK(F135))</formula>
    </cfRule>
    <cfRule type="expression" dxfId="7763" priority="7853" stopIfTrue="1">
      <formula>OR(ISERROR(MATCH(F135,yearlyA,0)),ISERROR(MATCH(F135,monthlyA,0)))</formula>
    </cfRule>
  </conditionalFormatting>
  <conditionalFormatting sqref="A135">
    <cfRule type="expression" dxfId="7762" priority="7854" stopIfTrue="1">
      <formula>AND(ISERROR(MATCH(A135,accounts,0)),NOT(ISBLANK(A135)))</formula>
    </cfRule>
  </conditionalFormatting>
  <conditionalFormatting sqref="F135">
    <cfRule type="expression" dxfId="7761" priority="7846" stopIfTrue="1">
      <formula>AND(NOT(ISBLANK(F135)),ISERROR(MATCH(F135,categories,0)))</formula>
    </cfRule>
    <cfRule type="expression" dxfId="7760" priority="7847" stopIfTrue="1">
      <formula>OR(F135="[Balance]",F135="[Transfer]",ISBLANK(F135))</formula>
    </cfRule>
    <cfRule type="expression" dxfId="7759" priority="7848" stopIfTrue="1">
      <formula>OR(ISERROR(MATCH(F135,yearlyA,0)),ISERROR(MATCH(F135,monthlyA,0)))</formula>
    </cfRule>
  </conditionalFormatting>
  <conditionalFormatting sqref="A135">
    <cfRule type="expression" dxfId="7758" priority="7849" stopIfTrue="1">
      <formula>AND(ISERROR(MATCH(A135,accounts,0)),NOT(ISBLANK(A135)))</formula>
    </cfRule>
  </conditionalFormatting>
  <conditionalFormatting sqref="F134">
    <cfRule type="expression" dxfId="7757" priority="7841" stopIfTrue="1">
      <formula>AND(NOT(ISBLANK(F134)),ISERROR(MATCH(F134,categories,0)))</formula>
    </cfRule>
    <cfRule type="expression" dxfId="7756" priority="7842" stopIfTrue="1">
      <formula>OR(F134="[Balance]",F134="[Transfer]",ISBLANK(F134))</formula>
    </cfRule>
    <cfRule type="expression" dxfId="7755" priority="7843" stopIfTrue="1">
      <formula>OR(ISERROR(MATCH(F134,yearlyA,0)),ISERROR(MATCH(F134,monthlyA,0)))</formula>
    </cfRule>
  </conditionalFormatting>
  <conditionalFormatting sqref="A134">
    <cfRule type="expression" dxfId="7754" priority="7844" stopIfTrue="1">
      <formula>AND(ISERROR(MATCH(A134,accounts,0)),NOT(ISBLANK(A134)))</formula>
    </cfRule>
  </conditionalFormatting>
  <conditionalFormatting sqref="F134">
    <cfRule type="expression" dxfId="7753" priority="7836" stopIfTrue="1">
      <formula>AND(NOT(ISBLANK(F134)),ISERROR(MATCH(F134,categories,0)))</formula>
    </cfRule>
    <cfRule type="expression" dxfId="7752" priority="7837" stopIfTrue="1">
      <formula>OR(F134="[Balance]",F134="[Transfer]",ISBLANK(F134))</formula>
    </cfRule>
    <cfRule type="expression" dxfId="7751" priority="7838" stopIfTrue="1">
      <formula>OR(ISERROR(MATCH(F134,yearlyA,0)),ISERROR(MATCH(F134,monthlyA,0)))</formula>
    </cfRule>
  </conditionalFormatting>
  <conditionalFormatting sqref="A134">
    <cfRule type="expression" dxfId="7750" priority="7839" stopIfTrue="1">
      <formula>AND(ISERROR(MATCH(A134,accounts,0)),NOT(ISBLANK(A134)))</formula>
    </cfRule>
  </conditionalFormatting>
  <conditionalFormatting sqref="F136">
    <cfRule type="expression" dxfId="7749" priority="7831" stopIfTrue="1">
      <formula>AND(NOT(ISBLANK(F136)),ISERROR(MATCH(F136,categories,0)))</formula>
    </cfRule>
    <cfRule type="expression" dxfId="7748" priority="7832" stopIfTrue="1">
      <formula>OR(F136="[Balance]",F136="[Transfer]",ISBLANK(F136))</formula>
    </cfRule>
    <cfRule type="expression" dxfId="7747" priority="7833" stopIfTrue="1">
      <formula>OR(ISERROR(MATCH(F136,yearlyA,0)),ISERROR(MATCH(F136,monthlyA,0)))</formula>
    </cfRule>
  </conditionalFormatting>
  <conditionalFormatting sqref="A136">
    <cfRule type="expression" dxfId="7746" priority="7834" stopIfTrue="1">
      <formula>AND(ISERROR(MATCH(A136,accounts,0)),NOT(ISBLANK(A136)))</formula>
    </cfRule>
  </conditionalFormatting>
  <conditionalFormatting sqref="F136">
    <cfRule type="expression" dxfId="7745" priority="7826" stopIfTrue="1">
      <formula>AND(NOT(ISBLANK(F136)),ISERROR(MATCH(F136,categories,0)))</formula>
    </cfRule>
    <cfRule type="expression" dxfId="7744" priority="7827" stopIfTrue="1">
      <formula>OR(F136="[Balance]",F136="[Transfer]",ISBLANK(F136))</formula>
    </cfRule>
    <cfRule type="expression" dxfId="7743" priority="7828" stopIfTrue="1">
      <formula>OR(ISERROR(MATCH(F136,yearlyA,0)),ISERROR(MATCH(F136,monthlyA,0)))</formula>
    </cfRule>
  </conditionalFormatting>
  <conditionalFormatting sqref="A136">
    <cfRule type="expression" dxfId="7742" priority="7829" stopIfTrue="1">
      <formula>AND(ISERROR(MATCH(A136,accounts,0)),NOT(ISBLANK(A136)))</formula>
    </cfRule>
  </conditionalFormatting>
  <conditionalFormatting sqref="F137">
    <cfRule type="expression" dxfId="7741" priority="7821" stopIfTrue="1">
      <formula>AND(NOT(ISBLANK(F137)),ISERROR(MATCH(F137,categories,0)))</formula>
    </cfRule>
    <cfRule type="expression" dxfId="7740" priority="7822" stopIfTrue="1">
      <formula>OR(F137="[Balance]",F137="[Transfer]",ISBLANK(F137))</formula>
    </cfRule>
    <cfRule type="expression" dxfId="7739" priority="7823" stopIfTrue="1">
      <formula>OR(ISERROR(MATCH(F137,yearlyA,0)),ISERROR(MATCH(F137,monthlyA,0)))</formula>
    </cfRule>
  </conditionalFormatting>
  <conditionalFormatting sqref="A137">
    <cfRule type="expression" dxfId="7738" priority="7824" stopIfTrue="1">
      <formula>AND(ISERROR(MATCH(A137,accounts,0)),NOT(ISBLANK(A137)))</formula>
    </cfRule>
  </conditionalFormatting>
  <conditionalFormatting sqref="F137">
    <cfRule type="expression" dxfId="7737" priority="7816" stopIfTrue="1">
      <formula>AND(NOT(ISBLANK(F137)),ISERROR(MATCH(F137,categories,0)))</formula>
    </cfRule>
    <cfRule type="expression" dxfId="7736" priority="7817" stopIfTrue="1">
      <formula>OR(F137="[Balance]",F137="[Transfer]",ISBLANK(F137))</formula>
    </cfRule>
    <cfRule type="expression" dxfId="7735" priority="7818" stopIfTrue="1">
      <formula>OR(ISERROR(MATCH(F137,yearlyA,0)),ISERROR(MATCH(F137,monthlyA,0)))</formula>
    </cfRule>
  </conditionalFormatting>
  <conditionalFormatting sqref="A137">
    <cfRule type="expression" dxfId="7734" priority="7819" stopIfTrue="1">
      <formula>AND(ISERROR(MATCH(A137,accounts,0)),NOT(ISBLANK(A137)))</formula>
    </cfRule>
  </conditionalFormatting>
  <conditionalFormatting sqref="F138">
    <cfRule type="expression" dxfId="7733" priority="7811" stopIfTrue="1">
      <formula>AND(NOT(ISBLANK(F138)),ISERROR(MATCH(F138,categories,0)))</formula>
    </cfRule>
    <cfRule type="expression" dxfId="7732" priority="7812" stopIfTrue="1">
      <formula>OR(F138="[Balance]",F138="[Transfer]",ISBLANK(F138))</formula>
    </cfRule>
    <cfRule type="expression" dxfId="7731" priority="7813" stopIfTrue="1">
      <formula>OR(ISERROR(MATCH(F138,yearlyA,0)),ISERROR(MATCH(F138,monthlyA,0)))</formula>
    </cfRule>
  </conditionalFormatting>
  <conditionalFormatting sqref="A138">
    <cfRule type="expression" dxfId="7730" priority="7814" stopIfTrue="1">
      <formula>AND(ISERROR(MATCH(A138,accounts,0)),NOT(ISBLANK(A138)))</formula>
    </cfRule>
  </conditionalFormatting>
  <conditionalFormatting sqref="F138">
    <cfRule type="expression" dxfId="7729" priority="7806" stopIfTrue="1">
      <formula>AND(NOT(ISBLANK(F138)),ISERROR(MATCH(F138,categories,0)))</formula>
    </cfRule>
    <cfRule type="expression" dxfId="7728" priority="7807" stopIfTrue="1">
      <formula>OR(F138="[Balance]",F138="[Transfer]",ISBLANK(F138))</formula>
    </cfRule>
    <cfRule type="expression" dxfId="7727" priority="7808" stopIfTrue="1">
      <formula>OR(ISERROR(MATCH(F138,yearlyA,0)),ISERROR(MATCH(F138,monthlyA,0)))</formula>
    </cfRule>
  </conditionalFormatting>
  <conditionalFormatting sqref="A138">
    <cfRule type="expression" dxfId="7726" priority="7809" stopIfTrue="1">
      <formula>AND(ISERROR(MATCH(A138,accounts,0)),NOT(ISBLANK(A138)))</formula>
    </cfRule>
  </conditionalFormatting>
  <conditionalFormatting sqref="F139">
    <cfRule type="expression" dxfId="7725" priority="7801" stopIfTrue="1">
      <formula>AND(NOT(ISBLANK(F139)),ISERROR(MATCH(F139,categories,0)))</formula>
    </cfRule>
    <cfRule type="expression" dxfId="7724" priority="7802" stopIfTrue="1">
      <formula>OR(F139="[Balance]",F139="[Transfer]",ISBLANK(F139))</formula>
    </cfRule>
    <cfRule type="expression" dxfId="7723" priority="7803" stopIfTrue="1">
      <formula>OR(ISERROR(MATCH(F139,yearlyA,0)),ISERROR(MATCH(F139,monthlyA,0)))</formula>
    </cfRule>
  </conditionalFormatting>
  <conditionalFormatting sqref="A139">
    <cfRule type="expression" dxfId="7722" priority="7804" stopIfTrue="1">
      <formula>AND(ISERROR(MATCH(A139,accounts,0)),NOT(ISBLANK(A139)))</formula>
    </cfRule>
  </conditionalFormatting>
  <conditionalFormatting sqref="F139">
    <cfRule type="expression" dxfId="7721" priority="7796" stopIfTrue="1">
      <formula>AND(NOT(ISBLANK(F139)),ISERROR(MATCH(F139,categories,0)))</formula>
    </cfRule>
    <cfRule type="expression" dxfId="7720" priority="7797" stopIfTrue="1">
      <formula>OR(F139="[Balance]",F139="[Transfer]",ISBLANK(F139))</formula>
    </cfRule>
    <cfRule type="expression" dxfId="7719" priority="7798" stopIfTrue="1">
      <formula>OR(ISERROR(MATCH(F139,yearlyA,0)),ISERROR(MATCH(F139,monthlyA,0)))</formula>
    </cfRule>
  </conditionalFormatting>
  <conditionalFormatting sqref="A139">
    <cfRule type="expression" dxfId="7718" priority="7799" stopIfTrue="1">
      <formula>AND(ISERROR(MATCH(A139,accounts,0)),NOT(ISBLANK(A139)))</formula>
    </cfRule>
  </conditionalFormatting>
  <conditionalFormatting sqref="F141">
    <cfRule type="expression" dxfId="7717" priority="7791" stopIfTrue="1">
      <formula>AND(NOT(ISBLANK(F141)),ISERROR(MATCH(F141,categories,0)))</formula>
    </cfRule>
    <cfRule type="expression" dxfId="7716" priority="7792" stopIfTrue="1">
      <formula>OR(F141="[Balance]",F141="[Transfer]",ISBLANK(F141))</formula>
    </cfRule>
    <cfRule type="expression" dxfId="7715" priority="7793" stopIfTrue="1">
      <formula>OR(ISERROR(MATCH(F141,yearlyA,0)),ISERROR(MATCH(F141,monthlyA,0)))</formula>
    </cfRule>
  </conditionalFormatting>
  <conditionalFormatting sqref="A141">
    <cfRule type="expression" dxfId="7714" priority="7794" stopIfTrue="1">
      <formula>AND(ISERROR(MATCH(A141,accounts,0)),NOT(ISBLANK(A141)))</formula>
    </cfRule>
  </conditionalFormatting>
  <conditionalFormatting sqref="F141">
    <cfRule type="expression" dxfId="7713" priority="7786" stopIfTrue="1">
      <formula>AND(NOT(ISBLANK(F141)),ISERROR(MATCH(F141,categories,0)))</formula>
    </cfRule>
    <cfRule type="expression" dxfId="7712" priority="7787" stopIfTrue="1">
      <formula>OR(F141="[Balance]",F141="[Transfer]",ISBLANK(F141))</formula>
    </cfRule>
    <cfRule type="expression" dxfId="7711" priority="7788" stopIfTrue="1">
      <formula>OR(ISERROR(MATCH(F141,yearlyA,0)),ISERROR(MATCH(F141,monthlyA,0)))</formula>
    </cfRule>
  </conditionalFormatting>
  <conditionalFormatting sqref="A141">
    <cfRule type="expression" dxfId="7710" priority="7789" stopIfTrue="1">
      <formula>AND(ISERROR(MATCH(A141,accounts,0)),NOT(ISBLANK(A141)))</formula>
    </cfRule>
  </conditionalFormatting>
  <conditionalFormatting sqref="F140">
    <cfRule type="expression" dxfId="7709" priority="7781" stopIfTrue="1">
      <formula>AND(NOT(ISBLANK(F140)),ISERROR(MATCH(F140,categories,0)))</formula>
    </cfRule>
    <cfRule type="expression" dxfId="7708" priority="7782" stopIfTrue="1">
      <formula>OR(F140="[Balance]",F140="[Transfer]",ISBLANK(F140))</formula>
    </cfRule>
    <cfRule type="expression" dxfId="7707" priority="7783" stopIfTrue="1">
      <formula>OR(ISERROR(MATCH(F140,yearlyA,0)),ISERROR(MATCH(F140,monthlyA,0)))</formula>
    </cfRule>
  </conditionalFormatting>
  <conditionalFormatting sqref="A140">
    <cfRule type="expression" dxfId="7706" priority="7784" stopIfTrue="1">
      <formula>AND(ISERROR(MATCH(A140,accounts,0)),NOT(ISBLANK(A140)))</formula>
    </cfRule>
  </conditionalFormatting>
  <conditionalFormatting sqref="F140">
    <cfRule type="expression" dxfId="7705" priority="7776" stopIfTrue="1">
      <formula>AND(NOT(ISBLANK(F140)),ISERROR(MATCH(F140,categories,0)))</formula>
    </cfRule>
    <cfRule type="expression" dxfId="7704" priority="7777" stopIfTrue="1">
      <formula>OR(F140="[Balance]",F140="[Transfer]",ISBLANK(F140))</formula>
    </cfRule>
    <cfRule type="expression" dxfId="7703" priority="7778" stopIfTrue="1">
      <formula>OR(ISERROR(MATCH(F140,yearlyA,0)),ISERROR(MATCH(F140,monthlyA,0)))</formula>
    </cfRule>
  </conditionalFormatting>
  <conditionalFormatting sqref="A140">
    <cfRule type="expression" dxfId="7702" priority="7779" stopIfTrue="1">
      <formula>AND(ISERROR(MATCH(A140,accounts,0)),NOT(ISBLANK(A140)))</formula>
    </cfRule>
  </conditionalFormatting>
  <conditionalFormatting sqref="F142">
    <cfRule type="expression" dxfId="7701" priority="7771" stopIfTrue="1">
      <formula>AND(NOT(ISBLANK(F142)),ISERROR(MATCH(F142,categories,0)))</formula>
    </cfRule>
    <cfRule type="expression" dxfId="7700" priority="7772" stopIfTrue="1">
      <formula>OR(F142="[Balance]",F142="[Transfer]",ISBLANK(F142))</formula>
    </cfRule>
    <cfRule type="expression" dxfId="7699" priority="7773" stopIfTrue="1">
      <formula>OR(ISERROR(MATCH(F142,yearlyA,0)),ISERROR(MATCH(F142,monthlyA,0)))</formula>
    </cfRule>
  </conditionalFormatting>
  <conditionalFormatting sqref="A142">
    <cfRule type="expression" dxfId="7698" priority="7774" stopIfTrue="1">
      <formula>AND(ISERROR(MATCH(A142,accounts,0)),NOT(ISBLANK(A142)))</formula>
    </cfRule>
  </conditionalFormatting>
  <conditionalFormatting sqref="F142">
    <cfRule type="expression" dxfId="7697" priority="7766" stopIfTrue="1">
      <formula>AND(NOT(ISBLANK(F142)),ISERROR(MATCH(F142,categories,0)))</formula>
    </cfRule>
    <cfRule type="expression" dxfId="7696" priority="7767" stopIfTrue="1">
      <formula>OR(F142="[Balance]",F142="[Transfer]",ISBLANK(F142))</formula>
    </cfRule>
    <cfRule type="expression" dxfId="7695" priority="7768" stopIfTrue="1">
      <formula>OR(ISERROR(MATCH(F142,yearlyA,0)),ISERROR(MATCH(F142,monthlyA,0)))</formula>
    </cfRule>
  </conditionalFormatting>
  <conditionalFormatting sqref="A142">
    <cfRule type="expression" dxfId="7694" priority="7769" stopIfTrue="1">
      <formula>AND(ISERROR(MATCH(A142,accounts,0)),NOT(ISBLANK(A142)))</formula>
    </cfRule>
  </conditionalFormatting>
  <conditionalFormatting sqref="F143">
    <cfRule type="expression" dxfId="7693" priority="7761" stopIfTrue="1">
      <formula>AND(NOT(ISBLANK(F143)),ISERROR(MATCH(F143,categories,0)))</formula>
    </cfRule>
    <cfRule type="expression" dxfId="7692" priority="7762" stopIfTrue="1">
      <formula>OR(F143="[Balance]",F143="[Transfer]",ISBLANK(F143))</formula>
    </cfRule>
    <cfRule type="expression" dxfId="7691" priority="7763" stopIfTrue="1">
      <formula>OR(ISERROR(MATCH(F143,yearlyA,0)),ISERROR(MATCH(F143,monthlyA,0)))</formula>
    </cfRule>
  </conditionalFormatting>
  <conditionalFormatting sqref="A143">
    <cfRule type="expression" dxfId="7690" priority="7764" stopIfTrue="1">
      <formula>AND(ISERROR(MATCH(A143,accounts,0)),NOT(ISBLANK(A143)))</formula>
    </cfRule>
  </conditionalFormatting>
  <conditionalFormatting sqref="F143">
    <cfRule type="expression" dxfId="7689" priority="7756" stopIfTrue="1">
      <formula>AND(NOT(ISBLANK(F143)),ISERROR(MATCH(F143,categories,0)))</formula>
    </cfRule>
    <cfRule type="expression" dxfId="7688" priority="7757" stopIfTrue="1">
      <formula>OR(F143="[Balance]",F143="[Transfer]",ISBLANK(F143))</formula>
    </cfRule>
    <cfRule type="expression" dxfId="7687" priority="7758" stopIfTrue="1">
      <formula>OR(ISERROR(MATCH(F143,yearlyA,0)),ISERROR(MATCH(F143,monthlyA,0)))</formula>
    </cfRule>
  </conditionalFormatting>
  <conditionalFormatting sqref="A143">
    <cfRule type="expression" dxfId="7686" priority="7759" stopIfTrue="1">
      <formula>AND(ISERROR(MATCH(A143,accounts,0)),NOT(ISBLANK(A143)))</formula>
    </cfRule>
  </conditionalFormatting>
  <conditionalFormatting sqref="F144:F145">
    <cfRule type="expression" dxfId="7685" priority="7751" stopIfTrue="1">
      <formula>AND(NOT(ISBLANK(F144)),ISERROR(MATCH(F144,categories,0)))</formula>
    </cfRule>
    <cfRule type="expression" dxfId="7684" priority="7752" stopIfTrue="1">
      <formula>OR(F144="[Balance]",F144="[Transfer]",ISBLANK(F144))</formula>
    </cfRule>
    <cfRule type="expression" dxfId="7683" priority="7753" stopIfTrue="1">
      <formula>OR(ISERROR(MATCH(F144,yearlyA,0)),ISERROR(MATCH(F144,monthlyA,0)))</formula>
    </cfRule>
  </conditionalFormatting>
  <conditionalFormatting sqref="A144:A145">
    <cfRule type="expression" dxfId="7682" priority="7754" stopIfTrue="1">
      <formula>AND(ISERROR(MATCH(A144,accounts,0)),NOT(ISBLANK(A144)))</formula>
    </cfRule>
  </conditionalFormatting>
  <conditionalFormatting sqref="F144:F145">
    <cfRule type="expression" dxfId="7681" priority="7746" stopIfTrue="1">
      <formula>AND(NOT(ISBLANK(F144)),ISERROR(MATCH(F144,categories,0)))</formula>
    </cfRule>
    <cfRule type="expression" dxfId="7680" priority="7747" stopIfTrue="1">
      <formula>OR(F144="[Balance]",F144="[Transfer]",ISBLANK(F144))</formula>
    </cfRule>
    <cfRule type="expression" dxfId="7679" priority="7748" stopIfTrue="1">
      <formula>OR(ISERROR(MATCH(F144,yearlyA,0)),ISERROR(MATCH(F144,monthlyA,0)))</formula>
    </cfRule>
  </conditionalFormatting>
  <conditionalFormatting sqref="A144:A145">
    <cfRule type="expression" dxfId="7678" priority="7749" stopIfTrue="1">
      <formula>AND(ISERROR(MATCH(A144,accounts,0)),NOT(ISBLANK(A144)))</formula>
    </cfRule>
  </conditionalFormatting>
  <conditionalFormatting sqref="F146">
    <cfRule type="expression" dxfId="7677" priority="7741" stopIfTrue="1">
      <formula>AND(NOT(ISBLANK(F146)),ISERROR(MATCH(F146,categories,0)))</formula>
    </cfRule>
    <cfRule type="expression" dxfId="7676" priority="7742" stopIfTrue="1">
      <formula>OR(F146="[Balance]",F146="[Transfer]",ISBLANK(F146))</formula>
    </cfRule>
    <cfRule type="expression" dxfId="7675" priority="7743" stopIfTrue="1">
      <formula>OR(ISERROR(MATCH(F146,yearlyA,0)),ISERROR(MATCH(F146,monthlyA,0)))</formula>
    </cfRule>
  </conditionalFormatting>
  <conditionalFormatting sqref="A146">
    <cfRule type="expression" dxfId="7674" priority="7744" stopIfTrue="1">
      <formula>AND(ISERROR(MATCH(A146,accounts,0)),NOT(ISBLANK(A146)))</formula>
    </cfRule>
  </conditionalFormatting>
  <conditionalFormatting sqref="F146">
    <cfRule type="expression" dxfId="7673" priority="7736" stopIfTrue="1">
      <formula>AND(NOT(ISBLANK(F146)),ISERROR(MATCH(F146,categories,0)))</formula>
    </cfRule>
    <cfRule type="expression" dxfId="7672" priority="7737" stopIfTrue="1">
      <formula>OR(F146="[Balance]",F146="[Transfer]",ISBLANK(F146))</formula>
    </cfRule>
    <cfRule type="expression" dxfId="7671" priority="7738" stopIfTrue="1">
      <formula>OR(ISERROR(MATCH(F146,yearlyA,0)),ISERROR(MATCH(F146,monthlyA,0)))</formula>
    </cfRule>
  </conditionalFormatting>
  <conditionalFormatting sqref="A146">
    <cfRule type="expression" dxfId="7670" priority="7739" stopIfTrue="1">
      <formula>AND(ISERROR(MATCH(A146,accounts,0)),NOT(ISBLANK(A146)))</formula>
    </cfRule>
  </conditionalFormatting>
  <conditionalFormatting sqref="F147">
    <cfRule type="expression" dxfId="7669" priority="7731" stopIfTrue="1">
      <formula>AND(NOT(ISBLANK(F147)),ISERROR(MATCH(F147,categories,0)))</formula>
    </cfRule>
    <cfRule type="expression" dxfId="7668" priority="7732" stopIfTrue="1">
      <formula>OR(F147="[Balance]",F147="[Transfer]",ISBLANK(F147))</formula>
    </cfRule>
    <cfRule type="expression" dxfId="7667" priority="7733" stopIfTrue="1">
      <formula>OR(ISERROR(MATCH(F147,yearlyA,0)),ISERROR(MATCH(F147,monthlyA,0)))</formula>
    </cfRule>
  </conditionalFormatting>
  <conditionalFormatting sqref="A147">
    <cfRule type="expression" dxfId="7666" priority="7734" stopIfTrue="1">
      <formula>AND(ISERROR(MATCH(A147,accounts,0)),NOT(ISBLANK(A147)))</formula>
    </cfRule>
  </conditionalFormatting>
  <conditionalFormatting sqref="F147">
    <cfRule type="expression" dxfId="7665" priority="7726" stopIfTrue="1">
      <formula>AND(NOT(ISBLANK(F147)),ISERROR(MATCH(F147,categories,0)))</formula>
    </cfRule>
    <cfRule type="expression" dxfId="7664" priority="7727" stopIfTrue="1">
      <formula>OR(F147="[Balance]",F147="[Transfer]",ISBLANK(F147))</formula>
    </cfRule>
    <cfRule type="expression" dxfId="7663" priority="7728" stopIfTrue="1">
      <formula>OR(ISERROR(MATCH(F147,yearlyA,0)),ISERROR(MATCH(F147,monthlyA,0)))</formula>
    </cfRule>
  </conditionalFormatting>
  <conditionalFormatting sqref="A147">
    <cfRule type="expression" dxfId="7662" priority="7729" stopIfTrue="1">
      <formula>AND(ISERROR(MATCH(A147,accounts,0)),NOT(ISBLANK(A147)))</formula>
    </cfRule>
  </conditionalFormatting>
  <conditionalFormatting sqref="F149">
    <cfRule type="expression" dxfId="7661" priority="7721" stopIfTrue="1">
      <formula>AND(NOT(ISBLANK(F149)),ISERROR(MATCH(F149,categories,0)))</formula>
    </cfRule>
    <cfRule type="expression" dxfId="7660" priority="7722" stopIfTrue="1">
      <formula>OR(F149="[Balance]",F149="[Transfer]",ISBLANK(F149))</formula>
    </cfRule>
    <cfRule type="expression" dxfId="7659" priority="7723" stopIfTrue="1">
      <formula>OR(ISERROR(MATCH(F149,yearlyA,0)),ISERROR(MATCH(F149,monthlyA,0)))</formula>
    </cfRule>
  </conditionalFormatting>
  <conditionalFormatting sqref="A149">
    <cfRule type="expression" dxfId="7658" priority="7724" stopIfTrue="1">
      <formula>AND(ISERROR(MATCH(A149,accounts,0)),NOT(ISBLANK(A149)))</formula>
    </cfRule>
  </conditionalFormatting>
  <conditionalFormatting sqref="F149">
    <cfRule type="expression" dxfId="7657" priority="7716" stopIfTrue="1">
      <formula>AND(NOT(ISBLANK(F149)),ISERROR(MATCH(F149,categories,0)))</formula>
    </cfRule>
    <cfRule type="expression" dxfId="7656" priority="7717" stopIfTrue="1">
      <formula>OR(F149="[Balance]",F149="[Transfer]",ISBLANK(F149))</formula>
    </cfRule>
    <cfRule type="expression" dxfId="7655" priority="7718" stopIfTrue="1">
      <formula>OR(ISERROR(MATCH(F149,yearlyA,0)),ISERROR(MATCH(F149,monthlyA,0)))</formula>
    </cfRule>
  </conditionalFormatting>
  <conditionalFormatting sqref="A149">
    <cfRule type="expression" dxfId="7654" priority="7719" stopIfTrue="1">
      <formula>AND(ISERROR(MATCH(A149,accounts,0)),NOT(ISBLANK(A149)))</formula>
    </cfRule>
  </conditionalFormatting>
  <conditionalFormatting sqref="F148">
    <cfRule type="expression" dxfId="7653" priority="7711" stopIfTrue="1">
      <formula>AND(NOT(ISBLANK(F148)),ISERROR(MATCH(F148,categories,0)))</formula>
    </cfRule>
    <cfRule type="expression" dxfId="7652" priority="7712" stopIfTrue="1">
      <formula>OR(F148="[Balance]",F148="[Transfer]",ISBLANK(F148))</formula>
    </cfRule>
    <cfRule type="expression" dxfId="7651" priority="7713" stopIfTrue="1">
      <formula>OR(ISERROR(MATCH(F148,yearlyA,0)),ISERROR(MATCH(F148,monthlyA,0)))</formula>
    </cfRule>
  </conditionalFormatting>
  <conditionalFormatting sqref="A148">
    <cfRule type="expression" dxfId="7650" priority="7714" stopIfTrue="1">
      <formula>AND(ISERROR(MATCH(A148,accounts,0)),NOT(ISBLANK(A148)))</formula>
    </cfRule>
  </conditionalFormatting>
  <conditionalFormatting sqref="F148">
    <cfRule type="expression" dxfId="7649" priority="7706" stopIfTrue="1">
      <formula>AND(NOT(ISBLANK(F148)),ISERROR(MATCH(F148,categories,0)))</formula>
    </cfRule>
    <cfRule type="expression" dxfId="7648" priority="7707" stopIfTrue="1">
      <formula>OR(F148="[Balance]",F148="[Transfer]",ISBLANK(F148))</formula>
    </cfRule>
    <cfRule type="expression" dxfId="7647" priority="7708" stopIfTrue="1">
      <formula>OR(ISERROR(MATCH(F148,yearlyA,0)),ISERROR(MATCH(F148,monthlyA,0)))</formula>
    </cfRule>
  </conditionalFormatting>
  <conditionalFormatting sqref="A148">
    <cfRule type="expression" dxfId="7646" priority="7709" stopIfTrue="1">
      <formula>AND(ISERROR(MATCH(A148,accounts,0)),NOT(ISBLANK(A148)))</formula>
    </cfRule>
  </conditionalFormatting>
  <conditionalFormatting sqref="N7:N8">
    <cfRule type="cellIs" dxfId="7645" priority="7704" stopIfTrue="1" operator="lessThan">
      <formula>0</formula>
    </cfRule>
  </conditionalFormatting>
  <conditionalFormatting sqref="F150">
    <cfRule type="expression" dxfId="7644" priority="7700" stopIfTrue="1">
      <formula>AND(NOT(ISBLANK(F150)),ISERROR(MATCH(F150,categories,0)))</formula>
    </cfRule>
    <cfRule type="expression" dxfId="7643" priority="7701" stopIfTrue="1">
      <formula>OR(F150="[Balance]",F150="[Transfer]",ISBLANK(F150))</formula>
    </cfRule>
    <cfRule type="expression" dxfId="7642" priority="7702" stopIfTrue="1">
      <formula>OR(ISERROR(MATCH(F150,yearlyA,0)),ISERROR(MATCH(F150,monthlyA,0)))</formula>
    </cfRule>
  </conditionalFormatting>
  <conditionalFormatting sqref="A150">
    <cfRule type="expression" dxfId="7641" priority="7703" stopIfTrue="1">
      <formula>AND(ISERROR(MATCH(A150,accounts,0)),NOT(ISBLANK(A150)))</formula>
    </cfRule>
  </conditionalFormatting>
  <conditionalFormatting sqref="F150">
    <cfRule type="expression" dxfId="7640" priority="7695" stopIfTrue="1">
      <formula>AND(NOT(ISBLANK(F150)),ISERROR(MATCH(F150,categories,0)))</formula>
    </cfRule>
    <cfRule type="expression" dxfId="7639" priority="7696" stopIfTrue="1">
      <formula>OR(F150="[Balance]",F150="[Transfer]",ISBLANK(F150))</formula>
    </cfRule>
    <cfRule type="expression" dxfId="7638" priority="7697" stopIfTrue="1">
      <formula>OR(ISERROR(MATCH(F150,yearlyA,0)),ISERROR(MATCH(F150,monthlyA,0)))</formula>
    </cfRule>
  </conditionalFormatting>
  <conditionalFormatting sqref="A150">
    <cfRule type="expression" dxfId="7637" priority="7698" stopIfTrue="1">
      <formula>AND(ISERROR(MATCH(A150,accounts,0)),NOT(ISBLANK(A150)))</formula>
    </cfRule>
  </conditionalFormatting>
  <conditionalFormatting sqref="F151">
    <cfRule type="expression" dxfId="7636" priority="7690" stopIfTrue="1">
      <formula>AND(NOT(ISBLANK(F151)),ISERROR(MATCH(F151,categories,0)))</formula>
    </cfRule>
    <cfRule type="expression" dxfId="7635" priority="7691" stopIfTrue="1">
      <formula>OR(F151="[Balance]",F151="[Transfer]",ISBLANK(F151))</formula>
    </cfRule>
    <cfRule type="expression" dxfId="7634" priority="7692" stopIfTrue="1">
      <formula>OR(ISERROR(MATCH(F151,yearlyA,0)),ISERROR(MATCH(F151,monthlyA,0)))</formula>
    </cfRule>
  </conditionalFormatting>
  <conditionalFormatting sqref="A151">
    <cfRule type="expression" dxfId="7633" priority="7693" stopIfTrue="1">
      <formula>AND(ISERROR(MATCH(A151,accounts,0)),NOT(ISBLANK(A151)))</formula>
    </cfRule>
  </conditionalFormatting>
  <conditionalFormatting sqref="F151">
    <cfRule type="expression" dxfId="7632" priority="7685" stopIfTrue="1">
      <formula>AND(NOT(ISBLANK(F151)),ISERROR(MATCH(F151,categories,0)))</formula>
    </cfRule>
    <cfRule type="expression" dxfId="7631" priority="7686" stopIfTrue="1">
      <formula>OR(F151="[Balance]",F151="[Transfer]",ISBLANK(F151))</formula>
    </cfRule>
    <cfRule type="expression" dxfId="7630" priority="7687" stopIfTrue="1">
      <formula>OR(ISERROR(MATCH(F151,yearlyA,0)),ISERROR(MATCH(F151,monthlyA,0)))</formula>
    </cfRule>
  </conditionalFormatting>
  <conditionalFormatting sqref="A151">
    <cfRule type="expression" dxfId="7629" priority="7688" stopIfTrue="1">
      <formula>AND(ISERROR(MATCH(A151,accounts,0)),NOT(ISBLANK(A151)))</formula>
    </cfRule>
  </conditionalFormatting>
  <conditionalFormatting sqref="F152">
    <cfRule type="expression" dxfId="7628" priority="7680" stopIfTrue="1">
      <formula>AND(NOT(ISBLANK(F152)),ISERROR(MATCH(F152,categories,0)))</formula>
    </cfRule>
    <cfRule type="expression" dxfId="7627" priority="7681" stopIfTrue="1">
      <formula>OR(F152="[Balance]",F152="[Transfer]",ISBLANK(F152))</formula>
    </cfRule>
    <cfRule type="expression" dxfId="7626" priority="7682" stopIfTrue="1">
      <formula>OR(ISERROR(MATCH(F152,yearlyA,0)),ISERROR(MATCH(F152,monthlyA,0)))</formula>
    </cfRule>
  </conditionalFormatting>
  <conditionalFormatting sqref="A152">
    <cfRule type="expression" dxfId="7625" priority="7683" stopIfTrue="1">
      <formula>AND(ISERROR(MATCH(A152,accounts,0)),NOT(ISBLANK(A152)))</formula>
    </cfRule>
  </conditionalFormatting>
  <conditionalFormatting sqref="F152">
    <cfRule type="expression" dxfId="7624" priority="7675" stopIfTrue="1">
      <formula>AND(NOT(ISBLANK(F152)),ISERROR(MATCH(F152,categories,0)))</formula>
    </cfRule>
    <cfRule type="expression" dxfId="7623" priority="7676" stopIfTrue="1">
      <formula>OR(F152="[Balance]",F152="[Transfer]",ISBLANK(F152))</formula>
    </cfRule>
    <cfRule type="expression" dxfId="7622" priority="7677" stopIfTrue="1">
      <formula>OR(ISERROR(MATCH(F152,yearlyA,0)),ISERROR(MATCH(F152,monthlyA,0)))</formula>
    </cfRule>
  </conditionalFormatting>
  <conditionalFormatting sqref="A152">
    <cfRule type="expression" dxfId="7621" priority="7678" stopIfTrue="1">
      <formula>AND(ISERROR(MATCH(A152,accounts,0)),NOT(ISBLANK(A152)))</formula>
    </cfRule>
  </conditionalFormatting>
  <conditionalFormatting sqref="F153">
    <cfRule type="expression" dxfId="7620" priority="7670" stopIfTrue="1">
      <formula>AND(NOT(ISBLANK(F153)),ISERROR(MATCH(F153,categories,0)))</formula>
    </cfRule>
    <cfRule type="expression" dxfId="7619" priority="7671" stopIfTrue="1">
      <formula>OR(F153="[Balance]",F153="[Transfer]",ISBLANK(F153))</formula>
    </cfRule>
    <cfRule type="expression" dxfId="7618" priority="7672" stopIfTrue="1">
      <formula>OR(ISERROR(MATCH(F153,yearlyA,0)),ISERROR(MATCH(F153,monthlyA,0)))</formula>
    </cfRule>
  </conditionalFormatting>
  <conditionalFormatting sqref="A153">
    <cfRule type="expression" dxfId="7617" priority="7673" stopIfTrue="1">
      <formula>AND(ISERROR(MATCH(A153,accounts,0)),NOT(ISBLANK(A153)))</formula>
    </cfRule>
  </conditionalFormatting>
  <conditionalFormatting sqref="F153">
    <cfRule type="expression" dxfId="7616" priority="7665" stopIfTrue="1">
      <formula>AND(NOT(ISBLANK(F153)),ISERROR(MATCH(F153,categories,0)))</formula>
    </cfRule>
    <cfRule type="expression" dxfId="7615" priority="7666" stopIfTrue="1">
      <formula>OR(F153="[Balance]",F153="[Transfer]",ISBLANK(F153))</formula>
    </cfRule>
    <cfRule type="expression" dxfId="7614" priority="7667" stopIfTrue="1">
      <formula>OR(ISERROR(MATCH(F153,yearlyA,0)),ISERROR(MATCH(F153,monthlyA,0)))</formula>
    </cfRule>
  </conditionalFormatting>
  <conditionalFormatting sqref="A153">
    <cfRule type="expression" dxfId="7613" priority="7668" stopIfTrue="1">
      <formula>AND(ISERROR(MATCH(A153,accounts,0)),NOT(ISBLANK(A153)))</formula>
    </cfRule>
  </conditionalFormatting>
  <conditionalFormatting sqref="F154">
    <cfRule type="expression" dxfId="7612" priority="7660" stopIfTrue="1">
      <formula>AND(NOT(ISBLANK(F154)),ISERROR(MATCH(F154,categories,0)))</formula>
    </cfRule>
    <cfRule type="expression" dxfId="7611" priority="7661" stopIfTrue="1">
      <formula>OR(F154="[Balance]",F154="[Transfer]",ISBLANK(F154))</formula>
    </cfRule>
    <cfRule type="expression" dxfId="7610" priority="7662" stopIfTrue="1">
      <formula>OR(ISERROR(MATCH(F154,yearlyA,0)),ISERROR(MATCH(F154,monthlyA,0)))</formula>
    </cfRule>
  </conditionalFormatting>
  <conditionalFormatting sqref="A154">
    <cfRule type="expression" dxfId="7609" priority="7663" stopIfTrue="1">
      <formula>AND(ISERROR(MATCH(A154,accounts,0)),NOT(ISBLANK(A154)))</formula>
    </cfRule>
  </conditionalFormatting>
  <conditionalFormatting sqref="F154">
    <cfRule type="expression" dxfId="7608" priority="7655" stopIfTrue="1">
      <formula>AND(NOT(ISBLANK(F154)),ISERROR(MATCH(F154,categories,0)))</formula>
    </cfRule>
    <cfRule type="expression" dxfId="7607" priority="7656" stopIfTrue="1">
      <formula>OR(F154="[Balance]",F154="[Transfer]",ISBLANK(F154))</formula>
    </cfRule>
    <cfRule type="expression" dxfId="7606" priority="7657" stopIfTrue="1">
      <formula>OR(ISERROR(MATCH(F154,yearlyA,0)),ISERROR(MATCH(F154,monthlyA,0)))</formula>
    </cfRule>
  </conditionalFormatting>
  <conditionalFormatting sqref="A154">
    <cfRule type="expression" dxfId="7605" priority="7658" stopIfTrue="1">
      <formula>AND(ISERROR(MATCH(A154,accounts,0)),NOT(ISBLANK(A154)))</formula>
    </cfRule>
  </conditionalFormatting>
  <conditionalFormatting sqref="F156">
    <cfRule type="expression" dxfId="7604" priority="7650" stopIfTrue="1">
      <formula>AND(NOT(ISBLANK(F156)),ISERROR(MATCH(F156,categories,0)))</formula>
    </cfRule>
    <cfRule type="expression" dxfId="7603" priority="7651" stopIfTrue="1">
      <formula>OR(F156="[Balance]",F156="[Transfer]",ISBLANK(F156))</formula>
    </cfRule>
    <cfRule type="expression" dxfId="7602" priority="7652" stopIfTrue="1">
      <formula>OR(ISERROR(MATCH(F156,yearlyA,0)),ISERROR(MATCH(F156,monthlyA,0)))</formula>
    </cfRule>
  </conditionalFormatting>
  <conditionalFormatting sqref="A156">
    <cfRule type="expression" dxfId="7601" priority="7653" stopIfTrue="1">
      <formula>AND(ISERROR(MATCH(A156,accounts,0)),NOT(ISBLANK(A156)))</formula>
    </cfRule>
  </conditionalFormatting>
  <conditionalFormatting sqref="F156">
    <cfRule type="expression" dxfId="7600" priority="7645" stopIfTrue="1">
      <formula>AND(NOT(ISBLANK(F156)),ISERROR(MATCH(F156,categories,0)))</formula>
    </cfRule>
    <cfRule type="expression" dxfId="7599" priority="7646" stopIfTrue="1">
      <formula>OR(F156="[Balance]",F156="[Transfer]",ISBLANK(F156))</formula>
    </cfRule>
    <cfRule type="expression" dxfId="7598" priority="7647" stopIfTrue="1">
      <formula>OR(ISERROR(MATCH(F156,yearlyA,0)),ISERROR(MATCH(F156,monthlyA,0)))</formula>
    </cfRule>
  </conditionalFormatting>
  <conditionalFormatting sqref="A156">
    <cfRule type="expression" dxfId="7597" priority="7648" stopIfTrue="1">
      <formula>AND(ISERROR(MATCH(A156,accounts,0)),NOT(ISBLANK(A156)))</formula>
    </cfRule>
  </conditionalFormatting>
  <conditionalFormatting sqref="F155">
    <cfRule type="expression" dxfId="7596" priority="7640" stopIfTrue="1">
      <formula>AND(NOT(ISBLANK(F155)),ISERROR(MATCH(F155,categories,0)))</formula>
    </cfRule>
    <cfRule type="expression" dxfId="7595" priority="7641" stopIfTrue="1">
      <formula>OR(F155="[Balance]",F155="[Transfer]",ISBLANK(F155))</formula>
    </cfRule>
    <cfRule type="expression" dxfId="7594" priority="7642" stopIfTrue="1">
      <formula>OR(ISERROR(MATCH(F155,yearlyA,0)),ISERROR(MATCH(F155,monthlyA,0)))</formula>
    </cfRule>
  </conditionalFormatting>
  <conditionalFormatting sqref="A155">
    <cfRule type="expression" dxfId="7593" priority="7643" stopIfTrue="1">
      <formula>AND(ISERROR(MATCH(A155,accounts,0)),NOT(ISBLANK(A155)))</formula>
    </cfRule>
  </conditionalFormatting>
  <conditionalFormatting sqref="F155">
    <cfRule type="expression" dxfId="7592" priority="7635" stopIfTrue="1">
      <formula>AND(NOT(ISBLANK(F155)),ISERROR(MATCH(F155,categories,0)))</formula>
    </cfRule>
    <cfRule type="expression" dxfId="7591" priority="7636" stopIfTrue="1">
      <formula>OR(F155="[Balance]",F155="[Transfer]",ISBLANK(F155))</formula>
    </cfRule>
    <cfRule type="expression" dxfId="7590" priority="7637" stopIfTrue="1">
      <formula>OR(ISERROR(MATCH(F155,yearlyA,0)),ISERROR(MATCH(F155,monthlyA,0)))</formula>
    </cfRule>
  </conditionalFormatting>
  <conditionalFormatting sqref="A155">
    <cfRule type="expression" dxfId="7589" priority="7638" stopIfTrue="1">
      <formula>AND(ISERROR(MATCH(A155,accounts,0)),NOT(ISBLANK(A155)))</formula>
    </cfRule>
  </conditionalFormatting>
  <conditionalFormatting sqref="F157">
    <cfRule type="expression" dxfId="7588" priority="7630" stopIfTrue="1">
      <formula>AND(NOT(ISBLANK(F157)),ISERROR(MATCH(F157,categories,0)))</formula>
    </cfRule>
    <cfRule type="expression" dxfId="7587" priority="7631" stopIfTrue="1">
      <formula>OR(F157="[Balance]",F157="[Transfer]",ISBLANK(F157))</formula>
    </cfRule>
    <cfRule type="expression" dxfId="7586" priority="7632" stopIfTrue="1">
      <formula>OR(ISERROR(MATCH(F157,yearlyA,0)),ISERROR(MATCH(F157,monthlyA,0)))</formula>
    </cfRule>
  </conditionalFormatting>
  <conditionalFormatting sqref="A157">
    <cfRule type="expression" dxfId="7585" priority="7633" stopIfTrue="1">
      <formula>AND(ISERROR(MATCH(A157,accounts,0)),NOT(ISBLANK(A157)))</formula>
    </cfRule>
  </conditionalFormatting>
  <conditionalFormatting sqref="F157">
    <cfRule type="expression" dxfId="7584" priority="7625" stopIfTrue="1">
      <formula>AND(NOT(ISBLANK(F157)),ISERROR(MATCH(F157,categories,0)))</formula>
    </cfRule>
    <cfRule type="expression" dxfId="7583" priority="7626" stopIfTrue="1">
      <formula>OR(F157="[Balance]",F157="[Transfer]",ISBLANK(F157))</formula>
    </cfRule>
    <cfRule type="expression" dxfId="7582" priority="7627" stopIfTrue="1">
      <formula>OR(ISERROR(MATCH(F157,yearlyA,0)),ISERROR(MATCH(F157,monthlyA,0)))</formula>
    </cfRule>
  </conditionalFormatting>
  <conditionalFormatting sqref="A157">
    <cfRule type="expression" dxfId="7581" priority="7628" stopIfTrue="1">
      <formula>AND(ISERROR(MATCH(A157,accounts,0)),NOT(ISBLANK(A157)))</formula>
    </cfRule>
  </conditionalFormatting>
  <conditionalFormatting sqref="F158">
    <cfRule type="expression" dxfId="7580" priority="7620" stopIfTrue="1">
      <formula>AND(NOT(ISBLANK(F158)),ISERROR(MATCH(F158,categories,0)))</formula>
    </cfRule>
    <cfRule type="expression" dxfId="7579" priority="7621" stopIfTrue="1">
      <formula>OR(F158="[Balance]",F158="[Transfer]",ISBLANK(F158))</formula>
    </cfRule>
    <cfRule type="expression" dxfId="7578" priority="7622" stopIfTrue="1">
      <formula>OR(ISERROR(MATCH(F158,yearlyA,0)),ISERROR(MATCH(F158,monthlyA,0)))</formula>
    </cfRule>
  </conditionalFormatting>
  <conditionalFormatting sqref="A158">
    <cfRule type="expression" dxfId="7577" priority="7623" stopIfTrue="1">
      <formula>AND(ISERROR(MATCH(A158,accounts,0)),NOT(ISBLANK(A158)))</formula>
    </cfRule>
  </conditionalFormatting>
  <conditionalFormatting sqref="F158">
    <cfRule type="expression" dxfId="7576" priority="7615" stopIfTrue="1">
      <formula>AND(NOT(ISBLANK(F158)),ISERROR(MATCH(F158,categories,0)))</formula>
    </cfRule>
    <cfRule type="expression" dxfId="7575" priority="7616" stopIfTrue="1">
      <formula>OR(F158="[Balance]",F158="[Transfer]",ISBLANK(F158))</formula>
    </cfRule>
    <cfRule type="expression" dxfId="7574" priority="7617" stopIfTrue="1">
      <formula>OR(ISERROR(MATCH(F158,yearlyA,0)),ISERROR(MATCH(F158,monthlyA,0)))</formula>
    </cfRule>
  </conditionalFormatting>
  <conditionalFormatting sqref="A158">
    <cfRule type="expression" dxfId="7573" priority="7618" stopIfTrue="1">
      <formula>AND(ISERROR(MATCH(A158,accounts,0)),NOT(ISBLANK(A158)))</formula>
    </cfRule>
  </conditionalFormatting>
  <conditionalFormatting sqref="F159">
    <cfRule type="expression" dxfId="7572" priority="7610" stopIfTrue="1">
      <formula>AND(NOT(ISBLANK(F159)),ISERROR(MATCH(F159,categories,0)))</formula>
    </cfRule>
    <cfRule type="expression" dxfId="7571" priority="7611" stopIfTrue="1">
      <formula>OR(F159="[Balance]",F159="[Transfer]",ISBLANK(F159))</formula>
    </cfRule>
    <cfRule type="expression" dxfId="7570" priority="7612" stopIfTrue="1">
      <formula>OR(ISERROR(MATCH(F159,yearlyA,0)),ISERROR(MATCH(F159,monthlyA,0)))</formula>
    </cfRule>
  </conditionalFormatting>
  <conditionalFormatting sqref="A159">
    <cfRule type="expression" dxfId="7569" priority="7613" stopIfTrue="1">
      <formula>AND(ISERROR(MATCH(A159,accounts,0)),NOT(ISBLANK(A159)))</formula>
    </cfRule>
  </conditionalFormatting>
  <conditionalFormatting sqref="F159">
    <cfRule type="expression" dxfId="7568" priority="7605" stopIfTrue="1">
      <formula>AND(NOT(ISBLANK(F159)),ISERROR(MATCH(F159,categories,0)))</formula>
    </cfRule>
    <cfRule type="expression" dxfId="7567" priority="7606" stopIfTrue="1">
      <formula>OR(F159="[Balance]",F159="[Transfer]",ISBLANK(F159))</formula>
    </cfRule>
    <cfRule type="expression" dxfId="7566" priority="7607" stopIfTrue="1">
      <formula>OR(ISERROR(MATCH(F159,yearlyA,0)),ISERROR(MATCH(F159,monthlyA,0)))</formula>
    </cfRule>
  </conditionalFormatting>
  <conditionalFormatting sqref="A159">
    <cfRule type="expression" dxfId="7565" priority="7608" stopIfTrue="1">
      <formula>AND(ISERROR(MATCH(A159,accounts,0)),NOT(ISBLANK(A159)))</formula>
    </cfRule>
  </conditionalFormatting>
  <conditionalFormatting sqref="F160">
    <cfRule type="expression" dxfId="7564" priority="7600" stopIfTrue="1">
      <formula>AND(NOT(ISBLANK(F160)),ISERROR(MATCH(F160,categories,0)))</formula>
    </cfRule>
    <cfRule type="expression" dxfId="7563" priority="7601" stopIfTrue="1">
      <formula>OR(F160="[Balance]",F160="[Transfer]",ISBLANK(F160))</formula>
    </cfRule>
    <cfRule type="expression" dxfId="7562" priority="7602" stopIfTrue="1">
      <formula>OR(ISERROR(MATCH(F160,yearlyA,0)),ISERROR(MATCH(F160,monthlyA,0)))</formula>
    </cfRule>
  </conditionalFormatting>
  <conditionalFormatting sqref="A160">
    <cfRule type="expression" dxfId="7561" priority="7603" stopIfTrue="1">
      <formula>AND(ISERROR(MATCH(A160,accounts,0)),NOT(ISBLANK(A160)))</formula>
    </cfRule>
  </conditionalFormatting>
  <conditionalFormatting sqref="F160">
    <cfRule type="expression" dxfId="7560" priority="7595" stopIfTrue="1">
      <formula>AND(NOT(ISBLANK(F160)),ISERROR(MATCH(F160,categories,0)))</formula>
    </cfRule>
    <cfRule type="expression" dxfId="7559" priority="7596" stopIfTrue="1">
      <formula>OR(F160="[Balance]",F160="[Transfer]",ISBLANK(F160))</formula>
    </cfRule>
    <cfRule type="expression" dxfId="7558" priority="7597" stopIfTrue="1">
      <formula>OR(ISERROR(MATCH(F160,yearlyA,0)),ISERROR(MATCH(F160,monthlyA,0)))</formula>
    </cfRule>
  </conditionalFormatting>
  <conditionalFormatting sqref="A160">
    <cfRule type="expression" dxfId="7557" priority="7598" stopIfTrue="1">
      <formula>AND(ISERROR(MATCH(A160,accounts,0)),NOT(ISBLANK(A160)))</formula>
    </cfRule>
  </conditionalFormatting>
  <conditionalFormatting sqref="F161">
    <cfRule type="expression" dxfId="7556" priority="7590" stopIfTrue="1">
      <formula>AND(NOT(ISBLANK(F161)),ISERROR(MATCH(F161,categories,0)))</formula>
    </cfRule>
    <cfRule type="expression" dxfId="7555" priority="7591" stopIfTrue="1">
      <formula>OR(F161="[Balance]",F161="[Transfer]",ISBLANK(F161))</formula>
    </cfRule>
    <cfRule type="expression" dxfId="7554" priority="7592" stopIfTrue="1">
      <formula>OR(ISERROR(MATCH(F161,yearlyA,0)),ISERROR(MATCH(F161,monthlyA,0)))</formula>
    </cfRule>
  </conditionalFormatting>
  <conditionalFormatting sqref="A161">
    <cfRule type="expression" dxfId="7553" priority="7593" stopIfTrue="1">
      <formula>AND(ISERROR(MATCH(A161,accounts,0)),NOT(ISBLANK(A161)))</formula>
    </cfRule>
  </conditionalFormatting>
  <conditionalFormatting sqref="F161">
    <cfRule type="expression" dxfId="7552" priority="7585" stopIfTrue="1">
      <formula>AND(NOT(ISBLANK(F161)),ISERROR(MATCH(F161,categories,0)))</formula>
    </cfRule>
    <cfRule type="expression" dxfId="7551" priority="7586" stopIfTrue="1">
      <formula>OR(F161="[Balance]",F161="[Transfer]",ISBLANK(F161))</formula>
    </cfRule>
    <cfRule type="expression" dxfId="7550" priority="7587" stopIfTrue="1">
      <formula>OR(ISERROR(MATCH(F161,yearlyA,0)),ISERROR(MATCH(F161,monthlyA,0)))</formula>
    </cfRule>
  </conditionalFormatting>
  <conditionalFormatting sqref="A161">
    <cfRule type="expression" dxfId="7549" priority="7588" stopIfTrue="1">
      <formula>AND(ISERROR(MATCH(A161,accounts,0)),NOT(ISBLANK(A161)))</formula>
    </cfRule>
  </conditionalFormatting>
  <conditionalFormatting sqref="F163">
    <cfRule type="expression" dxfId="7548" priority="7580" stopIfTrue="1">
      <formula>AND(NOT(ISBLANK(F163)),ISERROR(MATCH(F163,categories,0)))</formula>
    </cfRule>
    <cfRule type="expression" dxfId="7547" priority="7581" stopIfTrue="1">
      <formula>OR(F163="[Balance]",F163="[Transfer]",ISBLANK(F163))</formula>
    </cfRule>
    <cfRule type="expression" dxfId="7546" priority="7582" stopIfTrue="1">
      <formula>OR(ISERROR(MATCH(F163,yearlyA,0)),ISERROR(MATCH(F163,monthlyA,0)))</formula>
    </cfRule>
  </conditionalFormatting>
  <conditionalFormatting sqref="A163">
    <cfRule type="expression" dxfId="7545" priority="7583" stopIfTrue="1">
      <formula>AND(ISERROR(MATCH(A163,accounts,0)),NOT(ISBLANK(A163)))</formula>
    </cfRule>
  </conditionalFormatting>
  <conditionalFormatting sqref="F163">
    <cfRule type="expression" dxfId="7544" priority="7575" stopIfTrue="1">
      <formula>AND(NOT(ISBLANK(F163)),ISERROR(MATCH(F163,categories,0)))</formula>
    </cfRule>
    <cfRule type="expression" dxfId="7543" priority="7576" stopIfTrue="1">
      <formula>OR(F163="[Balance]",F163="[Transfer]",ISBLANK(F163))</formula>
    </cfRule>
    <cfRule type="expression" dxfId="7542" priority="7577" stopIfTrue="1">
      <formula>OR(ISERROR(MATCH(F163,yearlyA,0)),ISERROR(MATCH(F163,monthlyA,0)))</formula>
    </cfRule>
  </conditionalFormatting>
  <conditionalFormatting sqref="A163">
    <cfRule type="expression" dxfId="7541" priority="7578" stopIfTrue="1">
      <formula>AND(ISERROR(MATCH(A163,accounts,0)),NOT(ISBLANK(A163)))</formula>
    </cfRule>
  </conditionalFormatting>
  <conditionalFormatting sqref="F162">
    <cfRule type="expression" dxfId="7540" priority="7570" stopIfTrue="1">
      <formula>AND(NOT(ISBLANK(F162)),ISERROR(MATCH(F162,categories,0)))</formula>
    </cfRule>
    <cfRule type="expression" dxfId="7539" priority="7571" stopIfTrue="1">
      <formula>OR(F162="[Balance]",F162="[Transfer]",ISBLANK(F162))</formula>
    </cfRule>
    <cfRule type="expression" dxfId="7538" priority="7572" stopIfTrue="1">
      <formula>OR(ISERROR(MATCH(F162,yearlyA,0)),ISERROR(MATCH(F162,monthlyA,0)))</formula>
    </cfRule>
  </conditionalFormatting>
  <conditionalFormatting sqref="A162">
    <cfRule type="expression" dxfId="7537" priority="7573" stopIfTrue="1">
      <formula>AND(ISERROR(MATCH(A162,accounts,0)),NOT(ISBLANK(A162)))</formula>
    </cfRule>
  </conditionalFormatting>
  <conditionalFormatting sqref="F162">
    <cfRule type="expression" dxfId="7536" priority="7565" stopIfTrue="1">
      <formula>AND(NOT(ISBLANK(F162)),ISERROR(MATCH(F162,categories,0)))</formula>
    </cfRule>
    <cfRule type="expression" dxfId="7535" priority="7566" stopIfTrue="1">
      <formula>OR(F162="[Balance]",F162="[Transfer]",ISBLANK(F162))</formula>
    </cfRule>
    <cfRule type="expression" dxfId="7534" priority="7567" stopIfTrue="1">
      <formula>OR(ISERROR(MATCH(F162,yearlyA,0)),ISERROR(MATCH(F162,monthlyA,0)))</formula>
    </cfRule>
  </conditionalFormatting>
  <conditionalFormatting sqref="A162">
    <cfRule type="expression" dxfId="7533" priority="7568" stopIfTrue="1">
      <formula>AND(ISERROR(MATCH(A162,accounts,0)),NOT(ISBLANK(A162)))</formula>
    </cfRule>
  </conditionalFormatting>
  <conditionalFormatting sqref="F164">
    <cfRule type="expression" dxfId="7532" priority="7560" stopIfTrue="1">
      <formula>AND(NOT(ISBLANK(F164)),ISERROR(MATCH(F164,categories,0)))</formula>
    </cfRule>
    <cfRule type="expression" dxfId="7531" priority="7561" stopIfTrue="1">
      <formula>OR(F164="[Balance]",F164="[Transfer]",ISBLANK(F164))</formula>
    </cfRule>
    <cfRule type="expression" dxfId="7530" priority="7562" stopIfTrue="1">
      <formula>OR(ISERROR(MATCH(F164,yearlyA,0)),ISERROR(MATCH(F164,monthlyA,0)))</formula>
    </cfRule>
  </conditionalFormatting>
  <conditionalFormatting sqref="A164">
    <cfRule type="expression" dxfId="7529" priority="7563" stopIfTrue="1">
      <formula>AND(ISERROR(MATCH(A164,accounts,0)),NOT(ISBLANK(A164)))</formula>
    </cfRule>
  </conditionalFormatting>
  <conditionalFormatting sqref="F164">
    <cfRule type="expression" dxfId="7528" priority="7555" stopIfTrue="1">
      <formula>AND(NOT(ISBLANK(F164)),ISERROR(MATCH(F164,categories,0)))</formula>
    </cfRule>
    <cfRule type="expression" dxfId="7527" priority="7556" stopIfTrue="1">
      <formula>OR(F164="[Balance]",F164="[Transfer]",ISBLANK(F164))</formula>
    </cfRule>
    <cfRule type="expression" dxfId="7526" priority="7557" stopIfTrue="1">
      <formula>OR(ISERROR(MATCH(F164,yearlyA,0)),ISERROR(MATCH(F164,monthlyA,0)))</formula>
    </cfRule>
  </conditionalFormatting>
  <conditionalFormatting sqref="A164">
    <cfRule type="expression" dxfId="7525" priority="7558" stopIfTrue="1">
      <formula>AND(ISERROR(MATCH(A164,accounts,0)),NOT(ISBLANK(A164)))</formula>
    </cfRule>
  </conditionalFormatting>
  <conditionalFormatting sqref="F165">
    <cfRule type="expression" dxfId="7524" priority="7550" stopIfTrue="1">
      <formula>AND(NOT(ISBLANK(F165)),ISERROR(MATCH(F165,categories,0)))</formula>
    </cfRule>
    <cfRule type="expression" dxfId="7523" priority="7551" stopIfTrue="1">
      <formula>OR(F165="[Balance]",F165="[Transfer]",ISBLANK(F165))</formula>
    </cfRule>
    <cfRule type="expression" dxfId="7522" priority="7552" stopIfTrue="1">
      <formula>OR(ISERROR(MATCH(F165,yearlyA,0)),ISERROR(MATCH(F165,monthlyA,0)))</formula>
    </cfRule>
  </conditionalFormatting>
  <conditionalFormatting sqref="A165">
    <cfRule type="expression" dxfId="7521" priority="7553" stopIfTrue="1">
      <formula>AND(ISERROR(MATCH(A165,accounts,0)),NOT(ISBLANK(A165)))</formula>
    </cfRule>
  </conditionalFormatting>
  <conditionalFormatting sqref="F165">
    <cfRule type="expression" dxfId="7520" priority="7545" stopIfTrue="1">
      <formula>AND(NOT(ISBLANK(F165)),ISERROR(MATCH(F165,categories,0)))</formula>
    </cfRule>
    <cfRule type="expression" dxfId="7519" priority="7546" stopIfTrue="1">
      <formula>OR(F165="[Balance]",F165="[Transfer]",ISBLANK(F165))</formula>
    </cfRule>
    <cfRule type="expression" dxfId="7518" priority="7547" stopIfTrue="1">
      <formula>OR(ISERROR(MATCH(F165,yearlyA,0)),ISERROR(MATCH(F165,monthlyA,0)))</formula>
    </cfRule>
  </conditionalFormatting>
  <conditionalFormatting sqref="A165">
    <cfRule type="expression" dxfId="7517" priority="7548" stopIfTrue="1">
      <formula>AND(ISERROR(MATCH(A165,accounts,0)),NOT(ISBLANK(A165)))</formula>
    </cfRule>
  </conditionalFormatting>
  <conditionalFormatting sqref="F166">
    <cfRule type="expression" dxfId="7516" priority="7540" stopIfTrue="1">
      <formula>AND(NOT(ISBLANK(F166)),ISERROR(MATCH(F166,categories,0)))</formula>
    </cfRule>
    <cfRule type="expression" dxfId="7515" priority="7541" stopIfTrue="1">
      <formula>OR(F166="[Balance]",F166="[Transfer]",ISBLANK(F166))</formula>
    </cfRule>
    <cfRule type="expression" dxfId="7514" priority="7542" stopIfTrue="1">
      <formula>OR(ISERROR(MATCH(F166,yearlyA,0)),ISERROR(MATCH(F166,monthlyA,0)))</formula>
    </cfRule>
  </conditionalFormatting>
  <conditionalFormatting sqref="A166">
    <cfRule type="expression" dxfId="7513" priority="7543" stopIfTrue="1">
      <formula>AND(ISERROR(MATCH(A166,accounts,0)),NOT(ISBLANK(A166)))</formula>
    </cfRule>
  </conditionalFormatting>
  <conditionalFormatting sqref="F166">
    <cfRule type="expression" dxfId="7512" priority="7535" stopIfTrue="1">
      <formula>AND(NOT(ISBLANK(F166)),ISERROR(MATCH(F166,categories,0)))</formula>
    </cfRule>
    <cfRule type="expression" dxfId="7511" priority="7536" stopIfTrue="1">
      <formula>OR(F166="[Balance]",F166="[Transfer]",ISBLANK(F166))</formula>
    </cfRule>
    <cfRule type="expression" dxfId="7510" priority="7537" stopIfTrue="1">
      <formula>OR(ISERROR(MATCH(F166,yearlyA,0)),ISERROR(MATCH(F166,monthlyA,0)))</formula>
    </cfRule>
  </conditionalFormatting>
  <conditionalFormatting sqref="A166">
    <cfRule type="expression" dxfId="7509" priority="7538" stopIfTrue="1">
      <formula>AND(ISERROR(MATCH(A166,accounts,0)),NOT(ISBLANK(A166)))</formula>
    </cfRule>
  </conditionalFormatting>
  <conditionalFormatting sqref="N168">
    <cfRule type="cellIs" dxfId="7508" priority="7529" stopIfTrue="1" operator="lessThan">
      <formula>0</formula>
    </cfRule>
  </conditionalFormatting>
  <conditionalFormatting sqref="F168">
    <cfRule type="expression" dxfId="7507" priority="7530" stopIfTrue="1">
      <formula>AND(NOT(ISBLANK(F168)),ISERROR(MATCH(F168,categories,0)))</formula>
    </cfRule>
    <cfRule type="expression" dxfId="7506" priority="7531" stopIfTrue="1">
      <formula>OR(F168="[Balance]",F168="[Transfer]",ISBLANK(F168))</formula>
    </cfRule>
    <cfRule type="expression" dxfId="7505" priority="7532" stopIfTrue="1">
      <formula>OR(ISERROR(MATCH(F168,yearlyA,0)),ISERROR(MATCH(F168,monthlyA,0)))</formula>
    </cfRule>
  </conditionalFormatting>
  <conditionalFormatting sqref="A168">
    <cfRule type="expression" dxfId="7504" priority="7533" stopIfTrue="1">
      <formula>AND(ISERROR(MATCH(A168,accounts,0)),NOT(ISBLANK(A168)))</formula>
    </cfRule>
  </conditionalFormatting>
  <conditionalFormatting sqref="N168">
    <cfRule type="cellIs" dxfId="7503" priority="7524" stopIfTrue="1" operator="lessThan">
      <formula>0</formula>
    </cfRule>
  </conditionalFormatting>
  <conditionalFormatting sqref="F168">
    <cfRule type="expression" dxfId="7502" priority="7525" stopIfTrue="1">
      <formula>AND(NOT(ISBLANK(F168)),ISERROR(MATCH(F168,categories,0)))</formula>
    </cfRule>
    <cfRule type="expression" dxfId="7501" priority="7526" stopIfTrue="1">
      <formula>OR(F168="[Balance]",F168="[Transfer]",ISBLANK(F168))</formula>
    </cfRule>
    <cfRule type="expression" dxfId="7500" priority="7527" stopIfTrue="1">
      <formula>OR(ISERROR(MATCH(F168,yearlyA,0)),ISERROR(MATCH(F168,monthlyA,0)))</formula>
    </cfRule>
  </conditionalFormatting>
  <conditionalFormatting sqref="A168">
    <cfRule type="expression" dxfId="7499" priority="7528" stopIfTrue="1">
      <formula>AND(ISERROR(MATCH(A168,accounts,0)),NOT(ISBLANK(A168)))</formula>
    </cfRule>
  </conditionalFormatting>
  <conditionalFormatting sqref="N167">
    <cfRule type="cellIs" dxfId="7498" priority="7519" stopIfTrue="1" operator="lessThan">
      <formula>0</formula>
    </cfRule>
  </conditionalFormatting>
  <conditionalFormatting sqref="F167">
    <cfRule type="expression" dxfId="7497" priority="7520" stopIfTrue="1">
      <formula>AND(NOT(ISBLANK(F167)),ISERROR(MATCH(F167,categories,0)))</formula>
    </cfRule>
    <cfRule type="expression" dxfId="7496" priority="7521" stopIfTrue="1">
      <formula>OR(F167="[Balance]",F167="[Transfer]",ISBLANK(F167))</formula>
    </cfRule>
    <cfRule type="expression" dxfId="7495" priority="7522" stopIfTrue="1">
      <formula>OR(ISERROR(MATCH(F167,yearlyA,0)),ISERROR(MATCH(F167,monthlyA,0)))</formula>
    </cfRule>
  </conditionalFormatting>
  <conditionalFormatting sqref="A167">
    <cfRule type="expression" dxfId="7494" priority="7523" stopIfTrue="1">
      <formula>AND(ISERROR(MATCH(A167,accounts,0)),NOT(ISBLANK(A167)))</formula>
    </cfRule>
  </conditionalFormatting>
  <conditionalFormatting sqref="N167">
    <cfRule type="cellIs" dxfId="7493" priority="7514" stopIfTrue="1" operator="lessThan">
      <formula>0</formula>
    </cfRule>
  </conditionalFormatting>
  <conditionalFormatting sqref="F167">
    <cfRule type="expression" dxfId="7492" priority="7515" stopIfTrue="1">
      <formula>AND(NOT(ISBLANK(F167)),ISERROR(MATCH(F167,categories,0)))</formula>
    </cfRule>
    <cfRule type="expression" dxfId="7491" priority="7516" stopIfTrue="1">
      <formula>OR(F167="[Balance]",F167="[Transfer]",ISBLANK(F167))</formula>
    </cfRule>
    <cfRule type="expression" dxfId="7490" priority="7517" stopIfTrue="1">
      <formula>OR(ISERROR(MATCH(F167,yearlyA,0)),ISERROR(MATCH(F167,monthlyA,0)))</formula>
    </cfRule>
  </conditionalFormatting>
  <conditionalFormatting sqref="A167">
    <cfRule type="expression" dxfId="7489" priority="7518" stopIfTrue="1">
      <formula>AND(ISERROR(MATCH(A167,accounts,0)),NOT(ISBLANK(A167)))</formula>
    </cfRule>
  </conditionalFormatting>
  <conditionalFormatting sqref="N169">
    <cfRule type="cellIs" dxfId="7488" priority="7509" stopIfTrue="1" operator="lessThan">
      <formula>0</formula>
    </cfRule>
  </conditionalFormatting>
  <conditionalFormatting sqref="F169">
    <cfRule type="expression" dxfId="7487" priority="7510" stopIfTrue="1">
      <formula>AND(NOT(ISBLANK(F169)),ISERROR(MATCH(F169,categories,0)))</formula>
    </cfRule>
    <cfRule type="expression" dxfId="7486" priority="7511" stopIfTrue="1">
      <formula>OR(F169="[Balance]",F169="[Transfer]",ISBLANK(F169))</formula>
    </cfRule>
    <cfRule type="expression" dxfId="7485" priority="7512" stopIfTrue="1">
      <formula>OR(ISERROR(MATCH(F169,yearlyA,0)),ISERROR(MATCH(F169,monthlyA,0)))</formula>
    </cfRule>
  </conditionalFormatting>
  <conditionalFormatting sqref="A169">
    <cfRule type="expression" dxfId="7484" priority="7513" stopIfTrue="1">
      <formula>AND(ISERROR(MATCH(A169,accounts,0)),NOT(ISBLANK(A169)))</formula>
    </cfRule>
  </conditionalFormatting>
  <conditionalFormatting sqref="N169">
    <cfRule type="cellIs" dxfId="7483" priority="7504" stopIfTrue="1" operator="lessThan">
      <formula>0</formula>
    </cfRule>
  </conditionalFormatting>
  <conditionalFormatting sqref="F169">
    <cfRule type="expression" dxfId="7482" priority="7505" stopIfTrue="1">
      <formula>AND(NOT(ISBLANK(F169)),ISERROR(MATCH(F169,categories,0)))</formula>
    </cfRule>
    <cfRule type="expression" dxfId="7481" priority="7506" stopIfTrue="1">
      <formula>OR(F169="[Balance]",F169="[Transfer]",ISBLANK(F169))</formula>
    </cfRule>
    <cfRule type="expression" dxfId="7480" priority="7507" stopIfTrue="1">
      <formula>OR(ISERROR(MATCH(F169,yearlyA,0)),ISERROR(MATCH(F169,monthlyA,0)))</formula>
    </cfRule>
  </conditionalFormatting>
  <conditionalFormatting sqref="A169">
    <cfRule type="expression" dxfId="7479" priority="7508" stopIfTrue="1">
      <formula>AND(ISERROR(MATCH(A169,accounts,0)),NOT(ISBLANK(A169)))</formula>
    </cfRule>
  </conditionalFormatting>
  <conditionalFormatting sqref="N170">
    <cfRule type="cellIs" dxfId="7478" priority="7499" stopIfTrue="1" operator="lessThan">
      <formula>0</formula>
    </cfRule>
  </conditionalFormatting>
  <conditionalFormatting sqref="F170">
    <cfRule type="expression" dxfId="7477" priority="7500" stopIfTrue="1">
      <formula>AND(NOT(ISBLANK(F170)),ISERROR(MATCH(F170,categories,0)))</formula>
    </cfRule>
    <cfRule type="expression" dxfId="7476" priority="7501" stopIfTrue="1">
      <formula>OR(F170="[Balance]",F170="[Transfer]",ISBLANK(F170))</formula>
    </cfRule>
    <cfRule type="expression" dxfId="7475" priority="7502" stopIfTrue="1">
      <formula>OR(ISERROR(MATCH(F170,yearlyA,0)),ISERROR(MATCH(F170,monthlyA,0)))</formula>
    </cfRule>
  </conditionalFormatting>
  <conditionalFormatting sqref="A170">
    <cfRule type="expression" dxfId="7474" priority="7503" stopIfTrue="1">
      <formula>AND(ISERROR(MATCH(A170,accounts,0)),NOT(ISBLANK(A170)))</formula>
    </cfRule>
  </conditionalFormatting>
  <conditionalFormatting sqref="N170">
    <cfRule type="cellIs" dxfId="7473" priority="7494" stopIfTrue="1" operator="lessThan">
      <formula>0</formula>
    </cfRule>
  </conditionalFormatting>
  <conditionalFormatting sqref="F170">
    <cfRule type="expression" dxfId="7472" priority="7495" stopIfTrue="1">
      <formula>AND(NOT(ISBLANK(F170)),ISERROR(MATCH(F170,categories,0)))</formula>
    </cfRule>
    <cfRule type="expression" dxfId="7471" priority="7496" stopIfTrue="1">
      <formula>OR(F170="[Balance]",F170="[Transfer]",ISBLANK(F170))</formula>
    </cfRule>
    <cfRule type="expression" dxfId="7470" priority="7497" stopIfTrue="1">
      <formula>OR(ISERROR(MATCH(F170,yearlyA,0)),ISERROR(MATCH(F170,monthlyA,0)))</formula>
    </cfRule>
  </conditionalFormatting>
  <conditionalFormatting sqref="A170">
    <cfRule type="expression" dxfId="7469" priority="7498" stopIfTrue="1">
      <formula>AND(ISERROR(MATCH(A170,accounts,0)),NOT(ISBLANK(A170)))</formula>
    </cfRule>
  </conditionalFormatting>
  <conditionalFormatting sqref="N171">
    <cfRule type="cellIs" dxfId="7468" priority="7489" stopIfTrue="1" operator="lessThan">
      <formula>0</formula>
    </cfRule>
  </conditionalFormatting>
  <conditionalFormatting sqref="F171">
    <cfRule type="expression" dxfId="7467" priority="7490" stopIfTrue="1">
      <formula>AND(NOT(ISBLANK(F171)),ISERROR(MATCH(F171,categories,0)))</formula>
    </cfRule>
    <cfRule type="expression" dxfId="7466" priority="7491" stopIfTrue="1">
      <formula>OR(F171="[Balance]",F171="[Transfer]",ISBLANK(F171))</formula>
    </cfRule>
    <cfRule type="expression" dxfId="7465" priority="7492" stopIfTrue="1">
      <formula>OR(ISERROR(MATCH(F171,yearlyA,0)),ISERROR(MATCH(F171,monthlyA,0)))</formula>
    </cfRule>
  </conditionalFormatting>
  <conditionalFormatting sqref="A171">
    <cfRule type="expression" dxfId="7464" priority="7493" stopIfTrue="1">
      <formula>AND(ISERROR(MATCH(A171,accounts,0)),NOT(ISBLANK(A171)))</formula>
    </cfRule>
  </conditionalFormatting>
  <conditionalFormatting sqref="N171">
    <cfRule type="cellIs" dxfId="7463" priority="7484" stopIfTrue="1" operator="lessThan">
      <formula>0</formula>
    </cfRule>
  </conditionalFormatting>
  <conditionalFormatting sqref="F171">
    <cfRule type="expression" dxfId="7462" priority="7485" stopIfTrue="1">
      <formula>AND(NOT(ISBLANK(F171)),ISERROR(MATCH(F171,categories,0)))</formula>
    </cfRule>
    <cfRule type="expression" dxfId="7461" priority="7486" stopIfTrue="1">
      <formula>OR(F171="[Balance]",F171="[Transfer]",ISBLANK(F171))</formula>
    </cfRule>
    <cfRule type="expression" dxfId="7460" priority="7487" stopIfTrue="1">
      <formula>OR(ISERROR(MATCH(F171,yearlyA,0)),ISERROR(MATCH(F171,monthlyA,0)))</formula>
    </cfRule>
  </conditionalFormatting>
  <conditionalFormatting sqref="A171">
    <cfRule type="expression" dxfId="7459" priority="7488" stopIfTrue="1">
      <formula>AND(ISERROR(MATCH(A171,accounts,0)),NOT(ISBLANK(A171)))</formula>
    </cfRule>
  </conditionalFormatting>
  <conditionalFormatting sqref="N172">
    <cfRule type="cellIs" dxfId="7458" priority="7479" stopIfTrue="1" operator="lessThan">
      <formula>0</formula>
    </cfRule>
  </conditionalFormatting>
  <conditionalFormatting sqref="F172">
    <cfRule type="expression" dxfId="7457" priority="7480" stopIfTrue="1">
      <formula>AND(NOT(ISBLANK(F172)),ISERROR(MATCH(F172,categories,0)))</formula>
    </cfRule>
    <cfRule type="expression" dxfId="7456" priority="7481" stopIfTrue="1">
      <formula>OR(F172="[Balance]",F172="[Transfer]",ISBLANK(F172))</formula>
    </cfRule>
    <cfRule type="expression" dxfId="7455" priority="7482" stopIfTrue="1">
      <formula>OR(ISERROR(MATCH(F172,yearlyA,0)),ISERROR(MATCH(F172,monthlyA,0)))</formula>
    </cfRule>
  </conditionalFormatting>
  <conditionalFormatting sqref="A172">
    <cfRule type="expression" dxfId="7454" priority="7483" stopIfTrue="1">
      <formula>AND(ISERROR(MATCH(A172,accounts,0)),NOT(ISBLANK(A172)))</formula>
    </cfRule>
  </conditionalFormatting>
  <conditionalFormatting sqref="N172">
    <cfRule type="cellIs" dxfId="7453" priority="7474" stopIfTrue="1" operator="lessThan">
      <formula>0</formula>
    </cfRule>
  </conditionalFormatting>
  <conditionalFormatting sqref="F172">
    <cfRule type="expression" dxfId="7452" priority="7475" stopIfTrue="1">
      <formula>AND(NOT(ISBLANK(F172)),ISERROR(MATCH(F172,categories,0)))</formula>
    </cfRule>
    <cfRule type="expression" dxfId="7451" priority="7476" stopIfTrue="1">
      <formula>OR(F172="[Balance]",F172="[Transfer]",ISBLANK(F172))</formula>
    </cfRule>
    <cfRule type="expression" dxfId="7450" priority="7477" stopIfTrue="1">
      <formula>OR(ISERROR(MATCH(F172,yearlyA,0)),ISERROR(MATCH(F172,monthlyA,0)))</formula>
    </cfRule>
  </conditionalFormatting>
  <conditionalFormatting sqref="A172">
    <cfRule type="expression" dxfId="7449" priority="7478" stopIfTrue="1">
      <formula>AND(ISERROR(MATCH(A172,accounts,0)),NOT(ISBLANK(A172)))</formula>
    </cfRule>
  </conditionalFormatting>
  <conditionalFormatting sqref="N173">
    <cfRule type="cellIs" dxfId="7448" priority="7469" stopIfTrue="1" operator="lessThan">
      <formula>0</formula>
    </cfRule>
  </conditionalFormatting>
  <conditionalFormatting sqref="F173">
    <cfRule type="expression" dxfId="7447" priority="7470" stopIfTrue="1">
      <formula>AND(NOT(ISBLANK(F173)),ISERROR(MATCH(F173,categories,0)))</formula>
    </cfRule>
    <cfRule type="expression" dxfId="7446" priority="7471" stopIfTrue="1">
      <formula>OR(F173="[Balance]",F173="[Transfer]",ISBLANK(F173))</formula>
    </cfRule>
    <cfRule type="expression" dxfId="7445" priority="7472" stopIfTrue="1">
      <formula>OR(ISERROR(MATCH(F173,yearlyA,0)),ISERROR(MATCH(F173,monthlyA,0)))</formula>
    </cfRule>
  </conditionalFormatting>
  <conditionalFormatting sqref="A173">
    <cfRule type="expression" dxfId="7444" priority="7473" stopIfTrue="1">
      <formula>AND(ISERROR(MATCH(A173,accounts,0)),NOT(ISBLANK(A173)))</formula>
    </cfRule>
  </conditionalFormatting>
  <conditionalFormatting sqref="N173">
    <cfRule type="cellIs" dxfId="7443" priority="7464" stopIfTrue="1" operator="lessThan">
      <formula>0</formula>
    </cfRule>
  </conditionalFormatting>
  <conditionalFormatting sqref="F173">
    <cfRule type="expression" dxfId="7442" priority="7465" stopIfTrue="1">
      <formula>AND(NOT(ISBLANK(F173)),ISERROR(MATCH(F173,categories,0)))</formula>
    </cfRule>
    <cfRule type="expression" dxfId="7441" priority="7466" stopIfTrue="1">
      <formula>OR(F173="[Balance]",F173="[Transfer]",ISBLANK(F173))</formula>
    </cfRule>
    <cfRule type="expression" dxfId="7440" priority="7467" stopIfTrue="1">
      <formula>OR(ISERROR(MATCH(F173,yearlyA,0)),ISERROR(MATCH(F173,monthlyA,0)))</formula>
    </cfRule>
  </conditionalFormatting>
  <conditionalFormatting sqref="A173">
    <cfRule type="expression" dxfId="7439" priority="7468" stopIfTrue="1">
      <formula>AND(ISERROR(MATCH(A173,accounts,0)),NOT(ISBLANK(A173)))</formula>
    </cfRule>
  </conditionalFormatting>
  <conditionalFormatting sqref="N174">
    <cfRule type="cellIs" dxfId="7438" priority="7459" stopIfTrue="1" operator="lessThan">
      <formula>0</formula>
    </cfRule>
  </conditionalFormatting>
  <conditionalFormatting sqref="F174">
    <cfRule type="expression" dxfId="7437" priority="7460" stopIfTrue="1">
      <formula>AND(NOT(ISBLANK(F174)),ISERROR(MATCH(F174,categories,0)))</formula>
    </cfRule>
    <cfRule type="expression" dxfId="7436" priority="7461" stopIfTrue="1">
      <formula>OR(F174="[Balance]",F174="[Transfer]",ISBLANK(F174))</formula>
    </cfRule>
    <cfRule type="expression" dxfId="7435" priority="7462" stopIfTrue="1">
      <formula>OR(ISERROR(MATCH(F174,yearlyA,0)),ISERROR(MATCH(F174,monthlyA,0)))</formula>
    </cfRule>
  </conditionalFormatting>
  <conditionalFormatting sqref="A174">
    <cfRule type="expression" dxfId="7434" priority="7463" stopIfTrue="1">
      <formula>AND(ISERROR(MATCH(A174,accounts,0)),NOT(ISBLANK(A174)))</formula>
    </cfRule>
  </conditionalFormatting>
  <conditionalFormatting sqref="N174">
    <cfRule type="cellIs" dxfId="7433" priority="7454" stopIfTrue="1" operator="lessThan">
      <formula>0</formula>
    </cfRule>
  </conditionalFormatting>
  <conditionalFormatting sqref="F174">
    <cfRule type="expression" dxfId="7432" priority="7455" stopIfTrue="1">
      <formula>AND(NOT(ISBLANK(F174)),ISERROR(MATCH(F174,categories,0)))</formula>
    </cfRule>
    <cfRule type="expression" dxfId="7431" priority="7456" stopIfTrue="1">
      <formula>OR(F174="[Balance]",F174="[Transfer]",ISBLANK(F174))</formula>
    </cfRule>
    <cfRule type="expression" dxfId="7430" priority="7457" stopIfTrue="1">
      <formula>OR(ISERROR(MATCH(F174,yearlyA,0)),ISERROR(MATCH(F174,monthlyA,0)))</formula>
    </cfRule>
  </conditionalFormatting>
  <conditionalFormatting sqref="A174">
    <cfRule type="expression" dxfId="7429" priority="7458" stopIfTrue="1">
      <formula>AND(ISERROR(MATCH(A174,accounts,0)),NOT(ISBLANK(A174)))</formula>
    </cfRule>
  </conditionalFormatting>
  <conditionalFormatting sqref="N175">
    <cfRule type="cellIs" dxfId="7428" priority="7449" stopIfTrue="1" operator="lessThan">
      <formula>0</formula>
    </cfRule>
  </conditionalFormatting>
  <conditionalFormatting sqref="F175">
    <cfRule type="expression" dxfId="7427" priority="7450" stopIfTrue="1">
      <formula>AND(NOT(ISBLANK(F175)),ISERROR(MATCH(F175,categories,0)))</formula>
    </cfRule>
    <cfRule type="expression" dxfId="7426" priority="7451" stopIfTrue="1">
      <formula>OR(F175="[Balance]",F175="[Transfer]",ISBLANK(F175))</formula>
    </cfRule>
    <cfRule type="expression" dxfId="7425" priority="7452" stopIfTrue="1">
      <formula>OR(ISERROR(MATCH(F175,yearlyA,0)),ISERROR(MATCH(F175,monthlyA,0)))</formula>
    </cfRule>
  </conditionalFormatting>
  <conditionalFormatting sqref="A175">
    <cfRule type="expression" dxfId="7424" priority="7453" stopIfTrue="1">
      <formula>AND(ISERROR(MATCH(A175,accounts,0)),NOT(ISBLANK(A175)))</formula>
    </cfRule>
  </conditionalFormatting>
  <conditionalFormatting sqref="N175">
    <cfRule type="cellIs" dxfId="7423" priority="7444" stopIfTrue="1" operator="lessThan">
      <formula>0</formula>
    </cfRule>
  </conditionalFormatting>
  <conditionalFormatting sqref="F175">
    <cfRule type="expression" dxfId="7422" priority="7445" stopIfTrue="1">
      <formula>AND(NOT(ISBLANK(F175)),ISERROR(MATCH(F175,categories,0)))</formula>
    </cfRule>
    <cfRule type="expression" dxfId="7421" priority="7446" stopIfTrue="1">
      <formula>OR(F175="[Balance]",F175="[Transfer]",ISBLANK(F175))</formula>
    </cfRule>
    <cfRule type="expression" dxfId="7420" priority="7447" stopIfTrue="1">
      <formula>OR(ISERROR(MATCH(F175,yearlyA,0)),ISERROR(MATCH(F175,monthlyA,0)))</formula>
    </cfRule>
  </conditionalFormatting>
  <conditionalFormatting sqref="A175">
    <cfRule type="expression" dxfId="7419" priority="7448" stopIfTrue="1">
      <formula>AND(ISERROR(MATCH(A175,accounts,0)),NOT(ISBLANK(A175)))</formula>
    </cfRule>
  </conditionalFormatting>
  <conditionalFormatting sqref="N176">
    <cfRule type="cellIs" dxfId="7418" priority="7439" stopIfTrue="1" operator="lessThan">
      <formula>0</formula>
    </cfRule>
  </conditionalFormatting>
  <conditionalFormatting sqref="F176">
    <cfRule type="expression" dxfId="7417" priority="7440" stopIfTrue="1">
      <formula>AND(NOT(ISBLANK(F176)),ISERROR(MATCH(F176,categories,0)))</formula>
    </cfRule>
    <cfRule type="expression" dxfId="7416" priority="7441" stopIfTrue="1">
      <formula>OR(F176="[Balance]",F176="[Transfer]",ISBLANK(F176))</formula>
    </cfRule>
    <cfRule type="expression" dxfId="7415" priority="7442" stopIfTrue="1">
      <formula>OR(ISERROR(MATCH(F176,yearlyA,0)),ISERROR(MATCH(F176,monthlyA,0)))</formula>
    </cfRule>
  </conditionalFormatting>
  <conditionalFormatting sqref="A176">
    <cfRule type="expression" dxfId="7414" priority="7443" stopIfTrue="1">
      <formula>AND(ISERROR(MATCH(A176,accounts,0)),NOT(ISBLANK(A176)))</formula>
    </cfRule>
  </conditionalFormatting>
  <conditionalFormatting sqref="N176">
    <cfRule type="cellIs" dxfId="7413" priority="7434" stopIfTrue="1" operator="lessThan">
      <formula>0</formula>
    </cfRule>
  </conditionalFormatting>
  <conditionalFormatting sqref="F176">
    <cfRule type="expression" dxfId="7412" priority="7435" stopIfTrue="1">
      <formula>AND(NOT(ISBLANK(F176)),ISERROR(MATCH(F176,categories,0)))</formula>
    </cfRule>
    <cfRule type="expression" dxfId="7411" priority="7436" stopIfTrue="1">
      <formula>OR(F176="[Balance]",F176="[Transfer]",ISBLANK(F176))</formula>
    </cfRule>
    <cfRule type="expression" dxfId="7410" priority="7437" stopIfTrue="1">
      <formula>OR(ISERROR(MATCH(F176,yearlyA,0)),ISERROR(MATCH(F176,monthlyA,0)))</formula>
    </cfRule>
  </conditionalFormatting>
  <conditionalFormatting sqref="A176">
    <cfRule type="expression" dxfId="7409" priority="7438" stopIfTrue="1">
      <formula>AND(ISERROR(MATCH(A176,accounts,0)),NOT(ISBLANK(A176)))</formula>
    </cfRule>
  </conditionalFormatting>
  <conditionalFormatting sqref="N178">
    <cfRule type="cellIs" dxfId="7408" priority="7429" stopIfTrue="1" operator="lessThan">
      <formula>0</formula>
    </cfRule>
  </conditionalFormatting>
  <conditionalFormatting sqref="F178">
    <cfRule type="expression" dxfId="7407" priority="7430" stopIfTrue="1">
      <formula>AND(NOT(ISBLANK(F178)),ISERROR(MATCH(F178,categories,0)))</formula>
    </cfRule>
    <cfRule type="expression" dxfId="7406" priority="7431" stopIfTrue="1">
      <formula>OR(F178="[Balance]",F178="[Transfer]",ISBLANK(F178))</formula>
    </cfRule>
    <cfRule type="expression" dxfId="7405" priority="7432" stopIfTrue="1">
      <formula>OR(ISERROR(MATCH(F178,yearlyA,0)),ISERROR(MATCH(F178,monthlyA,0)))</formula>
    </cfRule>
  </conditionalFormatting>
  <conditionalFormatting sqref="A178">
    <cfRule type="expression" dxfId="7404" priority="7433" stopIfTrue="1">
      <formula>AND(ISERROR(MATCH(A178,accounts,0)),NOT(ISBLANK(A178)))</formula>
    </cfRule>
  </conditionalFormatting>
  <conditionalFormatting sqref="N178">
    <cfRule type="cellIs" dxfId="7403" priority="7424" stopIfTrue="1" operator="lessThan">
      <formula>0</formula>
    </cfRule>
  </conditionalFormatting>
  <conditionalFormatting sqref="F178">
    <cfRule type="expression" dxfId="7402" priority="7425" stopIfTrue="1">
      <formula>AND(NOT(ISBLANK(F178)),ISERROR(MATCH(F178,categories,0)))</formula>
    </cfRule>
    <cfRule type="expression" dxfId="7401" priority="7426" stopIfTrue="1">
      <formula>OR(F178="[Balance]",F178="[Transfer]",ISBLANK(F178))</formula>
    </cfRule>
    <cfRule type="expression" dxfId="7400" priority="7427" stopIfTrue="1">
      <formula>OR(ISERROR(MATCH(F178,yearlyA,0)),ISERROR(MATCH(F178,monthlyA,0)))</formula>
    </cfRule>
  </conditionalFormatting>
  <conditionalFormatting sqref="A178">
    <cfRule type="expression" dxfId="7399" priority="7428" stopIfTrue="1">
      <formula>AND(ISERROR(MATCH(A178,accounts,0)),NOT(ISBLANK(A178)))</formula>
    </cfRule>
  </conditionalFormatting>
  <conditionalFormatting sqref="N177">
    <cfRule type="cellIs" dxfId="7398" priority="7419" stopIfTrue="1" operator="lessThan">
      <formula>0</formula>
    </cfRule>
  </conditionalFormatting>
  <conditionalFormatting sqref="F177">
    <cfRule type="expression" dxfId="7397" priority="7420" stopIfTrue="1">
      <formula>AND(NOT(ISBLANK(F177)),ISERROR(MATCH(F177,categories,0)))</formula>
    </cfRule>
    <cfRule type="expression" dxfId="7396" priority="7421" stopIfTrue="1">
      <formula>OR(F177="[Balance]",F177="[Transfer]",ISBLANK(F177))</formula>
    </cfRule>
    <cfRule type="expression" dxfId="7395" priority="7422" stopIfTrue="1">
      <formula>OR(ISERROR(MATCH(F177,yearlyA,0)),ISERROR(MATCH(F177,monthlyA,0)))</formula>
    </cfRule>
  </conditionalFormatting>
  <conditionalFormatting sqref="A177">
    <cfRule type="expression" dxfId="7394" priority="7423" stopIfTrue="1">
      <formula>AND(ISERROR(MATCH(A177,accounts,0)),NOT(ISBLANK(A177)))</formula>
    </cfRule>
  </conditionalFormatting>
  <conditionalFormatting sqref="N177">
    <cfRule type="cellIs" dxfId="7393" priority="7414" stopIfTrue="1" operator="lessThan">
      <formula>0</formula>
    </cfRule>
  </conditionalFormatting>
  <conditionalFormatting sqref="F177">
    <cfRule type="expression" dxfId="7392" priority="7415" stopIfTrue="1">
      <formula>AND(NOT(ISBLANK(F177)),ISERROR(MATCH(F177,categories,0)))</formula>
    </cfRule>
    <cfRule type="expression" dxfId="7391" priority="7416" stopIfTrue="1">
      <formula>OR(F177="[Balance]",F177="[Transfer]",ISBLANK(F177))</formula>
    </cfRule>
    <cfRule type="expression" dxfId="7390" priority="7417" stopIfTrue="1">
      <formula>OR(ISERROR(MATCH(F177,yearlyA,0)),ISERROR(MATCH(F177,monthlyA,0)))</formula>
    </cfRule>
  </conditionalFormatting>
  <conditionalFormatting sqref="A177">
    <cfRule type="expression" dxfId="7389" priority="7418" stopIfTrue="1">
      <formula>AND(ISERROR(MATCH(A177,accounts,0)),NOT(ISBLANK(A177)))</formula>
    </cfRule>
  </conditionalFormatting>
  <conditionalFormatting sqref="N179">
    <cfRule type="cellIs" dxfId="7388" priority="7409" stopIfTrue="1" operator="lessThan">
      <formula>0</formula>
    </cfRule>
  </conditionalFormatting>
  <conditionalFormatting sqref="F179">
    <cfRule type="expression" dxfId="7387" priority="7410" stopIfTrue="1">
      <formula>AND(NOT(ISBLANK(F179)),ISERROR(MATCH(F179,categories,0)))</formula>
    </cfRule>
    <cfRule type="expression" dxfId="7386" priority="7411" stopIfTrue="1">
      <formula>OR(F179="[Balance]",F179="[Transfer]",ISBLANK(F179))</formula>
    </cfRule>
    <cfRule type="expression" dxfId="7385" priority="7412" stopIfTrue="1">
      <formula>OR(ISERROR(MATCH(F179,yearlyA,0)),ISERROR(MATCH(F179,monthlyA,0)))</formula>
    </cfRule>
  </conditionalFormatting>
  <conditionalFormatting sqref="A179">
    <cfRule type="expression" dxfId="7384" priority="7413" stopIfTrue="1">
      <formula>AND(ISERROR(MATCH(A179,accounts,0)),NOT(ISBLANK(A179)))</formula>
    </cfRule>
  </conditionalFormatting>
  <conditionalFormatting sqref="N179">
    <cfRule type="cellIs" dxfId="7383" priority="7404" stopIfTrue="1" operator="lessThan">
      <formula>0</formula>
    </cfRule>
  </conditionalFormatting>
  <conditionalFormatting sqref="F179">
    <cfRule type="expression" dxfId="7382" priority="7405" stopIfTrue="1">
      <formula>AND(NOT(ISBLANK(F179)),ISERROR(MATCH(F179,categories,0)))</formula>
    </cfRule>
    <cfRule type="expression" dxfId="7381" priority="7406" stopIfTrue="1">
      <formula>OR(F179="[Balance]",F179="[Transfer]",ISBLANK(F179))</formula>
    </cfRule>
    <cfRule type="expression" dxfId="7380" priority="7407" stopIfTrue="1">
      <formula>OR(ISERROR(MATCH(F179,yearlyA,0)),ISERROR(MATCH(F179,monthlyA,0)))</formula>
    </cfRule>
  </conditionalFormatting>
  <conditionalFormatting sqref="A179">
    <cfRule type="expression" dxfId="7379" priority="7408" stopIfTrue="1">
      <formula>AND(ISERROR(MATCH(A179,accounts,0)),NOT(ISBLANK(A179)))</formula>
    </cfRule>
  </conditionalFormatting>
  <conditionalFormatting sqref="N180">
    <cfRule type="cellIs" dxfId="7378" priority="7399" stopIfTrue="1" operator="lessThan">
      <formula>0</formula>
    </cfRule>
  </conditionalFormatting>
  <conditionalFormatting sqref="F180">
    <cfRule type="expression" dxfId="7377" priority="7400" stopIfTrue="1">
      <formula>AND(NOT(ISBLANK(F180)),ISERROR(MATCH(F180,categories,0)))</formula>
    </cfRule>
    <cfRule type="expression" dxfId="7376" priority="7401" stopIfTrue="1">
      <formula>OR(F180="[Balance]",F180="[Transfer]",ISBLANK(F180))</formula>
    </cfRule>
    <cfRule type="expression" dxfId="7375" priority="7402" stopIfTrue="1">
      <formula>OR(ISERROR(MATCH(F180,yearlyA,0)),ISERROR(MATCH(F180,monthlyA,0)))</formula>
    </cfRule>
  </conditionalFormatting>
  <conditionalFormatting sqref="A180">
    <cfRule type="expression" dxfId="7374" priority="7403" stopIfTrue="1">
      <formula>AND(ISERROR(MATCH(A180,accounts,0)),NOT(ISBLANK(A180)))</formula>
    </cfRule>
  </conditionalFormatting>
  <conditionalFormatting sqref="N180">
    <cfRule type="cellIs" dxfId="7373" priority="7394" stopIfTrue="1" operator="lessThan">
      <formula>0</formula>
    </cfRule>
  </conditionalFormatting>
  <conditionalFormatting sqref="F180">
    <cfRule type="expression" dxfId="7372" priority="7395" stopIfTrue="1">
      <formula>AND(NOT(ISBLANK(F180)),ISERROR(MATCH(F180,categories,0)))</formula>
    </cfRule>
    <cfRule type="expression" dxfId="7371" priority="7396" stopIfTrue="1">
      <formula>OR(F180="[Balance]",F180="[Transfer]",ISBLANK(F180))</formula>
    </cfRule>
    <cfRule type="expression" dxfId="7370" priority="7397" stopIfTrue="1">
      <formula>OR(ISERROR(MATCH(F180,yearlyA,0)),ISERROR(MATCH(F180,monthlyA,0)))</formula>
    </cfRule>
  </conditionalFormatting>
  <conditionalFormatting sqref="A180">
    <cfRule type="expression" dxfId="7369" priority="7398" stopIfTrue="1">
      <formula>AND(ISERROR(MATCH(A180,accounts,0)),NOT(ISBLANK(A180)))</formula>
    </cfRule>
  </conditionalFormatting>
  <conditionalFormatting sqref="N181">
    <cfRule type="cellIs" dxfId="7368" priority="7389" stopIfTrue="1" operator="lessThan">
      <formula>0</formula>
    </cfRule>
  </conditionalFormatting>
  <conditionalFormatting sqref="F181">
    <cfRule type="expression" dxfId="7367" priority="7390" stopIfTrue="1">
      <formula>AND(NOT(ISBLANK(F181)),ISERROR(MATCH(F181,categories,0)))</formula>
    </cfRule>
    <cfRule type="expression" dxfId="7366" priority="7391" stopIfTrue="1">
      <formula>OR(F181="[Balance]",F181="[Transfer]",ISBLANK(F181))</formula>
    </cfRule>
    <cfRule type="expression" dxfId="7365" priority="7392" stopIfTrue="1">
      <formula>OR(ISERROR(MATCH(F181,yearlyA,0)),ISERROR(MATCH(F181,monthlyA,0)))</formula>
    </cfRule>
  </conditionalFormatting>
  <conditionalFormatting sqref="A181">
    <cfRule type="expression" dxfId="7364" priority="7393" stopIfTrue="1">
      <formula>AND(ISERROR(MATCH(A181,accounts,0)),NOT(ISBLANK(A181)))</formula>
    </cfRule>
  </conditionalFormatting>
  <conditionalFormatting sqref="N181">
    <cfRule type="cellIs" dxfId="7363" priority="7384" stopIfTrue="1" operator="lessThan">
      <formula>0</formula>
    </cfRule>
  </conditionalFormatting>
  <conditionalFormatting sqref="F181">
    <cfRule type="expression" dxfId="7362" priority="7385" stopIfTrue="1">
      <formula>AND(NOT(ISBLANK(F181)),ISERROR(MATCH(F181,categories,0)))</formula>
    </cfRule>
    <cfRule type="expression" dxfId="7361" priority="7386" stopIfTrue="1">
      <formula>OR(F181="[Balance]",F181="[Transfer]",ISBLANK(F181))</formula>
    </cfRule>
    <cfRule type="expression" dxfId="7360" priority="7387" stopIfTrue="1">
      <formula>OR(ISERROR(MATCH(F181,yearlyA,0)),ISERROR(MATCH(F181,monthlyA,0)))</formula>
    </cfRule>
  </conditionalFormatting>
  <conditionalFormatting sqref="A181">
    <cfRule type="expression" dxfId="7359" priority="7388" stopIfTrue="1">
      <formula>AND(ISERROR(MATCH(A181,accounts,0)),NOT(ISBLANK(A181)))</formula>
    </cfRule>
  </conditionalFormatting>
  <conditionalFormatting sqref="N182">
    <cfRule type="cellIs" dxfId="7358" priority="7379" stopIfTrue="1" operator="lessThan">
      <formula>0</formula>
    </cfRule>
  </conditionalFormatting>
  <conditionalFormatting sqref="F182">
    <cfRule type="expression" dxfId="7357" priority="7380" stopIfTrue="1">
      <formula>AND(NOT(ISBLANK(F182)),ISERROR(MATCH(F182,categories,0)))</formula>
    </cfRule>
    <cfRule type="expression" dxfId="7356" priority="7381" stopIfTrue="1">
      <formula>OR(F182="[Balance]",F182="[Transfer]",ISBLANK(F182))</formula>
    </cfRule>
    <cfRule type="expression" dxfId="7355" priority="7382" stopIfTrue="1">
      <formula>OR(ISERROR(MATCH(F182,yearlyA,0)),ISERROR(MATCH(F182,monthlyA,0)))</formula>
    </cfRule>
  </conditionalFormatting>
  <conditionalFormatting sqref="A182">
    <cfRule type="expression" dxfId="7354" priority="7383" stopIfTrue="1">
      <formula>AND(ISERROR(MATCH(A182,accounts,0)),NOT(ISBLANK(A182)))</formula>
    </cfRule>
  </conditionalFormatting>
  <conditionalFormatting sqref="N182">
    <cfRule type="cellIs" dxfId="7353" priority="7374" stopIfTrue="1" operator="lessThan">
      <formula>0</formula>
    </cfRule>
  </conditionalFormatting>
  <conditionalFormatting sqref="F182">
    <cfRule type="expression" dxfId="7352" priority="7375" stopIfTrue="1">
      <formula>AND(NOT(ISBLANK(F182)),ISERROR(MATCH(F182,categories,0)))</formula>
    </cfRule>
    <cfRule type="expression" dxfId="7351" priority="7376" stopIfTrue="1">
      <formula>OR(F182="[Balance]",F182="[Transfer]",ISBLANK(F182))</formula>
    </cfRule>
    <cfRule type="expression" dxfId="7350" priority="7377" stopIfTrue="1">
      <formula>OR(ISERROR(MATCH(F182,yearlyA,0)),ISERROR(MATCH(F182,monthlyA,0)))</formula>
    </cfRule>
  </conditionalFormatting>
  <conditionalFormatting sqref="A182">
    <cfRule type="expression" dxfId="7349" priority="7378" stopIfTrue="1">
      <formula>AND(ISERROR(MATCH(A182,accounts,0)),NOT(ISBLANK(A182)))</formula>
    </cfRule>
  </conditionalFormatting>
  <conditionalFormatting sqref="N183">
    <cfRule type="cellIs" dxfId="7348" priority="7369" stopIfTrue="1" operator="lessThan">
      <formula>0</formula>
    </cfRule>
  </conditionalFormatting>
  <conditionalFormatting sqref="F183">
    <cfRule type="expression" dxfId="7347" priority="7370" stopIfTrue="1">
      <formula>AND(NOT(ISBLANK(F183)),ISERROR(MATCH(F183,categories,0)))</formula>
    </cfRule>
    <cfRule type="expression" dxfId="7346" priority="7371" stopIfTrue="1">
      <formula>OR(F183="[Balance]",F183="[Transfer]",ISBLANK(F183))</formula>
    </cfRule>
    <cfRule type="expression" dxfId="7345" priority="7372" stopIfTrue="1">
      <formula>OR(ISERROR(MATCH(F183,yearlyA,0)),ISERROR(MATCH(F183,monthlyA,0)))</formula>
    </cfRule>
  </conditionalFormatting>
  <conditionalFormatting sqref="A183">
    <cfRule type="expression" dxfId="7344" priority="7373" stopIfTrue="1">
      <formula>AND(ISERROR(MATCH(A183,accounts,0)),NOT(ISBLANK(A183)))</formula>
    </cfRule>
  </conditionalFormatting>
  <conditionalFormatting sqref="N183">
    <cfRule type="cellIs" dxfId="7343" priority="7364" stopIfTrue="1" operator="lessThan">
      <formula>0</formula>
    </cfRule>
  </conditionalFormatting>
  <conditionalFormatting sqref="F183">
    <cfRule type="expression" dxfId="7342" priority="7365" stopIfTrue="1">
      <formula>AND(NOT(ISBLANK(F183)),ISERROR(MATCH(F183,categories,0)))</formula>
    </cfRule>
    <cfRule type="expression" dxfId="7341" priority="7366" stopIfTrue="1">
      <formula>OR(F183="[Balance]",F183="[Transfer]",ISBLANK(F183))</formula>
    </cfRule>
    <cfRule type="expression" dxfId="7340" priority="7367" stopIfTrue="1">
      <formula>OR(ISERROR(MATCH(F183,yearlyA,0)),ISERROR(MATCH(F183,monthlyA,0)))</formula>
    </cfRule>
  </conditionalFormatting>
  <conditionalFormatting sqref="A183">
    <cfRule type="expression" dxfId="7339" priority="7368" stopIfTrue="1">
      <formula>AND(ISERROR(MATCH(A183,accounts,0)),NOT(ISBLANK(A183)))</formula>
    </cfRule>
  </conditionalFormatting>
  <conditionalFormatting sqref="N184">
    <cfRule type="cellIs" dxfId="7338" priority="7359" stopIfTrue="1" operator="lessThan">
      <formula>0</formula>
    </cfRule>
  </conditionalFormatting>
  <conditionalFormatting sqref="F184">
    <cfRule type="expression" dxfId="7337" priority="7360" stopIfTrue="1">
      <formula>AND(NOT(ISBLANK(F184)),ISERROR(MATCH(F184,categories,0)))</formula>
    </cfRule>
    <cfRule type="expression" dxfId="7336" priority="7361" stopIfTrue="1">
      <formula>OR(F184="[Balance]",F184="[Transfer]",ISBLANK(F184))</formula>
    </cfRule>
    <cfRule type="expression" dxfId="7335" priority="7362" stopIfTrue="1">
      <formula>OR(ISERROR(MATCH(F184,yearlyA,0)),ISERROR(MATCH(F184,monthlyA,0)))</formula>
    </cfRule>
  </conditionalFormatting>
  <conditionalFormatting sqref="A184">
    <cfRule type="expression" dxfId="7334" priority="7363" stopIfTrue="1">
      <formula>AND(ISERROR(MATCH(A184,accounts,0)),NOT(ISBLANK(A184)))</formula>
    </cfRule>
  </conditionalFormatting>
  <conditionalFormatting sqref="N184">
    <cfRule type="cellIs" dxfId="7333" priority="7354" stopIfTrue="1" operator="lessThan">
      <formula>0</formula>
    </cfRule>
  </conditionalFormatting>
  <conditionalFormatting sqref="F184">
    <cfRule type="expression" dxfId="7332" priority="7355" stopIfTrue="1">
      <formula>AND(NOT(ISBLANK(F184)),ISERROR(MATCH(F184,categories,0)))</formula>
    </cfRule>
    <cfRule type="expression" dxfId="7331" priority="7356" stopIfTrue="1">
      <formula>OR(F184="[Balance]",F184="[Transfer]",ISBLANK(F184))</formula>
    </cfRule>
    <cfRule type="expression" dxfId="7330" priority="7357" stopIfTrue="1">
      <formula>OR(ISERROR(MATCH(F184,yearlyA,0)),ISERROR(MATCH(F184,monthlyA,0)))</formula>
    </cfRule>
  </conditionalFormatting>
  <conditionalFormatting sqref="A184">
    <cfRule type="expression" dxfId="7329" priority="7358" stopIfTrue="1">
      <formula>AND(ISERROR(MATCH(A184,accounts,0)),NOT(ISBLANK(A184)))</formula>
    </cfRule>
  </conditionalFormatting>
  <conditionalFormatting sqref="N185">
    <cfRule type="cellIs" dxfId="7328" priority="7349" stopIfTrue="1" operator="lessThan">
      <formula>0</formula>
    </cfRule>
  </conditionalFormatting>
  <conditionalFormatting sqref="F185">
    <cfRule type="expression" dxfId="7327" priority="7350" stopIfTrue="1">
      <formula>AND(NOT(ISBLANK(F185)),ISERROR(MATCH(F185,categories,0)))</formula>
    </cfRule>
    <cfRule type="expression" dxfId="7326" priority="7351" stopIfTrue="1">
      <formula>OR(F185="[Balance]",F185="[Transfer]",ISBLANK(F185))</formula>
    </cfRule>
    <cfRule type="expression" dxfId="7325" priority="7352" stopIfTrue="1">
      <formula>OR(ISERROR(MATCH(F185,yearlyA,0)),ISERROR(MATCH(F185,monthlyA,0)))</formula>
    </cfRule>
  </conditionalFormatting>
  <conditionalFormatting sqref="A185">
    <cfRule type="expression" dxfId="7324" priority="7353" stopIfTrue="1">
      <formula>AND(ISERROR(MATCH(A185,accounts,0)),NOT(ISBLANK(A185)))</formula>
    </cfRule>
  </conditionalFormatting>
  <conditionalFormatting sqref="N185">
    <cfRule type="cellIs" dxfId="7323" priority="7344" stopIfTrue="1" operator="lessThan">
      <formula>0</formula>
    </cfRule>
  </conditionalFormatting>
  <conditionalFormatting sqref="F185">
    <cfRule type="expression" dxfId="7322" priority="7345" stopIfTrue="1">
      <formula>AND(NOT(ISBLANK(F185)),ISERROR(MATCH(F185,categories,0)))</formula>
    </cfRule>
    <cfRule type="expression" dxfId="7321" priority="7346" stopIfTrue="1">
      <formula>OR(F185="[Balance]",F185="[Transfer]",ISBLANK(F185))</formula>
    </cfRule>
    <cfRule type="expression" dxfId="7320" priority="7347" stopIfTrue="1">
      <formula>OR(ISERROR(MATCH(F185,yearlyA,0)),ISERROR(MATCH(F185,monthlyA,0)))</formula>
    </cfRule>
  </conditionalFormatting>
  <conditionalFormatting sqref="A185">
    <cfRule type="expression" dxfId="7319" priority="7348" stopIfTrue="1">
      <formula>AND(ISERROR(MATCH(A185,accounts,0)),NOT(ISBLANK(A185)))</formula>
    </cfRule>
  </conditionalFormatting>
  <conditionalFormatting sqref="N187">
    <cfRule type="cellIs" dxfId="7318" priority="7339" stopIfTrue="1" operator="lessThan">
      <formula>0</formula>
    </cfRule>
  </conditionalFormatting>
  <conditionalFormatting sqref="F187">
    <cfRule type="expression" dxfId="7317" priority="7340" stopIfTrue="1">
      <formula>AND(NOT(ISBLANK(F187)),ISERROR(MATCH(F187,categories,0)))</formula>
    </cfRule>
    <cfRule type="expression" dxfId="7316" priority="7341" stopIfTrue="1">
      <formula>OR(F187="[Balance]",F187="[Transfer]",ISBLANK(F187))</formula>
    </cfRule>
    <cfRule type="expression" dxfId="7315" priority="7342" stopIfTrue="1">
      <formula>OR(ISERROR(MATCH(F187,yearlyA,0)),ISERROR(MATCH(F187,monthlyA,0)))</formula>
    </cfRule>
  </conditionalFormatting>
  <conditionalFormatting sqref="A187">
    <cfRule type="expression" dxfId="7314" priority="7343" stopIfTrue="1">
      <formula>AND(ISERROR(MATCH(A187,accounts,0)),NOT(ISBLANK(A187)))</formula>
    </cfRule>
  </conditionalFormatting>
  <conditionalFormatting sqref="N187">
    <cfRule type="cellIs" dxfId="7313" priority="7334" stopIfTrue="1" operator="lessThan">
      <formula>0</formula>
    </cfRule>
  </conditionalFormatting>
  <conditionalFormatting sqref="F187">
    <cfRule type="expression" dxfId="7312" priority="7335" stopIfTrue="1">
      <formula>AND(NOT(ISBLANK(F187)),ISERROR(MATCH(F187,categories,0)))</formula>
    </cfRule>
    <cfRule type="expression" dxfId="7311" priority="7336" stopIfTrue="1">
      <formula>OR(F187="[Balance]",F187="[Transfer]",ISBLANK(F187))</formula>
    </cfRule>
    <cfRule type="expression" dxfId="7310" priority="7337" stopIfTrue="1">
      <formula>OR(ISERROR(MATCH(F187,yearlyA,0)),ISERROR(MATCH(F187,monthlyA,0)))</formula>
    </cfRule>
  </conditionalFormatting>
  <conditionalFormatting sqref="A187">
    <cfRule type="expression" dxfId="7309" priority="7338" stopIfTrue="1">
      <formula>AND(ISERROR(MATCH(A187,accounts,0)),NOT(ISBLANK(A187)))</formula>
    </cfRule>
  </conditionalFormatting>
  <conditionalFormatting sqref="N186">
    <cfRule type="cellIs" dxfId="7308" priority="7329" stopIfTrue="1" operator="lessThan">
      <formula>0</formula>
    </cfRule>
  </conditionalFormatting>
  <conditionalFormatting sqref="F186">
    <cfRule type="expression" dxfId="7307" priority="7330" stopIfTrue="1">
      <formula>AND(NOT(ISBLANK(F186)),ISERROR(MATCH(F186,categories,0)))</formula>
    </cfRule>
    <cfRule type="expression" dxfId="7306" priority="7331" stopIfTrue="1">
      <formula>OR(F186="[Balance]",F186="[Transfer]",ISBLANK(F186))</formula>
    </cfRule>
    <cfRule type="expression" dxfId="7305" priority="7332" stopIfTrue="1">
      <formula>OR(ISERROR(MATCH(F186,yearlyA,0)),ISERROR(MATCH(F186,monthlyA,0)))</formula>
    </cfRule>
  </conditionalFormatting>
  <conditionalFormatting sqref="A186">
    <cfRule type="expression" dxfId="7304" priority="7333" stopIfTrue="1">
      <formula>AND(ISERROR(MATCH(A186,accounts,0)),NOT(ISBLANK(A186)))</formula>
    </cfRule>
  </conditionalFormatting>
  <conditionalFormatting sqref="N186">
    <cfRule type="cellIs" dxfId="7303" priority="7324" stopIfTrue="1" operator="lessThan">
      <formula>0</formula>
    </cfRule>
  </conditionalFormatting>
  <conditionalFormatting sqref="F186">
    <cfRule type="expression" dxfId="7302" priority="7325" stopIfTrue="1">
      <formula>AND(NOT(ISBLANK(F186)),ISERROR(MATCH(F186,categories,0)))</formula>
    </cfRule>
    <cfRule type="expression" dxfId="7301" priority="7326" stopIfTrue="1">
      <formula>OR(F186="[Balance]",F186="[Transfer]",ISBLANK(F186))</formula>
    </cfRule>
    <cfRule type="expression" dxfId="7300" priority="7327" stopIfTrue="1">
      <formula>OR(ISERROR(MATCH(F186,yearlyA,0)),ISERROR(MATCH(F186,monthlyA,0)))</formula>
    </cfRule>
  </conditionalFormatting>
  <conditionalFormatting sqref="A186">
    <cfRule type="expression" dxfId="7299" priority="7328" stopIfTrue="1">
      <formula>AND(ISERROR(MATCH(A186,accounts,0)),NOT(ISBLANK(A186)))</formula>
    </cfRule>
  </conditionalFormatting>
  <conditionalFormatting sqref="N188">
    <cfRule type="cellIs" dxfId="7298" priority="7319" stopIfTrue="1" operator="lessThan">
      <formula>0</formula>
    </cfRule>
  </conditionalFormatting>
  <conditionalFormatting sqref="F188">
    <cfRule type="expression" dxfId="7297" priority="7320" stopIfTrue="1">
      <formula>AND(NOT(ISBLANK(F188)),ISERROR(MATCH(F188,categories,0)))</formula>
    </cfRule>
    <cfRule type="expression" dxfId="7296" priority="7321" stopIfTrue="1">
      <formula>OR(F188="[Balance]",F188="[Transfer]",ISBLANK(F188))</formula>
    </cfRule>
    <cfRule type="expression" dxfId="7295" priority="7322" stopIfTrue="1">
      <formula>OR(ISERROR(MATCH(F188,yearlyA,0)),ISERROR(MATCH(F188,monthlyA,0)))</formula>
    </cfRule>
  </conditionalFormatting>
  <conditionalFormatting sqref="A188">
    <cfRule type="expression" dxfId="7294" priority="7323" stopIfTrue="1">
      <formula>AND(ISERROR(MATCH(A188,accounts,0)),NOT(ISBLANK(A188)))</formula>
    </cfRule>
  </conditionalFormatting>
  <conditionalFormatting sqref="N188">
    <cfRule type="cellIs" dxfId="7293" priority="7314" stopIfTrue="1" operator="lessThan">
      <formula>0</formula>
    </cfRule>
  </conditionalFormatting>
  <conditionalFormatting sqref="F188">
    <cfRule type="expression" dxfId="7292" priority="7315" stopIfTrue="1">
      <formula>AND(NOT(ISBLANK(F188)),ISERROR(MATCH(F188,categories,0)))</formula>
    </cfRule>
    <cfRule type="expression" dxfId="7291" priority="7316" stopIfTrue="1">
      <formula>OR(F188="[Balance]",F188="[Transfer]",ISBLANK(F188))</formula>
    </cfRule>
    <cfRule type="expression" dxfId="7290" priority="7317" stopIfTrue="1">
      <formula>OR(ISERROR(MATCH(F188,yearlyA,0)),ISERROR(MATCH(F188,monthlyA,0)))</formula>
    </cfRule>
  </conditionalFormatting>
  <conditionalFormatting sqref="A188">
    <cfRule type="expression" dxfId="7289" priority="7318" stopIfTrue="1">
      <formula>AND(ISERROR(MATCH(A188,accounts,0)),NOT(ISBLANK(A188)))</formula>
    </cfRule>
  </conditionalFormatting>
  <conditionalFormatting sqref="N189">
    <cfRule type="cellIs" dxfId="7288" priority="7309" stopIfTrue="1" operator="lessThan">
      <formula>0</formula>
    </cfRule>
  </conditionalFormatting>
  <conditionalFormatting sqref="F189">
    <cfRule type="expression" dxfId="7287" priority="7310" stopIfTrue="1">
      <formula>AND(NOT(ISBLANK(F189)),ISERROR(MATCH(F189,categories,0)))</formula>
    </cfRule>
    <cfRule type="expression" dxfId="7286" priority="7311" stopIfTrue="1">
      <formula>OR(F189="[Balance]",F189="[Transfer]",ISBLANK(F189))</formula>
    </cfRule>
    <cfRule type="expression" dxfId="7285" priority="7312" stopIfTrue="1">
      <formula>OR(ISERROR(MATCH(F189,yearlyA,0)),ISERROR(MATCH(F189,monthlyA,0)))</formula>
    </cfRule>
  </conditionalFormatting>
  <conditionalFormatting sqref="A189">
    <cfRule type="expression" dxfId="7284" priority="7313" stopIfTrue="1">
      <formula>AND(ISERROR(MATCH(A189,accounts,0)),NOT(ISBLANK(A189)))</formula>
    </cfRule>
  </conditionalFormatting>
  <conditionalFormatting sqref="N189">
    <cfRule type="cellIs" dxfId="7283" priority="7304" stopIfTrue="1" operator="lessThan">
      <formula>0</formula>
    </cfRule>
  </conditionalFormatting>
  <conditionalFormatting sqref="F189">
    <cfRule type="expression" dxfId="7282" priority="7305" stopIfTrue="1">
      <formula>AND(NOT(ISBLANK(F189)),ISERROR(MATCH(F189,categories,0)))</formula>
    </cfRule>
    <cfRule type="expression" dxfId="7281" priority="7306" stopIfTrue="1">
      <formula>OR(F189="[Balance]",F189="[Transfer]",ISBLANK(F189))</formula>
    </cfRule>
    <cfRule type="expression" dxfId="7280" priority="7307" stopIfTrue="1">
      <formula>OR(ISERROR(MATCH(F189,yearlyA,0)),ISERROR(MATCH(F189,monthlyA,0)))</formula>
    </cfRule>
  </conditionalFormatting>
  <conditionalFormatting sqref="A189">
    <cfRule type="expression" dxfId="7279" priority="7308" stopIfTrue="1">
      <formula>AND(ISERROR(MATCH(A189,accounts,0)),NOT(ISBLANK(A189)))</formula>
    </cfRule>
  </conditionalFormatting>
  <conditionalFormatting sqref="N190">
    <cfRule type="cellIs" dxfId="7278" priority="7299" stopIfTrue="1" operator="lessThan">
      <formula>0</formula>
    </cfRule>
  </conditionalFormatting>
  <conditionalFormatting sqref="F190">
    <cfRule type="expression" dxfId="7277" priority="7300" stopIfTrue="1">
      <formula>AND(NOT(ISBLANK(F190)),ISERROR(MATCH(F190,categories,0)))</formula>
    </cfRule>
    <cfRule type="expression" dxfId="7276" priority="7301" stopIfTrue="1">
      <formula>OR(F190="[Balance]",F190="[Transfer]",ISBLANK(F190))</formula>
    </cfRule>
    <cfRule type="expression" dxfId="7275" priority="7302" stopIfTrue="1">
      <formula>OR(ISERROR(MATCH(F190,yearlyA,0)),ISERROR(MATCH(F190,monthlyA,0)))</formula>
    </cfRule>
  </conditionalFormatting>
  <conditionalFormatting sqref="A190">
    <cfRule type="expression" dxfId="7274" priority="7303" stopIfTrue="1">
      <formula>AND(ISERROR(MATCH(A190,accounts,0)),NOT(ISBLANK(A190)))</formula>
    </cfRule>
  </conditionalFormatting>
  <conditionalFormatting sqref="N190">
    <cfRule type="cellIs" dxfId="7273" priority="7294" stopIfTrue="1" operator="lessThan">
      <formula>0</formula>
    </cfRule>
  </conditionalFormatting>
  <conditionalFormatting sqref="F190">
    <cfRule type="expression" dxfId="7272" priority="7295" stopIfTrue="1">
      <formula>AND(NOT(ISBLANK(F190)),ISERROR(MATCH(F190,categories,0)))</formula>
    </cfRule>
    <cfRule type="expression" dxfId="7271" priority="7296" stopIfTrue="1">
      <formula>OR(F190="[Balance]",F190="[Transfer]",ISBLANK(F190))</formula>
    </cfRule>
    <cfRule type="expression" dxfId="7270" priority="7297" stopIfTrue="1">
      <formula>OR(ISERROR(MATCH(F190,yearlyA,0)),ISERROR(MATCH(F190,monthlyA,0)))</formula>
    </cfRule>
  </conditionalFormatting>
  <conditionalFormatting sqref="A190">
    <cfRule type="expression" dxfId="7269" priority="7298" stopIfTrue="1">
      <formula>AND(ISERROR(MATCH(A190,accounts,0)),NOT(ISBLANK(A190)))</formula>
    </cfRule>
  </conditionalFormatting>
  <conditionalFormatting sqref="N191">
    <cfRule type="cellIs" dxfId="7268" priority="7289" stopIfTrue="1" operator="lessThan">
      <formula>0</formula>
    </cfRule>
  </conditionalFormatting>
  <conditionalFormatting sqref="F191">
    <cfRule type="expression" dxfId="7267" priority="7290" stopIfTrue="1">
      <formula>AND(NOT(ISBLANK(F191)),ISERROR(MATCH(F191,categories,0)))</formula>
    </cfRule>
    <cfRule type="expression" dxfId="7266" priority="7291" stopIfTrue="1">
      <formula>OR(F191="[Balance]",F191="[Transfer]",ISBLANK(F191))</formula>
    </cfRule>
    <cfRule type="expression" dxfId="7265" priority="7292" stopIfTrue="1">
      <formula>OR(ISERROR(MATCH(F191,yearlyA,0)),ISERROR(MATCH(F191,monthlyA,0)))</formula>
    </cfRule>
  </conditionalFormatting>
  <conditionalFormatting sqref="A191">
    <cfRule type="expression" dxfId="7264" priority="7293" stopIfTrue="1">
      <formula>AND(ISERROR(MATCH(A191,accounts,0)),NOT(ISBLANK(A191)))</formula>
    </cfRule>
  </conditionalFormatting>
  <conditionalFormatting sqref="N191">
    <cfRule type="cellIs" dxfId="7263" priority="7284" stopIfTrue="1" operator="lessThan">
      <formula>0</formula>
    </cfRule>
  </conditionalFormatting>
  <conditionalFormatting sqref="F191">
    <cfRule type="expression" dxfId="7262" priority="7285" stopIfTrue="1">
      <formula>AND(NOT(ISBLANK(F191)),ISERROR(MATCH(F191,categories,0)))</formula>
    </cfRule>
    <cfRule type="expression" dxfId="7261" priority="7286" stopIfTrue="1">
      <formula>OR(F191="[Balance]",F191="[Transfer]",ISBLANK(F191))</formula>
    </cfRule>
    <cfRule type="expression" dxfId="7260" priority="7287" stopIfTrue="1">
      <formula>OR(ISERROR(MATCH(F191,yearlyA,0)),ISERROR(MATCH(F191,monthlyA,0)))</formula>
    </cfRule>
  </conditionalFormatting>
  <conditionalFormatting sqref="A191">
    <cfRule type="expression" dxfId="7259" priority="7288" stopIfTrue="1">
      <formula>AND(ISERROR(MATCH(A191,accounts,0)),NOT(ISBLANK(A191)))</formula>
    </cfRule>
  </conditionalFormatting>
  <conditionalFormatting sqref="N192">
    <cfRule type="cellIs" dxfId="7258" priority="7279" stopIfTrue="1" operator="lessThan">
      <formula>0</formula>
    </cfRule>
  </conditionalFormatting>
  <conditionalFormatting sqref="F192">
    <cfRule type="expression" dxfId="7257" priority="7280" stopIfTrue="1">
      <formula>AND(NOT(ISBLANK(F192)),ISERROR(MATCH(F192,categories,0)))</formula>
    </cfRule>
    <cfRule type="expression" dxfId="7256" priority="7281" stopIfTrue="1">
      <formula>OR(F192="[Balance]",F192="[Transfer]",ISBLANK(F192))</formula>
    </cfRule>
    <cfRule type="expression" dxfId="7255" priority="7282" stopIfTrue="1">
      <formula>OR(ISERROR(MATCH(F192,yearlyA,0)),ISERROR(MATCH(F192,monthlyA,0)))</formula>
    </cfRule>
  </conditionalFormatting>
  <conditionalFormatting sqref="A192">
    <cfRule type="expression" dxfId="7254" priority="7283" stopIfTrue="1">
      <formula>AND(ISERROR(MATCH(A192,accounts,0)),NOT(ISBLANK(A192)))</formula>
    </cfRule>
  </conditionalFormatting>
  <conditionalFormatting sqref="N192">
    <cfRule type="cellIs" dxfId="7253" priority="7274" stopIfTrue="1" operator="lessThan">
      <formula>0</formula>
    </cfRule>
  </conditionalFormatting>
  <conditionalFormatting sqref="F192">
    <cfRule type="expression" dxfId="7252" priority="7275" stopIfTrue="1">
      <formula>AND(NOT(ISBLANK(F192)),ISERROR(MATCH(F192,categories,0)))</formula>
    </cfRule>
    <cfRule type="expression" dxfId="7251" priority="7276" stopIfTrue="1">
      <formula>OR(F192="[Balance]",F192="[Transfer]",ISBLANK(F192))</formula>
    </cfRule>
    <cfRule type="expression" dxfId="7250" priority="7277" stopIfTrue="1">
      <formula>OR(ISERROR(MATCH(F192,yearlyA,0)),ISERROR(MATCH(F192,monthlyA,0)))</formula>
    </cfRule>
  </conditionalFormatting>
  <conditionalFormatting sqref="A192">
    <cfRule type="expression" dxfId="7249" priority="7278" stopIfTrue="1">
      <formula>AND(ISERROR(MATCH(A192,accounts,0)),NOT(ISBLANK(A192)))</formula>
    </cfRule>
  </conditionalFormatting>
  <conditionalFormatting sqref="N193">
    <cfRule type="cellIs" dxfId="7248" priority="7269" stopIfTrue="1" operator="lessThan">
      <formula>0</formula>
    </cfRule>
  </conditionalFormatting>
  <conditionalFormatting sqref="F193">
    <cfRule type="expression" dxfId="7247" priority="7270" stopIfTrue="1">
      <formula>AND(NOT(ISBLANK(F193)),ISERROR(MATCH(F193,categories,0)))</formula>
    </cfRule>
    <cfRule type="expression" dxfId="7246" priority="7271" stopIfTrue="1">
      <formula>OR(F193="[Balance]",F193="[Transfer]",ISBLANK(F193))</formula>
    </cfRule>
    <cfRule type="expression" dxfId="7245" priority="7272" stopIfTrue="1">
      <formula>OR(ISERROR(MATCH(F193,yearlyA,0)),ISERROR(MATCH(F193,monthlyA,0)))</formula>
    </cfRule>
  </conditionalFormatting>
  <conditionalFormatting sqref="A193">
    <cfRule type="expression" dxfId="7244" priority="7273" stopIfTrue="1">
      <formula>AND(ISERROR(MATCH(A193,accounts,0)),NOT(ISBLANK(A193)))</formula>
    </cfRule>
  </conditionalFormatting>
  <conditionalFormatting sqref="N193">
    <cfRule type="cellIs" dxfId="7243" priority="7264" stopIfTrue="1" operator="lessThan">
      <formula>0</formula>
    </cfRule>
  </conditionalFormatting>
  <conditionalFormatting sqref="F193">
    <cfRule type="expression" dxfId="7242" priority="7265" stopIfTrue="1">
      <formula>AND(NOT(ISBLANK(F193)),ISERROR(MATCH(F193,categories,0)))</formula>
    </cfRule>
    <cfRule type="expression" dxfId="7241" priority="7266" stopIfTrue="1">
      <formula>OR(F193="[Balance]",F193="[Transfer]",ISBLANK(F193))</formula>
    </cfRule>
    <cfRule type="expression" dxfId="7240" priority="7267" stopIfTrue="1">
      <formula>OR(ISERROR(MATCH(F193,yearlyA,0)),ISERROR(MATCH(F193,monthlyA,0)))</formula>
    </cfRule>
  </conditionalFormatting>
  <conditionalFormatting sqref="A193">
    <cfRule type="expression" dxfId="7239" priority="7268" stopIfTrue="1">
      <formula>AND(ISERROR(MATCH(A193,accounts,0)),NOT(ISBLANK(A193)))</formula>
    </cfRule>
  </conditionalFormatting>
  <conditionalFormatting sqref="N194">
    <cfRule type="cellIs" dxfId="7238" priority="7259" stopIfTrue="1" operator="lessThan">
      <formula>0</formula>
    </cfRule>
  </conditionalFormatting>
  <conditionalFormatting sqref="F194">
    <cfRule type="expression" dxfId="7237" priority="7260" stopIfTrue="1">
      <formula>AND(NOT(ISBLANK(F194)),ISERROR(MATCH(F194,categories,0)))</formula>
    </cfRule>
    <cfRule type="expression" dxfId="7236" priority="7261" stopIfTrue="1">
      <formula>OR(F194="[Balance]",F194="[Transfer]",ISBLANK(F194))</formula>
    </cfRule>
    <cfRule type="expression" dxfId="7235" priority="7262" stopIfTrue="1">
      <formula>OR(ISERROR(MATCH(F194,yearlyA,0)),ISERROR(MATCH(F194,monthlyA,0)))</formula>
    </cfRule>
  </conditionalFormatting>
  <conditionalFormatting sqref="A194">
    <cfRule type="expression" dxfId="7234" priority="7263" stopIfTrue="1">
      <formula>AND(ISERROR(MATCH(A194,accounts,0)),NOT(ISBLANK(A194)))</formula>
    </cfRule>
  </conditionalFormatting>
  <conditionalFormatting sqref="N194">
    <cfRule type="cellIs" dxfId="7233" priority="7254" stopIfTrue="1" operator="lessThan">
      <formula>0</formula>
    </cfRule>
  </conditionalFormatting>
  <conditionalFormatting sqref="F194">
    <cfRule type="expression" dxfId="7232" priority="7255" stopIfTrue="1">
      <formula>AND(NOT(ISBLANK(F194)),ISERROR(MATCH(F194,categories,0)))</formula>
    </cfRule>
    <cfRule type="expression" dxfId="7231" priority="7256" stopIfTrue="1">
      <formula>OR(F194="[Balance]",F194="[Transfer]",ISBLANK(F194))</formula>
    </cfRule>
    <cfRule type="expression" dxfId="7230" priority="7257" stopIfTrue="1">
      <formula>OR(ISERROR(MATCH(F194,yearlyA,0)),ISERROR(MATCH(F194,monthlyA,0)))</formula>
    </cfRule>
  </conditionalFormatting>
  <conditionalFormatting sqref="A194">
    <cfRule type="expression" dxfId="7229" priority="7258" stopIfTrue="1">
      <formula>AND(ISERROR(MATCH(A194,accounts,0)),NOT(ISBLANK(A194)))</formula>
    </cfRule>
  </conditionalFormatting>
  <conditionalFormatting sqref="N196">
    <cfRule type="cellIs" dxfId="7228" priority="7249" stopIfTrue="1" operator="lessThan">
      <formula>0</formula>
    </cfRule>
  </conditionalFormatting>
  <conditionalFormatting sqref="F196">
    <cfRule type="expression" dxfId="7227" priority="7250" stopIfTrue="1">
      <formula>AND(NOT(ISBLANK(F196)),ISERROR(MATCH(F196,categories,0)))</formula>
    </cfRule>
    <cfRule type="expression" dxfId="7226" priority="7251" stopIfTrue="1">
      <formula>OR(F196="[Balance]",F196="[Transfer]",ISBLANK(F196))</formula>
    </cfRule>
    <cfRule type="expression" dxfId="7225" priority="7252" stopIfTrue="1">
      <formula>OR(ISERROR(MATCH(F196,yearlyA,0)),ISERROR(MATCH(F196,monthlyA,0)))</formula>
    </cfRule>
  </conditionalFormatting>
  <conditionalFormatting sqref="A196">
    <cfRule type="expression" dxfId="7224" priority="7253" stopIfTrue="1">
      <formula>AND(ISERROR(MATCH(A196,accounts,0)),NOT(ISBLANK(A196)))</formula>
    </cfRule>
  </conditionalFormatting>
  <conditionalFormatting sqref="N196">
    <cfRule type="cellIs" dxfId="7223" priority="7244" stopIfTrue="1" operator="lessThan">
      <formula>0</formula>
    </cfRule>
  </conditionalFormatting>
  <conditionalFormatting sqref="F196">
    <cfRule type="expression" dxfId="7222" priority="7245" stopIfTrue="1">
      <formula>AND(NOT(ISBLANK(F196)),ISERROR(MATCH(F196,categories,0)))</formula>
    </cfRule>
    <cfRule type="expression" dxfId="7221" priority="7246" stopIfTrue="1">
      <formula>OR(F196="[Balance]",F196="[Transfer]",ISBLANK(F196))</formula>
    </cfRule>
    <cfRule type="expression" dxfId="7220" priority="7247" stopIfTrue="1">
      <formula>OR(ISERROR(MATCH(F196,yearlyA,0)),ISERROR(MATCH(F196,monthlyA,0)))</formula>
    </cfRule>
  </conditionalFormatting>
  <conditionalFormatting sqref="A196">
    <cfRule type="expression" dxfId="7219" priority="7248" stopIfTrue="1">
      <formula>AND(ISERROR(MATCH(A196,accounts,0)),NOT(ISBLANK(A196)))</formula>
    </cfRule>
  </conditionalFormatting>
  <conditionalFormatting sqref="N195">
    <cfRule type="cellIs" dxfId="7218" priority="7239" stopIfTrue="1" operator="lessThan">
      <formula>0</formula>
    </cfRule>
  </conditionalFormatting>
  <conditionalFormatting sqref="F195">
    <cfRule type="expression" dxfId="7217" priority="7240" stopIfTrue="1">
      <formula>AND(NOT(ISBLANK(F195)),ISERROR(MATCH(F195,categories,0)))</formula>
    </cfRule>
    <cfRule type="expression" dxfId="7216" priority="7241" stopIfTrue="1">
      <formula>OR(F195="[Balance]",F195="[Transfer]",ISBLANK(F195))</formula>
    </cfRule>
    <cfRule type="expression" dxfId="7215" priority="7242" stopIfTrue="1">
      <formula>OR(ISERROR(MATCH(F195,yearlyA,0)),ISERROR(MATCH(F195,monthlyA,0)))</formula>
    </cfRule>
  </conditionalFormatting>
  <conditionalFormatting sqref="A195">
    <cfRule type="expression" dxfId="7214" priority="7243" stopIfTrue="1">
      <formula>AND(ISERROR(MATCH(A195,accounts,0)),NOT(ISBLANK(A195)))</formula>
    </cfRule>
  </conditionalFormatting>
  <conditionalFormatting sqref="N195">
    <cfRule type="cellIs" dxfId="7213" priority="7234" stopIfTrue="1" operator="lessThan">
      <formula>0</formula>
    </cfRule>
  </conditionalFormatting>
  <conditionalFormatting sqref="F195">
    <cfRule type="expression" dxfId="7212" priority="7235" stopIfTrue="1">
      <formula>AND(NOT(ISBLANK(F195)),ISERROR(MATCH(F195,categories,0)))</formula>
    </cfRule>
    <cfRule type="expression" dxfId="7211" priority="7236" stopIfTrue="1">
      <formula>OR(F195="[Balance]",F195="[Transfer]",ISBLANK(F195))</formula>
    </cfRule>
    <cfRule type="expression" dxfId="7210" priority="7237" stopIfTrue="1">
      <formula>OR(ISERROR(MATCH(F195,yearlyA,0)),ISERROR(MATCH(F195,monthlyA,0)))</formula>
    </cfRule>
  </conditionalFormatting>
  <conditionalFormatting sqref="A195">
    <cfRule type="expression" dxfId="7209" priority="7238" stopIfTrue="1">
      <formula>AND(ISERROR(MATCH(A195,accounts,0)),NOT(ISBLANK(A195)))</formula>
    </cfRule>
  </conditionalFormatting>
  <conditionalFormatting sqref="N197">
    <cfRule type="cellIs" dxfId="7208" priority="7229" stopIfTrue="1" operator="lessThan">
      <formula>0</formula>
    </cfRule>
  </conditionalFormatting>
  <conditionalFormatting sqref="F197">
    <cfRule type="expression" dxfId="7207" priority="7230" stopIfTrue="1">
      <formula>AND(NOT(ISBLANK(F197)),ISERROR(MATCH(F197,categories,0)))</formula>
    </cfRule>
    <cfRule type="expression" dxfId="7206" priority="7231" stopIfTrue="1">
      <formula>OR(F197="[Balance]",F197="[Transfer]",ISBLANK(F197))</formula>
    </cfRule>
    <cfRule type="expression" dxfId="7205" priority="7232" stopIfTrue="1">
      <formula>OR(ISERROR(MATCH(F197,yearlyA,0)),ISERROR(MATCH(F197,monthlyA,0)))</formula>
    </cfRule>
  </conditionalFormatting>
  <conditionalFormatting sqref="A197">
    <cfRule type="expression" dxfId="7204" priority="7233" stopIfTrue="1">
      <formula>AND(ISERROR(MATCH(A197,accounts,0)),NOT(ISBLANK(A197)))</formula>
    </cfRule>
  </conditionalFormatting>
  <conditionalFormatting sqref="N197">
    <cfRule type="cellIs" dxfId="7203" priority="7224" stopIfTrue="1" operator="lessThan">
      <formula>0</formula>
    </cfRule>
  </conditionalFormatting>
  <conditionalFormatting sqref="F197">
    <cfRule type="expression" dxfId="7202" priority="7225" stopIfTrue="1">
      <formula>AND(NOT(ISBLANK(F197)),ISERROR(MATCH(F197,categories,0)))</formula>
    </cfRule>
    <cfRule type="expression" dxfId="7201" priority="7226" stopIfTrue="1">
      <formula>OR(F197="[Balance]",F197="[Transfer]",ISBLANK(F197))</formula>
    </cfRule>
    <cfRule type="expression" dxfId="7200" priority="7227" stopIfTrue="1">
      <formula>OR(ISERROR(MATCH(F197,yearlyA,0)),ISERROR(MATCH(F197,monthlyA,0)))</formula>
    </cfRule>
  </conditionalFormatting>
  <conditionalFormatting sqref="A197">
    <cfRule type="expression" dxfId="7199" priority="7228" stopIfTrue="1">
      <formula>AND(ISERROR(MATCH(A197,accounts,0)),NOT(ISBLANK(A197)))</formula>
    </cfRule>
  </conditionalFormatting>
  <conditionalFormatting sqref="N198">
    <cfRule type="cellIs" dxfId="7198" priority="7219" stopIfTrue="1" operator="lessThan">
      <formula>0</formula>
    </cfRule>
  </conditionalFormatting>
  <conditionalFormatting sqref="F198">
    <cfRule type="expression" dxfId="7197" priority="7220" stopIfTrue="1">
      <formula>AND(NOT(ISBLANK(F198)),ISERROR(MATCH(F198,categories,0)))</formula>
    </cfRule>
    <cfRule type="expression" dxfId="7196" priority="7221" stopIfTrue="1">
      <formula>OR(F198="[Balance]",F198="[Transfer]",ISBLANK(F198))</formula>
    </cfRule>
    <cfRule type="expression" dxfId="7195" priority="7222" stopIfTrue="1">
      <formula>OR(ISERROR(MATCH(F198,yearlyA,0)),ISERROR(MATCH(F198,monthlyA,0)))</formula>
    </cfRule>
  </conditionalFormatting>
  <conditionalFormatting sqref="A198">
    <cfRule type="expression" dxfId="7194" priority="7223" stopIfTrue="1">
      <formula>AND(ISERROR(MATCH(A198,accounts,0)),NOT(ISBLANK(A198)))</formula>
    </cfRule>
  </conditionalFormatting>
  <conditionalFormatting sqref="N198">
    <cfRule type="cellIs" dxfId="7193" priority="7214" stopIfTrue="1" operator="lessThan">
      <formula>0</formula>
    </cfRule>
  </conditionalFormatting>
  <conditionalFormatting sqref="F198">
    <cfRule type="expression" dxfId="7192" priority="7215" stopIfTrue="1">
      <formula>AND(NOT(ISBLANK(F198)),ISERROR(MATCH(F198,categories,0)))</formula>
    </cfRule>
    <cfRule type="expression" dxfId="7191" priority="7216" stopIfTrue="1">
      <formula>OR(F198="[Balance]",F198="[Transfer]",ISBLANK(F198))</formula>
    </cfRule>
    <cfRule type="expression" dxfId="7190" priority="7217" stopIfTrue="1">
      <formula>OR(ISERROR(MATCH(F198,yearlyA,0)),ISERROR(MATCH(F198,monthlyA,0)))</formula>
    </cfRule>
  </conditionalFormatting>
  <conditionalFormatting sqref="A198">
    <cfRule type="expression" dxfId="7189" priority="7218" stopIfTrue="1">
      <formula>AND(ISERROR(MATCH(A198,accounts,0)),NOT(ISBLANK(A198)))</formula>
    </cfRule>
  </conditionalFormatting>
  <conditionalFormatting sqref="N199">
    <cfRule type="cellIs" dxfId="7188" priority="7209" stopIfTrue="1" operator="lessThan">
      <formula>0</formula>
    </cfRule>
  </conditionalFormatting>
  <conditionalFormatting sqref="F199">
    <cfRule type="expression" dxfId="7187" priority="7210" stopIfTrue="1">
      <formula>AND(NOT(ISBLANK(F199)),ISERROR(MATCH(F199,categories,0)))</formula>
    </cfRule>
    <cfRule type="expression" dxfId="7186" priority="7211" stopIfTrue="1">
      <formula>OR(F199="[Balance]",F199="[Transfer]",ISBLANK(F199))</formula>
    </cfRule>
    <cfRule type="expression" dxfId="7185" priority="7212" stopIfTrue="1">
      <formula>OR(ISERROR(MATCH(F199,yearlyA,0)),ISERROR(MATCH(F199,monthlyA,0)))</formula>
    </cfRule>
  </conditionalFormatting>
  <conditionalFormatting sqref="A199">
    <cfRule type="expression" dxfId="7184" priority="7213" stopIfTrue="1">
      <formula>AND(ISERROR(MATCH(A199,accounts,0)),NOT(ISBLANK(A199)))</formula>
    </cfRule>
  </conditionalFormatting>
  <conditionalFormatting sqref="N199">
    <cfRule type="cellIs" dxfId="7183" priority="7204" stopIfTrue="1" operator="lessThan">
      <formula>0</formula>
    </cfRule>
  </conditionalFormatting>
  <conditionalFormatting sqref="F199">
    <cfRule type="expression" dxfId="7182" priority="7205" stopIfTrue="1">
      <formula>AND(NOT(ISBLANK(F199)),ISERROR(MATCH(F199,categories,0)))</formula>
    </cfRule>
    <cfRule type="expression" dxfId="7181" priority="7206" stopIfTrue="1">
      <formula>OR(F199="[Balance]",F199="[Transfer]",ISBLANK(F199))</formula>
    </cfRule>
    <cfRule type="expression" dxfId="7180" priority="7207" stopIfTrue="1">
      <formula>OR(ISERROR(MATCH(F199,yearlyA,0)),ISERROR(MATCH(F199,monthlyA,0)))</formula>
    </cfRule>
  </conditionalFormatting>
  <conditionalFormatting sqref="A199">
    <cfRule type="expression" dxfId="7179" priority="7208" stopIfTrue="1">
      <formula>AND(ISERROR(MATCH(A199,accounts,0)),NOT(ISBLANK(A199)))</formula>
    </cfRule>
  </conditionalFormatting>
  <conditionalFormatting sqref="N200">
    <cfRule type="cellIs" dxfId="7178" priority="7199" stopIfTrue="1" operator="lessThan">
      <formula>0</formula>
    </cfRule>
  </conditionalFormatting>
  <conditionalFormatting sqref="F200">
    <cfRule type="expression" dxfId="7177" priority="7200" stopIfTrue="1">
      <formula>AND(NOT(ISBLANK(F200)),ISERROR(MATCH(F200,categories,0)))</formula>
    </cfRule>
    <cfRule type="expression" dxfId="7176" priority="7201" stopIfTrue="1">
      <formula>OR(F200="[Balance]",F200="[Transfer]",ISBLANK(F200))</formula>
    </cfRule>
    <cfRule type="expression" dxfId="7175" priority="7202" stopIfTrue="1">
      <formula>OR(ISERROR(MATCH(F200,yearlyA,0)),ISERROR(MATCH(F200,monthlyA,0)))</formula>
    </cfRule>
  </conditionalFormatting>
  <conditionalFormatting sqref="A200">
    <cfRule type="expression" dxfId="7174" priority="7203" stopIfTrue="1">
      <formula>AND(ISERROR(MATCH(A200,accounts,0)),NOT(ISBLANK(A200)))</formula>
    </cfRule>
  </conditionalFormatting>
  <conditionalFormatting sqref="N200">
    <cfRule type="cellIs" dxfId="7173" priority="7194" stopIfTrue="1" operator="lessThan">
      <formula>0</formula>
    </cfRule>
  </conditionalFormatting>
  <conditionalFormatting sqref="F200">
    <cfRule type="expression" dxfId="7172" priority="7195" stopIfTrue="1">
      <formula>AND(NOT(ISBLANK(F200)),ISERROR(MATCH(F200,categories,0)))</formula>
    </cfRule>
    <cfRule type="expression" dxfId="7171" priority="7196" stopIfTrue="1">
      <formula>OR(F200="[Balance]",F200="[Transfer]",ISBLANK(F200))</formula>
    </cfRule>
    <cfRule type="expression" dxfId="7170" priority="7197" stopIfTrue="1">
      <formula>OR(ISERROR(MATCH(F200,yearlyA,0)),ISERROR(MATCH(F200,monthlyA,0)))</formula>
    </cfRule>
  </conditionalFormatting>
  <conditionalFormatting sqref="A200">
    <cfRule type="expression" dxfId="7169" priority="7198" stopIfTrue="1">
      <formula>AND(ISERROR(MATCH(A200,accounts,0)),NOT(ISBLANK(A200)))</formula>
    </cfRule>
  </conditionalFormatting>
  <conditionalFormatting sqref="N201">
    <cfRule type="cellIs" dxfId="7168" priority="7189" stopIfTrue="1" operator="lessThan">
      <formula>0</formula>
    </cfRule>
  </conditionalFormatting>
  <conditionalFormatting sqref="F201">
    <cfRule type="expression" dxfId="7167" priority="7190" stopIfTrue="1">
      <formula>AND(NOT(ISBLANK(F201)),ISERROR(MATCH(F201,categories,0)))</formula>
    </cfRule>
    <cfRule type="expression" dxfId="7166" priority="7191" stopIfTrue="1">
      <formula>OR(F201="[Balance]",F201="[Transfer]",ISBLANK(F201))</formula>
    </cfRule>
    <cfRule type="expression" dxfId="7165" priority="7192" stopIfTrue="1">
      <formula>OR(ISERROR(MATCH(F201,yearlyA,0)),ISERROR(MATCH(F201,monthlyA,0)))</formula>
    </cfRule>
  </conditionalFormatting>
  <conditionalFormatting sqref="A201">
    <cfRule type="expression" dxfId="7164" priority="7193" stopIfTrue="1">
      <formula>AND(ISERROR(MATCH(A201,accounts,0)),NOT(ISBLANK(A201)))</formula>
    </cfRule>
  </conditionalFormatting>
  <conditionalFormatting sqref="N201">
    <cfRule type="cellIs" dxfId="7163" priority="7184" stopIfTrue="1" operator="lessThan">
      <formula>0</formula>
    </cfRule>
  </conditionalFormatting>
  <conditionalFormatting sqref="F201">
    <cfRule type="expression" dxfId="7162" priority="7185" stopIfTrue="1">
      <formula>AND(NOT(ISBLANK(F201)),ISERROR(MATCH(F201,categories,0)))</formula>
    </cfRule>
    <cfRule type="expression" dxfId="7161" priority="7186" stopIfTrue="1">
      <formula>OR(F201="[Balance]",F201="[Transfer]",ISBLANK(F201))</formula>
    </cfRule>
    <cfRule type="expression" dxfId="7160" priority="7187" stopIfTrue="1">
      <formula>OR(ISERROR(MATCH(F201,yearlyA,0)),ISERROR(MATCH(F201,monthlyA,0)))</formula>
    </cfRule>
  </conditionalFormatting>
  <conditionalFormatting sqref="A201">
    <cfRule type="expression" dxfId="7159" priority="7188" stopIfTrue="1">
      <formula>AND(ISERROR(MATCH(A201,accounts,0)),NOT(ISBLANK(A201)))</formula>
    </cfRule>
  </conditionalFormatting>
  <conditionalFormatting sqref="N202">
    <cfRule type="cellIs" dxfId="7158" priority="7179" stopIfTrue="1" operator="lessThan">
      <formula>0</formula>
    </cfRule>
  </conditionalFormatting>
  <conditionalFormatting sqref="F202">
    <cfRule type="expression" dxfId="7157" priority="7180" stopIfTrue="1">
      <formula>AND(NOT(ISBLANK(F202)),ISERROR(MATCH(F202,categories,0)))</formula>
    </cfRule>
    <cfRule type="expression" dxfId="7156" priority="7181" stopIfTrue="1">
      <formula>OR(F202="[Balance]",F202="[Transfer]",ISBLANK(F202))</formula>
    </cfRule>
    <cfRule type="expression" dxfId="7155" priority="7182" stopIfTrue="1">
      <formula>OR(ISERROR(MATCH(F202,yearlyA,0)),ISERROR(MATCH(F202,monthlyA,0)))</formula>
    </cfRule>
  </conditionalFormatting>
  <conditionalFormatting sqref="A202">
    <cfRule type="expression" dxfId="7154" priority="7183" stopIfTrue="1">
      <formula>AND(ISERROR(MATCH(A202,accounts,0)),NOT(ISBLANK(A202)))</formula>
    </cfRule>
  </conditionalFormatting>
  <conditionalFormatting sqref="N202">
    <cfRule type="cellIs" dxfId="7153" priority="7174" stopIfTrue="1" operator="lessThan">
      <formula>0</formula>
    </cfRule>
  </conditionalFormatting>
  <conditionalFormatting sqref="F202">
    <cfRule type="expression" dxfId="7152" priority="7175" stopIfTrue="1">
      <formula>AND(NOT(ISBLANK(F202)),ISERROR(MATCH(F202,categories,0)))</formula>
    </cfRule>
    <cfRule type="expression" dxfId="7151" priority="7176" stopIfTrue="1">
      <formula>OR(F202="[Balance]",F202="[Transfer]",ISBLANK(F202))</formula>
    </cfRule>
    <cfRule type="expression" dxfId="7150" priority="7177" stopIfTrue="1">
      <formula>OR(ISERROR(MATCH(F202,yearlyA,0)),ISERROR(MATCH(F202,monthlyA,0)))</formula>
    </cfRule>
  </conditionalFormatting>
  <conditionalFormatting sqref="A202">
    <cfRule type="expression" dxfId="7149" priority="7178" stopIfTrue="1">
      <formula>AND(ISERROR(MATCH(A202,accounts,0)),NOT(ISBLANK(A202)))</formula>
    </cfRule>
  </conditionalFormatting>
  <conditionalFormatting sqref="N203">
    <cfRule type="cellIs" dxfId="7148" priority="7169" stopIfTrue="1" operator="lessThan">
      <formula>0</formula>
    </cfRule>
  </conditionalFormatting>
  <conditionalFormatting sqref="F203">
    <cfRule type="expression" dxfId="7147" priority="7170" stopIfTrue="1">
      <formula>AND(NOT(ISBLANK(F203)),ISERROR(MATCH(F203,categories,0)))</formula>
    </cfRule>
    <cfRule type="expression" dxfId="7146" priority="7171" stopIfTrue="1">
      <formula>OR(F203="[Balance]",F203="[Transfer]",ISBLANK(F203))</formula>
    </cfRule>
    <cfRule type="expression" dxfId="7145" priority="7172" stopIfTrue="1">
      <formula>OR(ISERROR(MATCH(F203,yearlyA,0)),ISERROR(MATCH(F203,monthlyA,0)))</formula>
    </cfRule>
  </conditionalFormatting>
  <conditionalFormatting sqref="A203">
    <cfRule type="expression" dxfId="7144" priority="7173" stopIfTrue="1">
      <formula>AND(ISERROR(MATCH(A203,accounts,0)),NOT(ISBLANK(A203)))</formula>
    </cfRule>
  </conditionalFormatting>
  <conditionalFormatting sqref="N203">
    <cfRule type="cellIs" dxfId="7143" priority="7164" stopIfTrue="1" operator="lessThan">
      <formula>0</formula>
    </cfRule>
  </conditionalFormatting>
  <conditionalFormatting sqref="F203">
    <cfRule type="expression" dxfId="7142" priority="7165" stopIfTrue="1">
      <formula>AND(NOT(ISBLANK(F203)),ISERROR(MATCH(F203,categories,0)))</formula>
    </cfRule>
    <cfRule type="expression" dxfId="7141" priority="7166" stopIfTrue="1">
      <formula>OR(F203="[Balance]",F203="[Transfer]",ISBLANK(F203))</formula>
    </cfRule>
    <cfRule type="expression" dxfId="7140" priority="7167" stopIfTrue="1">
      <formula>OR(ISERROR(MATCH(F203,yearlyA,0)),ISERROR(MATCH(F203,monthlyA,0)))</formula>
    </cfRule>
  </conditionalFormatting>
  <conditionalFormatting sqref="A203">
    <cfRule type="expression" dxfId="7139" priority="7168" stopIfTrue="1">
      <formula>AND(ISERROR(MATCH(A203,accounts,0)),NOT(ISBLANK(A203)))</formula>
    </cfRule>
  </conditionalFormatting>
  <conditionalFormatting sqref="N205">
    <cfRule type="cellIs" dxfId="7138" priority="7159" stopIfTrue="1" operator="lessThan">
      <formula>0</formula>
    </cfRule>
  </conditionalFormatting>
  <conditionalFormatting sqref="F205">
    <cfRule type="expression" dxfId="7137" priority="7160" stopIfTrue="1">
      <formula>AND(NOT(ISBLANK(F205)),ISERROR(MATCH(F205,categories,0)))</formula>
    </cfRule>
    <cfRule type="expression" dxfId="7136" priority="7161" stopIfTrue="1">
      <formula>OR(F205="[Balance]",F205="[Transfer]",ISBLANK(F205))</formula>
    </cfRule>
    <cfRule type="expression" dxfId="7135" priority="7162" stopIfTrue="1">
      <formula>OR(ISERROR(MATCH(F205,yearlyA,0)),ISERROR(MATCH(F205,monthlyA,0)))</formula>
    </cfRule>
  </conditionalFormatting>
  <conditionalFormatting sqref="A205">
    <cfRule type="expression" dxfId="7134" priority="7163" stopIfTrue="1">
      <formula>AND(ISERROR(MATCH(A205,accounts,0)),NOT(ISBLANK(A205)))</formula>
    </cfRule>
  </conditionalFormatting>
  <conditionalFormatting sqref="N205">
    <cfRule type="cellIs" dxfId="7133" priority="7154" stopIfTrue="1" operator="lessThan">
      <formula>0</formula>
    </cfRule>
  </conditionalFormatting>
  <conditionalFormatting sqref="F205">
    <cfRule type="expression" dxfId="7132" priority="7155" stopIfTrue="1">
      <formula>AND(NOT(ISBLANK(F205)),ISERROR(MATCH(F205,categories,0)))</formula>
    </cfRule>
    <cfRule type="expression" dxfId="7131" priority="7156" stopIfTrue="1">
      <formula>OR(F205="[Balance]",F205="[Transfer]",ISBLANK(F205))</formula>
    </cfRule>
    <cfRule type="expression" dxfId="7130" priority="7157" stopIfTrue="1">
      <formula>OR(ISERROR(MATCH(F205,yearlyA,0)),ISERROR(MATCH(F205,monthlyA,0)))</formula>
    </cfRule>
  </conditionalFormatting>
  <conditionalFormatting sqref="A205">
    <cfRule type="expression" dxfId="7129" priority="7158" stopIfTrue="1">
      <formula>AND(ISERROR(MATCH(A205,accounts,0)),NOT(ISBLANK(A205)))</formula>
    </cfRule>
  </conditionalFormatting>
  <conditionalFormatting sqref="N204">
    <cfRule type="cellIs" dxfId="7128" priority="7149" stopIfTrue="1" operator="lessThan">
      <formula>0</formula>
    </cfRule>
  </conditionalFormatting>
  <conditionalFormatting sqref="F204">
    <cfRule type="expression" dxfId="7127" priority="7150" stopIfTrue="1">
      <formula>AND(NOT(ISBLANK(F204)),ISERROR(MATCH(F204,categories,0)))</formula>
    </cfRule>
    <cfRule type="expression" dxfId="7126" priority="7151" stopIfTrue="1">
      <formula>OR(F204="[Balance]",F204="[Transfer]",ISBLANK(F204))</formula>
    </cfRule>
    <cfRule type="expression" dxfId="7125" priority="7152" stopIfTrue="1">
      <formula>OR(ISERROR(MATCH(F204,yearlyA,0)),ISERROR(MATCH(F204,monthlyA,0)))</formula>
    </cfRule>
  </conditionalFormatting>
  <conditionalFormatting sqref="A204">
    <cfRule type="expression" dxfId="7124" priority="7153" stopIfTrue="1">
      <formula>AND(ISERROR(MATCH(A204,accounts,0)),NOT(ISBLANK(A204)))</formula>
    </cfRule>
  </conditionalFormatting>
  <conditionalFormatting sqref="N204">
    <cfRule type="cellIs" dxfId="7123" priority="7144" stopIfTrue="1" operator="lessThan">
      <formula>0</formula>
    </cfRule>
  </conditionalFormatting>
  <conditionalFormatting sqref="F204">
    <cfRule type="expression" dxfId="7122" priority="7145" stopIfTrue="1">
      <formula>AND(NOT(ISBLANK(F204)),ISERROR(MATCH(F204,categories,0)))</formula>
    </cfRule>
    <cfRule type="expression" dxfId="7121" priority="7146" stopIfTrue="1">
      <formula>OR(F204="[Balance]",F204="[Transfer]",ISBLANK(F204))</formula>
    </cfRule>
    <cfRule type="expression" dxfId="7120" priority="7147" stopIfTrue="1">
      <formula>OR(ISERROR(MATCH(F204,yearlyA,0)),ISERROR(MATCH(F204,monthlyA,0)))</formula>
    </cfRule>
  </conditionalFormatting>
  <conditionalFormatting sqref="A204">
    <cfRule type="expression" dxfId="7119" priority="7148" stopIfTrue="1">
      <formula>AND(ISERROR(MATCH(A204,accounts,0)),NOT(ISBLANK(A204)))</formula>
    </cfRule>
  </conditionalFormatting>
  <conditionalFormatting sqref="N206">
    <cfRule type="cellIs" dxfId="7118" priority="7139" stopIfTrue="1" operator="lessThan">
      <formula>0</formula>
    </cfRule>
  </conditionalFormatting>
  <conditionalFormatting sqref="F206">
    <cfRule type="expression" dxfId="7117" priority="7140" stopIfTrue="1">
      <formula>AND(NOT(ISBLANK(F206)),ISERROR(MATCH(F206,categories,0)))</formula>
    </cfRule>
    <cfRule type="expression" dxfId="7116" priority="7141" stopIfTrue="1">
      <formula>OR(F206="[Balance]",F206="[Transfer]",ISBLANK(F206))</formula>
    </cfRule>
    <cfRule type="expression" dxfId="7115" priority="7142" stopIfTrue="1">
      <formula>OR(ISERROR(MATCH(F206,yearlyA,0)),ISERROR(MATCH(F206,monthlyA,0)))</formula>
    </cfRule>
  </conditionalFormatting>
  <conditionalFormatting sqref="A206">
    <cfRule type="expression" dxfId="7114" priority="7143" stopIfTrue="1">
      <formula>AND(ISERROR(MATCH(A206,accounts,0)),NOT(ISBLANK(A206)))</formula>
    </cfRule>
  </conditionalFormatting>
  <conditionalFormatting sqref="N206">
    <cfRule type="cellIs" dxfId="7113" priority="7134" stopIfTrue="1" operator="lessThan">
      <formula>0</formula>
    </cfRule>
  </conditionalFormatting>
  <conditionalFormatting sqref="F206">
    <cfRule type="expression" dxfId="7112" priority="7135" stopIfTrue="1">
      <formula>AND(NOT(ISBLANK(F206)),ISERROR(MATCH(F206,categories,0)))</formula>
    </cfRule>
    <cfRule type="expression" dxfId="7111" priority="7136" stopIfTrue="1">
      <formula>OR(F206="[Balance]",F206="[Transfer]",ISBLANK(F206))</formula>
    </cfRule>
    <cfRule type="expression" dxfId="7110" priority="7137" stopIfTrue="1">
      <formula>OR(ISERROR(MATCH(F206,yearlyA,0)),ISERROR(MATCH(F206,monthlyA,0)))</formula>
    </cfRule>
  </conditionalFormatting>
  <conditionalFormatting sqref="A206">
    <cfRule type="expression" dxfId="7109" priority="7138" stopIfTrue="1">
      <formula>AND(ISERROR(MATCH(A206,accounts,0)),NOT(ISBLANK(A206)))</formula>
    </cfRule>
  </conditionalFormatting>
  <conditionalFormatting sqref="N207">
    <cfRule type="cellIs" dxfId="7108" priority="7129" stopIfTrue="1" operator="lessThan">
      <formula>0</formula>
    </cfRule>
  </conditionalFormatting>
  <conditionalFormatting sqref="F207">
    <cfRule type="expression" dxfId="7107" priority="7130" stopIfTrue="1">
      <formula>AND(NOT(ISBLANK(F207)),ISERROR(MATCH(F207,categories,0)))</formula>
    </cfRule>
    <cfRule type="expression" dxfId="7106" priority="7131" stopIfTrue="1">
      <formula>OR(F207="[Balance]",F207="[Transfer]",ISBLANK(F207))</formula>
    </cfRule>
    <cfRule type="expression" dxfId="7105" priority="7132" stopIfTrue="1">
      <formula>OR(ISERROR(MATCH(F207,yearlyA,0)),ISERROR(MATCH(F207,monthlyA,0)))</formula>
    </cfRule>
  </conditionalFormatting>
  <conditionalFormatting sqref="A207">
    <cfRule type="expression" dxfId="7104" priority="7133" stopIfTrue="1">
      <formula>AND(ISERROR(MATCH(A207,accounts,0)),NOT(ISBLANK(A207)))</formula>
    </cfRule>
  </conditionalFormatting>
  <conditionalFormatting sqref="N207">
    <cfRule type="cellIs" dxfId="7103" priority="7124" stopIfTrue="1" operator="lessThan">
      <formula>0</formula>
    </cfRule>
  </conditionalFormatting>
  <conditionalFormatting sqref="F207">
    <cfRule type="expression" dxfId="7102" priority="7125" stopIfTrue="1">
      <formula>AND(NOT(ISBLANK(F207)),ISERROR(MATCH(F207,categories,0)))</formula>
    </cfRule>
    <cfRule type="expression" dxfId="7101" priority="7126" stopIfTrue="1">
      <formula>OR(F207="[Balance]",F207="[Transfer]",ISBLANK(F207))</formula>
    </cfRule>
    <cfRule type="expression" dxfId="7100" priority="7127" stopIfTrue="1">
      <formula>OR(ISERROR(MATCH(F207,yearlyA,0)),ISERROR(MATCH(F207,monthlyA,0)))</formula>
    </cfRule>
  </conditionalFormatting>
  <conditionalFormatting sqref="A207">
    <cfRule type="expression" dxfId="7099" priority="7128" stopIfTrue="1">
      <formula>AND(ISERROR(MATCH(A207,accounts,0)),NOT(ISBLANK(A207)))</formula>
    </cfRule>
  </conditionalFormatting>
  <conditionalFormatting sqref="N208">
    <cfRule type="cellIs" dxfId="7098" priority="7119" stopIfTrue="1" operator="lessThan">
      <formula>0</formula>
    </cfRule>
  </conditionalFormatting>
  <conditionalFormatting sqref="F208">
    <cfRule type="expression" dxfId="7097" priority="7120" stopIfTrue="1">
      <formula>AND(NOT(ISBLANK(F208)),ISERROR(MATCH(F208,categories,0)))</formula>
    </cfRule>
    <cfRule type="expression" dxfId="7096" priority="7121" stopIfTrue="1">
      <formula>OR(F208="[Balance]",F208="[Transfer]",ISBLANK(F208))</formula>
    </cfRule>
    <cfRule type="expression" dxfId="7095" priority="7122" stopIfTrue="1">
      <formula>OR(ISERROR(MATCH(F208,yearlyA,0)),ISERROR(MATCH(F208,monthlyA,0)))</formula>
    </cfRule>
  </conditionalFormatting>
  <conditionalFormatting sqref="A208">
    <cfRule type="expression" dxfId="7094" priority="7123" stopIfTrue="1">
      <formula>AND(ISERROR(MATCH(A208,accounts,0)),NOT(ISBLANK(A208)))</formula>
    </cfRule>
  </conditionalFormatting>
  <conditionalFormatting sqref="N208">
    <cfRule type="cellIs" dxfId="7093" priority="7114" stopIfTrue="1" operator="lessThan">
      <formula>0</formula>
    </cfRule>
  </conditionalFormatting>
  <conditionalFormatting sqref="F208">
    <cfRule type="expression" dxfId="7092" priority="7115" stopIfTrue="1">
      <formula>AND(NOT(ISBLANK(F208)),ISERROR(MATCH(F208,categories,0)))</formula>
    </cfRule>
    <cfRule type="expression" dxfId="7091" priority="7116" stopIfTrue="1">
      <formula>OR(F208="[Balance]",F208="[Transfer]",ISBLANK(F208))</formula>
    </cfRule>
    <cfRule type="expression" dxfId="7090" priority="7117" stopIfTrue="1">
      <formula>OR(ISERROR(MATCH(F208,yearlyA,0)),ISERROR(MATCH(F208,monthlyA,0)))</formula>
    </cfRule>
  </conditionalFormatting>
  <conditionalFormatting sqref="A208">
    <cfRule type="expression" dxfId="7089" priority="7118" stopIfTrue="1">
      <formula>AND(ISERROR(MATCH(A208,accounts,0)),NOT(ISBLANK(A208)))</formula>
    </cfRule>
  </conditionalFormatting>
  <conditionalFormatting sqref="N209">
    <cfRule type="cellIs" dxfId="7088" priority="7109" stopIfTrue="1" operator="lessThan">
      <formula>0</formula>
    </cfRule>
  </conditionalFormatting>
  <conditionalFormatting sqref="F209">
    <cfRule type="expression" dxfId="7087" priority="7110" stopIfTrue="1">
      <formula>AND(NOT(ISBLANK(F209)),ISERROR(MATCH(F209,categories,0)))</formula>
    </cfRule>
    <cfRule type="expression" dxfId="7086" priority="7111" stopIfTrue="1">
      <formula>OR(F209="[Balance]",F209="[Transfer]",ISBLANK(F209))</formula>
    </cfRule>
    <cfRule type="expression" dxfId="7085" priority="7112" stopIfTrue="1">
      <formula>OR(ISERROR(MATCH(F209,yearlyA,0)),ISERROR(MATCH(F209,monthlyA,0)))</formula>
    </cfRule>
  </conditionalFormatting>
  <conditionalFormatting sqref="A209">
    <cfRule type="expression" dxfId="7084" priority="7113" stopIfTrue="1">
      <formula>AND(ISERROR(MATCH(A209,accounts,0)),NOT(ISBLANK(A209)))</formula>
    </cfRule>
  </conditionalFormatting>
  <conditionalFormatting sqref="N209">
    <cfRule type="cellIs" dxfId="7083" priority="7104" stopIfTrue="1" operator="lessThan">
      <formula>0</formula>
    </cfRule>
  </conditionalFormatting>
  <conditionalFormatting sqref="F209">
    <cfRule type="expression" dxfId="7082" priority="7105" stopIfTrue="1">
      <formula>AND(NOT(ISBLANK(F209)),ISERROR(MATCH(F209,categories,0)))</formula>
    </cfRule>
    <cfRule type="expression" dxfId="7081" priority="7106" stopIfTrue="1">
      <formula>OR(F209="[Balance]",F209="[Transfer]",ISBLANK(F209))</formula>
    </cfRule>
    <cfRule type="expression" dxfId="7080" priority="7107" stopIfTrue="1">
      <formula>OR(ISERROR(MATCH(F209,yearlyA,0)),ISERROR(MATCH(F209,monthlyA,0)))</formula>
    </cfRule>
  </conditionalFormatting>
  <conditionalFormatting sqref="A209">
    <cfRule type="expression" dxfId="7079" priority="7108" stopIfTrue="1">
      <formula>AND(ISERROR(MATCH(A209,accounts,0)),NOT(ISBLANK(A209)))</formula>
    </cfRule>
  </conditionalFormatting>
  <conditionalFormatting sqref="N210">
    <cfRule type="cellIs" dxfId="7078" priority="7099" stopIfTrue="1" operator="lessThan">
      <formula>0</formula>
    </cfRule>
  </conditionalFormatting>
  <conditionalFormatting sqref="F210">
    <cfRule type="expression" dxfId="7077" priority="7100" stopIfTrue="1">
      <formula>AND(NOT(ISBLANK(F210)),ISERROR(MATCH(F210,categories,0)))</formula>
    </cfRule>
    <cfRule type="expression" dxfId="7076" priority="7101" stopIfTrue="1">
      <formula>OR(F210="[Balance]",F210="[Transfer]",ISBLANK(F210))</formula>
    </cfRule>
    <cfRule type="expression" dxfId="7075" priority="7102" stopIfTrue="1">
      <formula>OR(ISERROR(MATCH(F210,yearlyA,0)),ISERROR(MATCH(F210,monthlyA,0)))</formula>
    </cfRule>
  </conditionalFormatting>
  <conditionalFormatting sqref="A210">
    <cfRule type="expression" dxfId="7074" priority="7103" stopIfTrue="1">
      <formula>AND(ISERROR(MATCH(A210,accounts,0)),NOT(ISBLANK(A210)))</formula>
    </cfRule>
  </conditionalFormatting>
  <conditionalFormatting sqref="N210">
    <cfRule type="cellIs" dxfId="7073" priority="7094" stopIfTrue="1" operator="lessThan">
      <formula>0</formula>
    </cfRule>
  </conditionalFormatting>
  <conditionalFormatting sqref="F210">
    <cfRule type="expression" dxfId="7072" priority="7095" stopIfTrue="1">
      <formula>AND(NOT(ISBLANK(F210)),ISERROR(MATCH(F210,categories,0)))</formula>
    </cfRule>
    <cfRule type="expression" dxfId="7071" priority="7096" stopIfTrue="1">
      <formula>OR(F210="[Balance]",F210="[Transfer]",ISBLANK(F210))</formula>
    </cfRule>
    <cfRule type="expression" dxfId="7070" priority="7097" stopIfTrue="1">
      <formula>OR(ISERROR(MATCH(F210,yearlyA,0)),ISERROR(MATCH(F210,monthlyA,0)))</formula>
    </cfRule>
  </conditionalFormatting>
  <conditionalFormatting sqref="A210">
    <cfRule type="expression" dxfId="7069" priority="7098" stopIfTrue="1">
      <formula>AND(ISERROR(MATCH(A210,accounts,0)),NOT(ISBLANK(A210)))</formula>
    </cfRule>
  </conditionalFormatting>
  <conditionalFormatting sqref="N211">
    <cfRule type="cellIs" dxfId="7068" priority="7089" stopIfTrue="1" operator="lessThan">
      <formula>0</formula>
    </cfRule>
  </conditionalFormatting>
  <conditionalFormatting sqref="F211">
    <cfRule type="expression" dxfId="7067" priority="7090" stopIfTrue="1">
      <formula>AND(NOT(ISBLANK(F211)),ISERROR(MATCH(F211,categories,0)))</formula>
    </cfRule>
    <cfRule type="expression" dxfId="7066" priority="7091" stopIfTrue="1">
      <formula>OR(F211="[Balance]",F211="[Transfer]",ISBLANK(F211))</formula>
    </cfRule>
    <cfRule type="expression" dxfId="7065" priority="7092" stopIfTrue="1">
      <formula>OR(ISERROR(MATCH(F211,yearlyA,0)),ISERROR(MATCH(F211,monthlyA,0)))</formula>
    </cfRule>
  </conditionalFormatting>
  <conditionalFormatting sqref="A211">
    <cfRule type="expression" dxfId="7064" priority="7093" stopIfTrue="1">
      <formula>AND(ISERROR(MATCH(A211,accounts,0)),NOT(ISBLANK(A211)))</formula>
    </cfRule>
  </conditionalFormatting>
  <conditionalFormatting sqref="N211">
    <cfRule type="cellIs" dxfId="7063" priority="7084" stopIfTrue="1" operator="lessThan">
      <formula>0</formula>
    </cfRule>
  </conditionalFormatting>
  <conditionalFormatting sqref="F211">
    <cfRule type="expression" dxfId="7062" priority="7085" stopIfTrue="1">
      <formula>AND(NOT(ISBLANK(F211)),ISERROR(MATCH(F211,categories,0)))</formula>
    </cfRule>
    <cfRule type="expression" dxfId="7061" priority="7086" stopIfTrue="1">
      <formula>OR(F211="[Balance]",F211="[Transfer]",ISBLANK(F211))</formula>
    </cfRule>
    <cfRule type="expression" dxfId="7060" priority="7087" stopIfTrue="1">
      <formula>OR(ISERROR(MATCH(F211,yearlyA,0)),ISERROR(MATCH(F211,monthlyA,0)))</formula>
    </cfRule>
  </conditionalFormatting>
  <conditionalFormatting sqref="A211">
    <cfRule type="expression" dxfId="7059" priority="7088" stopIfTrue="1">
      <formula>AND(ISERROR(MATCH(A211,accounts,0)),NOT(ISBLANK(A211)))</formula>
    </cfRule>
  </conditionalFormatting>
  <conditionalFormatting sqref="N212">
    <cfRule type="cellIs" dxfId="7058" priority="7079" stopIfTrue="1" operator="lessThan">
      <formula>0</formula>
    </cfRule>
  </conditionalFormatting>
  <conditionalFormatting sqref="F212">
    <cfRule type="expression" dxfId="7057" priority="7080" stopIfTrue="1">
      <formula>AND(NOT(ISBLANK(F212)),ISERROR(MATCH(F212,categories,0)))</formula>
    </cfRule>
    <cfRule type="expression" dxfId="7056" priority="7081" stopIfTrue="1">
      <formula>OR(F212="[Balance]",F212="[Transfer]",ISBLANK(F212))</formula>
    </cfRule>
    <cfRule type="expression" dxfId="7055" priority="7082" stopIfTrue="1">
      <formula>OR(ISERROR(MATCH(F212,yearlyA,0)),ISERROR(MATCH(F212,monthlyA,0)))</formula>
    </cfRule>
  </conditionalFormatting>
  <conditionalFormatting sqref="A212">
    <cfRule type="expression" dxfId="7054" priority="7083" stopIfTrue="1">
      <formula>AND(ISERROR(MATCH(A212,accounts,0)),NOT(ISBLANK(A212)))</formula>
    </cfRule>
  </conditionalFormatting>
  <conditionalFormatting sqref="N212">
    <cfRule type="cellIs" dxfId="7053" priority="7074" stopIfTrue="1" operator="lessThan">
      <formula>0</formula>
    </cfRule>
  </conditionalFormatting>
  <conditionalFormatting sqref="F212">
    <cfRule type="expression" dxfId="7052" priority="7075" stopIfTrue="1">
      <formula>AND(NOT(ISBLANK(F212)),ISERROR(MATCH(F212,categories,0)))</formula>
    </cfRule>
    <cfRule type="expression" dxfId="7051" priority="7076" stopIfTrue="1">
      <formula>OR(F212="[Balance]",F212="[Transfer]",ISBLANK(F212))</formula>
    </cfRule>
    <cfRule type="expression" dxfId="7050" priority="7077" stopIfTrue="1">
      <formula>OR(ISERROR(MATCH(F212,yearlyA,0)),ISERROR(MATCH(F212,monthlyA,0)))</formula>
    </cfRule>
  </conditionalFormatting>
  <conditionalFormatting sqref="A212">
    <cfRule type="expression" dxfId="7049" priority="7078" stopIfTrue="1">
      <formula>AND(ISERROR(MATCH(A212,accounts,0)),NOT(ISBLANK(A212)))</formula>
    </cfRule>
  </conditionalFormatting>
  <conditionalFormatting sqref="N214">
    <cfRule type="cellIs" dxfId="7048" priority="7069" stopIfTrue="1" operator="lessThan">
      <formula>0</formula>
    </cfRule>
  </conditionalFormatting>
  <conditionalFormatting sqref="F214">
    <cfRule type="expression" dxfId="7047" priority="7070" stopIfTrue="1">
      <formula>AND(NOT(ISBLANK(F214)),ISERROR(MATCH(F214,categories,0)))</formula>
    </cfRule>
    <cfRule type="expression" dxfId="7046" priority="7071" stopIfTrue="1">
      <formula>OR(F214="[Balance]",F214="[Transfer]",ISBLANK(F214))</formula>
    </cfRule>
    <cfRule type="expression" dxfId="7045" priority="7072" stopIfTrue="1">
      <formula>OR(ISERROR(MATCH(F214,yearlyA,0)),ISERROR(MATCH(F214,monthlyA,0)))</formula>
    </cfRule>
  </conditionalFormatting>
  <conditionalFormatting sqref="A214">
    <cfRule type="expression" dxfId="7044" priority="7073" stopIfTrue="1">
      <formula>AND(ISERROR(MATCH(A214,accounts,0)),NOT(ISBLANK(A214)))</formula>
    </cfRule>
  </conditionalFormatting>
  <conditionalFormatting sqref="N214">
    <cfRule type="cellIs" dxfId="7043" priority="7064" stopIfTrue="1" operator="lessThan">
      <formula>0</formula>
    </cfRule>
  </conditionalFormatting>
  <conditionalFormatting sqref="F214">
    <cfRule type="expression" dxfId="7042" priority="7065" stopIfTrue="1">
      <formula>AND(NOT(ISBLANK(F214)),ISERROR(MATCH(F214,categories,0)))</formula>
    </cfRule>
    <cfRule type="expression" dxfId="7041" priority="7066" stopIfTrue="1">
      <formula>OR(F214="[Balance]",F214="[Transfer]",ISBLANK(F214))</formula>
    </cfRule>
    <cfRule type="expression" dxfId="7040" priority="7067" stopIfTrue="1">
      <formula>OR(ISERROR(MATCH(F214,yearlyA,0)),ISERROR(MATCH(F214,monthlyA,0)))</formula>
    </cfRule>
  </conditionalFormatting>
  <conditionalFormatting sqref="A214">
    <cfRule type="expression" dxfId="7039" priority="7068" stopIfTrue="1">
      <formula>AND(ISERROR(MATCH(A214,accounts,0)),NOT(ISBLANK(A214)))</formula>
    </cfRule>
  </conditionalFormatting>
  <conditionalFormatting sqref="N213">
    <cfRule type="cellIs" dxfId="7038" priority="7059" stopIfTrue="1" operator="lessThan">
      <formula>0</formula>
    </cfRule>
  </conditionalFormatting>
  <conditionalFormatting sqref="F213">
    <cfRule type="expression" dxfId="7037" priority="7060" stopIfTrue="1">
      <formula>AND(NOT(ISBLANK(F213)),ISERROR(MATCH(F213,categories,0)))</formula>
    </cfRule>
    <cfRule type="expression" dxfId="7036" priority="7061" stopIfTrue="1">
      <formula>OR(F213="[Balance]",F213="[Transfer]",ISBLANK(F213))</formula>
    </cfRule>
    <cfRule type="expression" dxfId="7035" priority="7062" stopIfTrue="1">
      <formula>OR(ISERROR(MATCH(F213,yearlyA,0)),ISERROR(MATCH(F213,monthlyA,0)))</formula>
    </cfRule>
  </conditionalFormatting>
  <conditionalFormatting sqref="A213">
    <cfRule type="expression" dxfId="7034" priority="7063" stopIfTrue="1">
      <formula>AND(ISERROR(MATCH(A213,accounts,0)),NOT(ISBLANK(A213)))</formula>
    </cfRule>
  </conditionalFormatting>
  <conditionalFormatting sqref="N213">
    <cfRule type="cellIs" dxfId="7033" priority="7054" stopIfTrue="1" operator="lessThan">
      <formula>0</formula>
    </cfRule>
  </conditionalFormatting>
  <conditionalFormatting sqref="F213">
    <cfRule type="expression" dxfId="7032" priority="7055" stopIfTrue="1">
      <formula>AND(NOT(ISBLANK(F213)),ISERROR(MATCH(F213,categories,0)))</formula>
    </cfRule>
    <cfRule type="expression" dxfId="7031" priority="7056" stopIfTrue="1">
      <formula>OR(F213="[Balance]",F213="[Transfer]",ISBLANK(F213))</formula>
    </cfRule>
    <cfRule type="expression" dxfId="7030" priority="7057" stopIfTrue="1">
      <formula>OR(ISERROR(MATCH(F213,yearlyA,0)),ISERROR(MATCH(F213,monthlyA,0)))</formula>
    </cfRule>
  </conditionalFormatting>
  <conditionalFormatting sqref="A213">
    <cfRule type="expression" dxfId="7029" priority="7058" stopIfTrue="1">
      <formula>AND(ISERROR(MATCH(A213,accounts,0)),NOT(ISBLANK(A213)))</formula>
    </cfRule>
  </conditionalFormatting>
  <conditionalFormatting sqref="N215">
    <cfRule type="cellIs" dxfId="7028" priority="7049" stopIfTrue="1" operator="lessThan">
      <formula>0</formula>
    </cfRule>
  </conditionalFormatting>
  <conditionalFormatting sqref="F215">
    <cfRule type="expression" dxfId="7027" priority="7050" stopIfTrue="1">
      <formula>AND(NOT(ISBLANK(F215)),ISERROR(MATCH(F215,categories,0)))</formula>
    </cfRule>
    <cfRule type="expression" dxfId="7026" priority="7051" stopIfTrue="1">
      <formula>OR(F215="[Balance]",F215="[Transfer]",ISBLANK(F215))</formula>
    </cfRule>
    <cfRule type="expression" dxfId="7025" priority="7052" stopIfTrue="1">
      <formula>OR(ISERROR(MATCH(F215,yearlyA,0)),ISERROR(MATCH(F215,monthlyA,0)))</formula>
    </cfRule>
  </conditionalFormatting>
  <conditionalFormatting sqref="A215">
    <cfRule type="expression" dxfId="7024" priority="7053" stopIfTrue="1">
      <formula>AND(ISERROR(MATCH(A215,accounts,0)),NOT(ISBLANK(A215)))</formula>
    </cfRule>
  </conditionalFormatting>
  <conditionalFormatting sqref="N215">
    <cfRule type="cellIs" dxfId="7023" priority="7044" stopIfTrue="1" operator="lessThan">
      <formula>0</formula>
    </cfRule>
  </conditionalFormatting>
  <conditionalFormatting sqref="F215">
    <cfRule type="expression" dxfId="7022" priority="7045" stopIfTrue="1">
      <formula>AND(NOT(ISBLANK(F215)),ISERROR(MATCH(F215,categories,0)))</formula>
    </cfRule>
    <cfRule type="expression" dxfId="7021" priority="7046" stopIfTrue="1">
      <formula>OR(F215="[Balance]",F215="[Transfer]",ISBLANK(F215))</formula>
    </cfRule>
    <cfRule type="expression" dxfId="7020" priority="7047" stopIfTrue="1">
      <formula>OR(ISERROR(MATCH(F215,yearlyA,0)),ISERROR(MATCH(F215,monthlyA,0)))</formula>
    </cfRule>
  </conditionalFormatting>
  <conditionalFormatting sqref="A215">
    <cfRule type="expression" dxfId="7019" priority="7048" stopIfTrue="1">
      <formula>AND(ISERROR(MATCH(A215,accounts,0)),NOT(ISBLANK(A215)))</formula>
    </cfRule>
  </conditionalFormatting>
  <conditionalFormatting sqref="N216">
    <cfRule type="cellIs" dxfId="7018" priority="7039" stopIfTrue="1" operator="lessThan">
      <formula>0</formula>
    </cfRule>
  </conditionalFormatting>
  <conditionalFormatting sqref="F216">
    <cfRule type="expression" dxfId="7017" priority="7040" stopIfTrue="1">
      <formula>AND(NOT(ISBLANK(F216)),ISERROR(MATCH(F216,categories,0)))</formula>
    </cfRule>
    <cfRule type="expression" dxfId="7016" priority="7041" stopIfTrue="1">
      <formula>OR(F216="[Balance]",F216="[Transfer]",ISBLANK(F216))</formula>
    </cfRule>
    <cfRule type="expression" dxfId="7015" priority="7042" stopIfTrue="1">
      <formula>OR(ISERROR(MATCH(F216,yearlyA,0)),ISERROR(MATCH(F216,monthlyA,0)))</formula>
    </cfRule>
  </conditionalFormatting>
  <conditionalFormatting sqref="A216">
    <cfRule type="expression" dxfId="7014" priority="7043" stopIfTrue="1">
      <formula>AND(ISERROR(MATCH(A216,accounts,0)),NOT(ISBLANK(A216)))</formula>
    </cfRule>
  </conditionalFormatting>
  <conditionalFormatting sqref="N216">
    <cfRule type="cellIs" dxfId="7013" priority="7034" stopIfTrue="1" operator="lessThan">
      <formula>0</formula>
    </cfRule>
  </conditionalFormatting>
  <conditionalFormatting sqref="F216">
    <cfRule type="expression" dxfId="7012" priority="7035" stopIfTrue="1">
      <formula>AND(NOT(ISBLANK(F216)),ISERROR(MATCH(F216,categories,0)))</formula>
    </cfRule>
    <cfRule type="expression" dxfId="7011" priority="7036" stopIfTrue="1">
      <formula>OR(F216="[Balance]",F216="[Transfer]",ISBLANK(F216))</formula>
    </cfRule>
    <cfRule type="expression" dxfId="7010" priority="7037" stopIfTrue="1">
      <formula>OR(ISERROR(MATCH(F216,yearlyA,0)),ISERROR(MATCH(F216,monthlyA,0)))</formula>
    </cfRule>
  </conditionalFormatting>
  <conditionalFormatting sqref="A216">
    <cfRule type="expression" dxfId="7009" priority="7038" stopIfTrue="1">
      <formula>AND(ISERROR(MATCH(A216,accounts,0)),NOT(ISBLANK(A216)))</formula>
    </cfRule>
  </conditionalFormatting>
  <conditionalFormatting sqref="N217">
    <cfRule type="cellIs" dxfId="7008" priority="7029" stopIfTrue="1" operator="lessThan">
      <formula>0</formula>
    </cfRule>
  </conditionalFormatting>
  <conditionalFormatting sqref="F217">
    <cfRule type="expression" dxfId="7007" priority="7030" stopIfTrue="1">
      <formula>AND(NOT(ISBLANK(F217)),ISERROR(MATCH(F217,categories,0)))</formula>
    </cfRule>
    <cfRule type="expression" dxfId="7006" priority="7031" stopIfTrue="1">
      <formula>OR(F217="[Balance]",F217="[Transfer]",ISBLANK(F217))</formula>
    </cfRule>
    <cfRule type="expression" dxfId="7005" priority="7032" stopIfTrue="1">
      <formula>OR(ISERROR(MATCH(F217,yearlyA,0)),ISERROR(MATCH(F217,monthlyA,0)))</formula>
    </cfRule>
  </conditionalFormatting>
  <conditionalFormatting sqref="A217">
    <cfRule type="expression" dxfId="7004" priority="7033" stopIfTrue="1">
      <formula>AND(ISERROR(MATCH(A217,accounts,0)),NOT(ISBLANK(A217)))</formula>
    </cfRule>
  </conditionalFormatting>
  <conditionalFormatting sqref="N217">
    <cfRule type="cellIs" dxfId="7003" priority="7024" stopIfTrue="1" operator="lessThan">
      <formula>0</formula>
    </cfRule>
  </conditionalFormatting>
  <conditionalFormatting sqref="F217">
    <cfRule type="expression" dxfId="7002" priority="7025" stopIfTrue="1">
      <formula>AND(NOT(ISBLANK(F217)),ISERROR(MATCH(F217,categories,0)))</formula>
    </cfRule>
    <cfRule type="expression" dxfId="7001" priority="7026" stopIfTrue="1">
      <formula>OR(F217="[Balance]",F217="[Transfer]",ISBLANK(F217))</formula>
    </cfRule>
    <cfRule type="expression" dxfId="7000" priority="7027" stopIfTrue="1">
      <formula>OR(ISERROR(MATCH(F217,yearlyA,0)),ISERROR(MATCH(F217,monthlyA,0)))</formula>
    </cfRule>
  </conditionalFormatting>
  <conditionalFormatting sqref="A217">
    <cfRule type="expression" dxfId="6999" priority="7028" stopIfTrue="1">
      <formula>AND(ISERROR(MATCH(A217,accounts,0)),NOT(ISBLANK(A217)))</formula>
    </cfRule>
  </conditionalFormatting>
  <conditionalFormatting sqref="N218">
    <cfRule type="cellIs" dxfId="6998" priority="7019" stopIfTrue="1" operator="lessThan">
      <formula>0</formula>
    </cfRule>
  </conditionalFormatting>
  <conditionalFormatting sqref="F218">
    <cfRule type="expression" dxfId="6997" priority="7020" stopIfTrue="1">
      <formula>AND(NOT(ISBLANK(F218)),ISERROR(MATCH(F218,categories,0)))</formula>
    </cfRule>
    <cfRule type="expression" dxfId="6996" priority="7021" stopIfTrue="1">
      <formula>OR(F218="[Balance]",F218="[Transfer]",ISBLANK(F218))</formula>
    </cfRule>
    <cfRule type="expression" dxfId="6995" priority="7022" stopIfTrue="1">
      <formula>OR(ISERROR(MATCH(F218,yearlyA,0)),ISERROR(MATCH(F218,monthlyA,0)))</formula>
    </cfRule>
  </conditionalFormatting>
  <conditionalFormatting sqref="A218">
    <cfRule type="expression" dxfId="6994" priority="7023" stopIfTrue="1">
      <formula>AND(ISERROR(MATCH(A218,accounts,0)),NOT(ISBLANK(A218)))</formula>
    </cfRule>
  </conditionalFormatting>
  <conditionalFormatting sqref="N218">
    <cfRule type="cellIs" dxfId="6993" priority="7014" stopIfTrue="1" operator="lessThan">
      <formula>0</formula>
    </cfRule>
  </conditionalFormatting>
  <conditionalFormatting sqref="F218">
    <cfRule type="expression" dxfId="6992" priority="7015" stopIfTrue="1">
      <formula>AND(NOT(ISBLANK(F218)),ISERROR(MATCH(F218,categories,0)))</formula>
    </cfRule>
    <cfRule type="expression" dxfId="6991" priority="7016" stopIfTrue="1">
      <formula>OR(F218="[Balance]",F218="[Transfer]",ISBLANK(F218))</formula>
    </cfRule>
    <cfRule type="expression" dxfId="6990" priority="7017" stopIfTrue="1">
      <formula>OR(ISERROR(MATCH(F218,yearlyA,0)),ISERROR(MATCH(F218,monthlyA,0)))</formula>
    </cfRule>
  </conditionalFormatting>
  <conditionalFormatting sqref="A218">
    <cfRule type="expression" dxfId="6989" priority="7018" stopIfTrue="1">
      <formula>AND(ISERROR(MATCH(A218,accounts,0)),NOT(ISBLANK(A218)))</formula>
    </cfRule>
  </conditionalFormatting>
  <conditionalFormatting sqref="N219">
    <cfRule type="cellIs" dxfId="6988" priority="7009" stopIfTrue="1" operator="lessThan">
      <formula>0</formula>
    </cfRule>
  </conditionalFormatting>
  <conditionalFormatting sqref="F219">
    <cfRule type="expression" dxfId="6987" priority="7010" stopIfTrue="1">
      <formula>AND(NOT(ISBLANK(F219)),ISERROR(MATCH(F219,categories,0)))</formula>
    </cfRule>
    <cfRule type="expression" dxfId="6986" priority="7011" stopIfTrue="1">
      <formula>OR(F219="[Balance]",F219="[Transfer]",ISBLANK(F219))</formula>
    </cfRule>
    <cfRule type="expression" dxfId="6985" priority="7012" stopIfTrue="1">
      <formula>OR(ISERROR(MATCH(F219,yearlyA,0)),ISERROR(MATCH(F219,monthlyA,0)))</formula>
    </cfRule>
  </conditionalFormatting>
  <conditionalFormatting sqref="A219">
    <cfRule type="expression" dxfId="6984" priority="7013" stopIfTrue="1">
      <formula>AND(ISERROR(MATCH(A219,accounts,0)),NOT(ISBLANK(A219)))</formula>
    </cfRule>
  </conditionalFormatting>
  <conditionalFormatting sqref="N219">
    <cfRule type="cellIs" dxfId="6983" priority="7004" stopIfTrue="1" operator="lessThan">
      <formula>0</formula>
    </cfRule>
  </conditionalFormatting>
  <conditionalFormatting sqref="F219">
    <cfRule type="expression" dxfId="6982" priority="7005" stopIfTrue="1">
      <formula>AND(NOT(ISBLANK(F219)),ISERROR(MATCH(F219,categories,0)))</formula>
    </cfRule>
    <cfRule type="expression" dxfId="6981" priority="7006" stopIfTrue="1">
      <formula>OR(F219="[Balance]",F219="[Transfer]",ISBLANK(F219))</formula>
    </cfRule>
    <cfRule type="expression" dxfId="6980" priority="7007" stopIfTrue="1">
      <formula>OR(ISERROR(MATCH(F219,yearlyA,0)),ISERROR(MATCH(F219,monthlyA,0)))</formula>
    </cfRule>
  </conditionalFormatting>
  <conditionalFormatting sqref="A219">
    <cfRule type="expression" dxfId="6979" priority="7008" stopIfTrue="1">
      <formula>AND(ISERROR(MATCH(A219,accounts,0)),NOT(ISBLANK(A219)))</formula>
    </cfRule>
  </conditionalFormatting>
  <conditionalFormatting sqref="N220">
    <cfRule type="cellIs" dxfId="6978" priority="6999" stopIfTrue="1" operator="lessThan">
      <formula>0</formula>
    </cfRule>
  </conditionalFormatting>
  <conditionalFormatting sqref="F220">
    <cfRule type="expression" dxfId="6977" priority="7000" stopIfTrue="1">
      <formula>AND(NOT(ISBLANK(F220)),ISERROR(MATCH(F220,categories,0)))</formula>
    </cfRule>
    <cfRule type="expression" dxfId="6976" priority="7001" stopIfTrue="1">
      <formula>OR(F220="[Balance]",F220="[Transfer]",ISBLANK(F220))</formula>
    </cfRule>
    <cfRule type="expression" dxfId="6975" priority="7002" stopIfTrue="1">
      <formula>OR(ISERROR(MATCH(F220,yearlyA,0)),ISERROR(MATCH(F220,monthlyA,0)))</formula>
    </cfRule>
  </conditionalFormatting>
  <conditionalFormatting sqref="A220">
    <cfRule type="expression" dxfId="6974" priority="7003" stopIfTrue="1">
      <formula>AND(ISERROR(MATCH(A220,accounts,0)),NOT(ISBLANK(A220)))</formula>
    </cfRule>
  </conditionalFormatting>
  <conditionalFormatting sqref="N220">
    <cfRule type="cellIs" dxfId="6973" priority="6994" stopIfTrue="1" operator="lessThan">
      <formula>0</formula>
    </cfRule>
  </conditionalFormatting>
  <conditionalFormatting sqref="F220">
    <cfRule type="expression" dxfId="6972" priority="6995" stopIfTrue="1">
      <formula>AND(NOT(ISBLANK(F220)),ISERROR(MATCH(F220,categories,0)))</formula>
    </cfRule>
    <cfRule type="expression" dxfId="6971" priority="6996" stopIfTrue="1">
      <formula>OR(F220="[Balance]",F220="[Transfer]",ISBLANK(F220))</formula>
    </cfRule>
    <cfRule type="expression" dxfId="6970" priority="6997" stopIfTrue="1">
      <formula>OR(ISERROR(MATCH(F220,yearlyA,0)),ISERROR(MATCH(F220,monthlyA,0)))</formula>
    </cfRule>
  </conditionalFormatting>
  <conditionalFormatting sqref="A220">
    <cfRule type="expression" dxfId="6969" priority="6998" stopIfTrue="1">
      <formula>AND(ISERROR(MATCH(A220,accounts,0)),NOT(ISBLANK(A220)))</formula>
    </cfRule>
  </conditionalFormatting>
  <conditionalFormatting sqref="N221">
    <cfRule type="cellIs" dxfId="6968" priority="6989" stopIfTrue="1" operator="lessThan">
      <formula>0</formula>
    </cfRule>
  </conditionalFormatting>
  <conditionalFormatting sqref="F221">
    <cfRule type="expression" dxfId="6967" priority="6990" stopIfTrue="1">
      <formula>AND(NOT(ISBLANK(F221)),ISERROR(MATCH(F221,categories,0)))</formula>
    </cfRule>
    <cfRule type="expression" dxfId="6966" priority="6991" stopIfTrue="1">
      <formula>OR(F221="[Balance]",F221="[Transfer]",ISBLANK(F221))</formula>
    </cfRule>
    <cfRule type="expression" dxfId="6965" priority="6992" stopIfTrue="1">
      <formula>OR(ISERROR(MATCH(F221,yearlyA,0)),ISERROR(MATCH(F221,monthlyA,0)))</formula>
    </cfRule>
  </conditionalFormatting>
  <conditionalFormatting sqref="A221">
    <cfRule type="expression" dxfId="6964" priority="6993" stopIfTrue="1">
      <formula>AND(ISERROR(MATCH(A221,accounts,0)),NOT(ISBLANK(A221)))</formula>
    </cfRule>
  </conditionalFormatting>
  <conditionalFormatting sqref="N221">
    <cfRule type="cellIs" dxfId="6963" priority="6984" stopIfTrue="1" operator="lessThan">
      <formula>0</formula>
    </cfRule>
  </conditionalFormatting>
  <conditionalFormatting sqref="F221">
    <cfRule type="expression" dxfId="6962" priority="6985" stopIfTrue="1">
      <formula>AND(NOT(ISBLANK(F221)),ISERROR(MATCH(F221,categories,0)))</formula>
    </cfRule>
    <cfRule type="expression" dxfId="6961" priority="6986" stopIfTrue="1">
      <formula>OR(F221="[Balance]",F221="[Transfer]",ISBLANK(F221))</formula>
    </cfRule>
    <cfRule type="expression" dxfId="6960" priority="6987" stopIfTrue="1">
      <formula>OR(ISERROR(MATCH(F221,yearlyA,0)),ISERROR(MATCH(F221,monthlyA,0)))</formula>
    </cfRule>
  </conditionalFormatting>
  <conditionalFormatting sqref="A221">
    <cfRule type="expression" dxfId="6959" priority="6988" stopIfTrue="1">
      <formula>AND(ISERROR(MATCH(A221,accounts,0)),NOT(ISBLANK(A221)))</formula>
    </cfRule>
  </conditionalFormatting>
  <conditionalFormatting sqref="N223">
    <cfRule type="cellIs" dxfId="6958" priority="6979" stopIfTrue="1" operator="lessThan">
      <formula>0</formula>
    </cfRule>
  </conditionalFormatting>
  <conditionalFormatting sqref="A223">
    <cfRule type="expression" dxfId="6957" priority="6983" stopIfTrue="1">
      <formula>AND(ISERROR(MATCH(A223,accounts,0)),NOT(ISBLANK(A223)))</formula>
    </cfRule>
  </conditionalFormatting>
  <conditionalFormatting sqref="N223">
    <cfRule type="cellIs" dxfId="6956" priority="6974" stopIfTrue="1" operator="lessThan">
      <formula>0</formula>
    </cfRule>
  </conditionalFormatting>
  <conditionalFormatting sqref="A223">
    <cfRule type="expression" dxfId="6955" priority="6978" stopIfTrue="1">
      <formula>AND(ISERROR(MATCH(A223,accounts,0)),NOT(ISBLANK(A223)))</formula>
    </cfRule>
  </conditionalFormatting>
  <conditionalFormatting sqref="N222">
    <cfRule type="cellIs" dxfId="6954" priority="6969" stopIfTrue="1" operator="lessThan">
      <formula>0</formula>
    </cfRule>
  </conditionalFormatting>
  <conditionalFormatting sqref="F222">
    <cfRule type="expression" dxfId="6953" priority="6970" stopIfTrue="1">
      <formula>AND(NOT(ISBLANK(F222)),ISERROR(MATCH(F222,categories,0)))</formula>
    </cfRule>
    <cfRule type="expression" dxfId="6952" priority="6971" stopIfTrue="1">
      <formula>OR(F222="[Balance]",F222="[Transfer]",ISBLANK(F222))</formula>
    </cfRule>
    <cfRule type="expression" dxfId="6951" priority="6972" stopIfTrue="1">
      <formula>OR(ISERROR(MATCH(F222,yearlyA,0)),ISERROR(MATCH(F222,monthlyA,0)))</formula>
    </cfRule>
  </conditionalFormatting>
  <conditionalFormatting sqref="A222">
    <cfRule type="expression" dxfId="6950" priority="6973" stopIfTrue="1">
      <formula>AND(ISERROR(MATCH(A222,accounts,0)),NOT(ISBLANK(A222)))</formula>
    </cfRule>
  </conditionalFormatting>
  <conditionalFormatting sqref="N222">
    <cfRule type="cellIs" dxfId="6949" priority="6964" stopIfTrue="1" operator="lessThan">
      <formula>0</formula>
    </cfRule>
  </conditionalFormatting>
  <conditionalFormatting sqref="F222">
    <cfRule type="expression" dxfId="6948" priority="6965" stopIfTrue="1">
      <formula>AND(NOT(ISBLANK(F222)),ISERROR(MATCH(F222,categories,0)))</formula>
    </cfRule>
    <cfRule type="expression" dxfId="6947" priority="6966" stopIfTrue="1">
      <formula>OR(F222="[Balance]",F222="[Transfer]",ISBLANK(F222))</formula>
    </cfRule>
    <cfRule type="expression" dxfId="6946" priority="6967" stopIfTrue="1">
      <formula>OR(ISERROR(MATCH(F222,yearlyA,0)),ISERROR(MATCH(F222,monthlyA,0)))</formula>
    </cfRule>
  </conditionalFormatting>
  <conditionalFormatting sqref="A222">
    <cfRule type="expression" dxfId="6945" priority="6968" stopIfTrue="1">
      <formula>AND(ISERROR(MATCH(A222,accounts,0)),NOT(ISBLANK(A222)))</formula>
    </cfRule>
  </conditionalFormatting>
  <conditionalFormatting sqref="N224">
    <cfRule type="cellIs" dxfId="6944" priority="6959" stopIfTrue="1" operator="lessThan">
      <formula>0</formula>
    </cfRule>
  </conditionalFormatting>
  <conditionalFormatting sqref="A224">
    <cfRule type="expression" dxfId="6943" priority="6963" stopIfTrue="1">
      <formula>AND(ISERROR(MATCH(A224,accounts,0)),NOT(ISBLANK(A224)))</formula>
    </cfRule>
  </conditionalFormatting>
  <conditionalFormatting sqref="N224">
    <cfRule type="cellIs" dxfId="6942" priority="6954" stopIfTrue="1" operator="lessThan">
      <formula>0</formula>
    </cfRule>
  </conditionalFormatting>
  <conditionalFormatting sqref="A224">
    <cfRule type="expression" dxfId="6941" priority="6958" stopIfTrue="1">
      <formula>AND(ISERROR(MATCH(A224,accounts,0)),NOT(ISBLANK(A224)))</formula>
    </cfRule>
  </conditionalFormatting>
  <conditionalFormatting sqref="N225">
    <cfRule type="cellIs" dxfId="6940" priority="6949" stopIfTrue="1" operator="lessThan">
      <formula>0</formula>
    </cfRule>
  </conditionalFormatting>
  <conditionalFormatting sqref="A225">
    <cfRule type="expression" dxfId="6939" priority="6953" stopIfTrue="1">
      <formula>AND(ISERROR(MATCH(A225,accounts,0)),NOT(ISBLANK(A225)))</formula>
    </cfRule>
  </conditionalFormatting>
  <conditionalFormatting sqref="N225">
    <cfRule type="cellIs" dxfId="6938" priority="6944" stopIfTrue="1" operator="lessThan">
      <formula>0</formula>
    </cfRule>
  </conditionalFormatting>
  <conditionalFormatting sqref="A225">
    <cfRule type="expression" dxfId="6937" priority="6948" stopIfTrue="1">
      <formula>AND(ISERROR(MATCH(A225,accounts,0)),NOT(ISBLANK(A225)))</formula>
    </cfRule>
  </conditionalFormatting>
  <conditionalFormatting sqref="N226">
    <cfRule type="cellIs" dxfId="6936" priority="6939" stopIfTrue="1" operator="lessThan">
      <formula>0</formula>
    </cfRule>
  </conditionalFormatting>
  <conditionalFormatting sqref="F226">
    <cfRule type="expression" dxfId="6935" priority="6940" stopIfTrue="1">
      <formula>AND(NOT(ISBLANK(F226)),ISERROR(MATCH(F226,categories,0)))</formula>
    </cfRule>
    <cfRule type="expression" dxfId="6934" priority="6941" stopIfTrue="1">
      <formula>OR(F226="[Balance]",F226="[Transfer]",ISBLANK(F226))</formula>
    </cfRule>
    <cfRule type="expression" dxfId="6933" priority="6942" stopIfTrue="1">
      <formula>OR(ISERROR(MATCH(F226,yearlyA,0)),ISERROR(MATCH(F226,monthlyA,0)))</formula>
    </cfRule>
  </conditionalFormatting>
  <conditionalFormatting sqref="A226">
    <cfRule type="expression" dxfId="6932" priority="6943" stopIfTrue="1">
      <formula>AND(ISERROR(MATCH(A226,accounts,0)),NOT(ISBLANK(A226)))</formula>
    </cfRule>
  </conditionalFormatting>
  <conditionalFormatting sqref="N226">
    <cfRule type="cellIs" dxfId="6931" priority="6934" stopIfTrue="1" operator="lessThan">
      <formula>0</formula>
    </cfRule>
  </conditionalFormatting>
  <conditionalFormatting sqref="F226">
    <cfRule type="expression" dxfId="6930" priority="6935" stopIfTrue="1">
      <formula>AND(NOT(ISBLANK(F226)),ISERROR(MATCH(F226,categories,0)))</formula>
    </cfRule>
    <cfRule type="expression" dxfId="6929" priority="6936" stopIfTrue="1">
      <formula>OR(F226="[Balance]",F226="[Transfer]",ISBLANK(F226))</formula>
    </cfRule>
    <cfRule type="expression" dxfId="6928" priority="6937" stopIfTrue="1">
      <formula>OR(ISERROR(MATCH(F226,yearlyA,0)),ISERROR(MATCH(F226,monthlyA,0)))</formula>
    </cfRule>
  </conditionalFormatting>
  <conditionalFormatting sqref="A226">
    <cfRule type="expression" dxfId="6927" priority="6938" stopIfTrue="1">
      <formula>AND(ISERROR(MATCH(A226,accounts,0)),NOT(ISBLANK(A226)))</formula>
    </cfRule>
  </conditionalFormatting>
  <conditionalFormatting sqref="N227">
    <cfRule type="cellIs" dxfId="6926" priority="6929" stopIfTrue="1" operator="lessThan">
      <formula>0</formula>
    </cfRule>
  </conditionalFormatting>
  <conditionalFormatting sqref="F227">
    <cfRule type="expression" dxfId="6925" priority="6930" stopIfTrue="1">
      <formula>AND(NOT(ISBLANK(F227)),ISERROR(MATCH(F227,categories,0)))</formula>
    </cfRule>
    <cfRule type="expression" dxfId="6924" priority="6931" stopIfTrue="1">
      <formula>OR(F227="[Balance]",F227="[Transfer]",ISBLANK(F227))</formula>
    </cfRule>
    <cfRule type="expression" dxfId="6923" priority="6932" stopIfTrue="1">
      <formula>OR(ISERROR(MATCH(F227,yearlyA,0)),ISERROR(MATCH(F227,monthlyA,0)))</formula>
    </cfRule>
  </conditionalFormatting>
  <conditionalFormatting sqref="A227">
    <cfRule type="expression" dxfId="6922" priority="6933" stopIfTrue="1">
      <formula>AND(ISERROR(MATCH(A227,accounts,0)),NOT(ISBLANK(A227)))</formula>
    </cfRule>
  </conditionalFormatting>
  <conditionalFormatting sqref="N227">
    <cfRule type="cellIs" dxfId="6921" priority="6924" stopIfTrue="1" operator="lessThan">
      <formula>0</formula>
    </cfRule>
  </conditionalFormatting>
  <conditionalFormatting sqref="F227">
    <cfRule type="expression" dxfId="6920" priority="6925" stopIfTrue="1">
      <formula>AND(NOT(ISBLANK(F227)),ISERROR(MATCH(F227,categories,0)))</formula>
    </cfRule>
    <cfRule type="expression" dxfId="6919" priority="6926" stopIfTrue="1">
      <formula>OR(F227="[Balance]",F227="[Transfer]",ISBLANK(F227))</formula>
    </cfRule>
    <cfRule type="expression" dxfId="6918" priority="6927" stopIfTrue="1">
      <formula>OR(ISERROR(MATCH(F227,yearlyA,0)),ISERROR(MATCH(F227,monthlyA,0)))</formula>
    </cfRule>
  </conditionalFormatting>
  <conditionalFormatting sqref="A227">
    <cfRule type="expression" dxfId="6917" priority="6928" stopIfTrue="1">
      <formula>AND(ISERROR(MATCH(A227,accounts,0)),NOT(ISBLANK(A227)))</formula>
    </cfRule>
  </conditionalFormatting>
  <conditionalFormatting sqref="N228">
    <cfRule type="cellIs" dxfId="6916" priority="6919" stopIfTrue="1" operator="lessThan">
      <formula>0</formula>
    </cfRule>
  </conditionalFormatting>
  <conditionalFormatting sqref="F228">
    <cfRule type="expression" dxfId="6915" priority="6920" stopIfTrue="1">
      <formula>AND(NOT(ISBLANK(F228)),ISERROR(MATCH(F228,categories,0)))</formula>
    </cfRule>
    <cfRule type="expression" dxfId="6914" priority="6921" stopIfTrue="1">
      <formula>OR(F228="[Balance]",F228="[Transfer]",ISBLANK(F228))</formula>
    </cfRule>
    <cfRule type="expression" dxfId="6913" priority="6922" stopIfTrue="1">
      <formula>OR(ISERROR(MATCH(F228,yearlyA,0)),ISERROR(MATCH(F228,monthlyA,0)))</formula>
    </cfRule>
  </conditionalFormatting>
  <conditionalFormatting sqref="A228">
    <cfRule type="expression" dxfId="6912" priority="6923" stopIfTrue="1">
      <formula>AND(ISERROR(MATCH(A228,accounts,0)),NOT(ISBLANK(A228)))</formula>
    </cfRule>
  </conditionalFormatting>
  <conditionalFormatting sqref="N228">
    <cfRule type="cellIs" dxfId="6911" priority="6914" stopIfTrue="1" operator="lessThan">
      <formula>0</formula>
    </cfRule>
  </conditionalFormatting>
  <conditionalFormatting sqref="F228">
    <cfRule type="expression" dxfId="6910" priority="6915" stopIfTrue="1">
      <formula>AND(NOT(ISBLANK(F228)),ISERROR(MATCH(F228,categories,0)))</formula>
    </cfRule>
    <cfRule type="expression" dxfId="6909" priority="6916" stopIfTrue="1">
      <formula>OR(F228="[Balance]",F228="[Transfer]",ISBLANK(F228))</formula>
    </cfRule>
    <cfRule type="expression" dxfId="6908" priority="6917" stopIfTrue="1">
      <formula>OR(ISERROR(MATCH(F228,yearlyA,0)),ISERROR(MATCH(F228,monthlyA,0)))</formula>
    </cfRule>
  </conditionalFormatting>
  <conditionalFormatting sqref="A228">
    <cfRule type="expression" dxfId="6907" priority="6918" stopIfTrue="1">
      <formula>AND(ISERROR(MATCH(A228,accounts,0)),NOT(ISBLANK(A228)))</formula>
    </cfRule>
  </conditionalFormatting>
  <conditionalFormatting sqref="N230">
    <cfRule type="cellIs" dxfId="6906" priority="6909" stopIfTrue="1" operator="lessThan">
      <formula>0</formula>
    </cfRule>
  </conditionalFormatting>
  <conditionalFormatting sqref="F230">
    <cfRule type="expression" dxfId="6905" priority="6910" stopIfTrue="1">
      <formula>AND(NOT(ISBLANK(F230)),ISERROR(MATCH(F230,categories,0)))</formula>
    </cfRule>
    <cfRule type="expression" dxfId="6904" priority="6911" stopIfTrue="1">
      <formula>OR(F230="[Balance]",F230="[Transfer]",ISBLANK(F230))</formula>
    </cfRule>
    <cfRule type="expression" dxfId="6903" priority="6912" stopIfTrue="1">
      <formula>OR(ISERROR(MATCH(F230,yearlyA,0)),ISERROR(MATCH(F230,monthlyA,0)))</formula>
    </cfRule>
  </conditionalFormatting>
  <conditionalFormatting sqref="A230">
    <cfRule type="expression" dxfId="6902" priority="6913" stopIfTrue="1">
      <formula>AND(ISERROR(MATCH(A230,accounts,0)),NOT(ISBLANK(A230)))</formula>
    </cfRule>
  </conditionalFormatting>
  <conditionalFormatting sqref="N230">
    <cfRule type="cellIs" dxfId="6901" priority="6904" stopIfTrue="1" operator="lessThan">
      <formula>0</formula>
    </cfRule>
  </conditionalFormatting>
  <conditionalFormatting sqref="F230">
    <cfRule type="expression" dxfId="6900" priority="6905" stopIfTrue="1">
      <formula>AND(NOT(ISBLANK(F230)),ISERROR(MATCH(F230,categories,0)))</formula>
    </cfRule>
    <cfRule type="expression" dxfId="6899" priority="6906" stopIfTrue="1">
      <formula>OR(F230="[Balance]",F230="[Transfer]",ISBLANK(F230))</formula>
    </cfRule>
    <cfRule type="expression" dxfId="6898" priority="6907" stopIfTrue="1">
      <formula>OR(ISERROR(MATCH(F230,yearlyA,0)),ISERROR(MATCH(F230,monthlyA,0)))</formula>
    </cfRule>
  </conditionalFormatting>
  <conditionalFormatting sqref="A230">
    <cfRule type="expression" dxfId="6897" priority="6908" stopIfTrue="1">
      <formula>AND(ISERROR(MATCH(A230,accounts,0)),NOT(ISBLANK(A230)))</formula>
    </cfRule>
  </conditionalFormatting>
  <conditionalFormatting sqref="N229">
    <cfRule type="cellIs" dxfId="6896" priority="6899" stopIfTrue="1" operator="lessThan">
      <formula>0</formula>
    </cfRule>
  </conditionalFormatting>
  <conditionalFormatting sqref="F229">
    <cfRule type="expression" dxfId="6895" priority="6900" stopIfTrue="1">
      <formula>AND(NOT(ISBLANK(F229)),ISERROR(MATCH(F229,categories,0)))</formula>
    </cfRule>
    <cfRule type="expression" dxfId="6894" priority="6901" stopIfTrue="1">
      <formula>OR(F229="[Balance]",F229="[Transfer]",ISBLANK(F229))</formula>
    </cfRule>
    <cfRule type="expression" dxfId="6893" priority="6902" stopIfTrue="1">
      <formula>OR(ISERROR(MATCH(F229,yearlyA,0)),ISERROR(MATCH(F229,monthlyA,0)))</formula>
    </cfRule>
  </conditionalFormatting>
  <conditionalFormatting sqref="A229">
    <cfRule type="expression" dxfId="6892" priority="6903" stopIfTrue="1">
      <formula>AND(ISERROR(MATCH(A229,accounts,0)),NOT(ISBLANK(A229)))</formula>
    </cfRule>
  </conditionalFormatting>
  <conditionalFormatting sqref="N229">
    <cfRule type="cellIs" dxfId="6891" priority="6894" stopIfTrue="1" operator="lessThan">
      <formula>0</formula>
    </cfRule>
  </conditionalFormatting>
  <conditionalFormatting sqref="F229">
    <cfRule type="expression" dxfId="6890" priority="6895" stopIfTrue="1">
      <formula>AND(NOT(ISBLANK(F229)),ISERROR(MATCH(F229,categories,0)))</formula>
    </cfRule>
    <cfRule type="expression" dxfId="6889" priority="6896" stopIfTrue="1">
      <formula>OR(F229="[Balance]",F229="[Transfer]",ISBLANK(F229))</formula>
    </cfRule>
    <cfRule type="expression" dxfId="6888" priority="6897" stopIfTrue="1">
      <formula>OR(ISERROR(MATCH(F229,yearlyA,0)),ISERROR(MATCH(F229,monthlyA,0)))</formula>
    </cfRule>
  </conditionalFormatting>
  <conditionalFormatting sqref="A229">
    <cfRule type="expression" dxfId="6887" priority="6898" stopIfTrue="1">
      <formula>AND(ISERROR(MATCH(A229,accounts,0)),NOT(ISBLANK(A229)))</formula>
    </cfRule>
  </conditionalFormatting>
  <conditionalFormatting sqref="N231">
    <cfRule type="cellIs" dxfId="6886" priority="6889" stopIfTrue="1" operator="lessThan">
      <formula>0</formula>
    </cfRule>
  </conditionalFormatting>
  <conditionalFormatting sqref="F231">
    <cfRule type="expression" dxfId="6885" priority="6890" stopIfTrue="1">
      <formula>AND(NOT(ISBLANK(F231)),ISERROR(MATCH(F231,categories,0)))</formula>
    </cfRule>
    <cfRule type="expression" dxfId="6884" priority="6891" stopIfTrue="1">
      <formula>OR(F231="[Balance]",F231="[Transfer]",ISBLANK(F231))</formula>
    </cfRule>
    <cfRule type="expression" dxfId="6883" priority="6892" stopIfTrue="1">
      <formula>OR(ISERROR(MATCH(F231,yearlyA,0)),ISERROR(MATCH(F231,monthlyA,0)))</formula>
    </cfRule>
  </conditionalFormatting>
  <conditionalFormatting sqref="A231">
    <cfRule type="expression" dxfId="6882" priority="6893" stopIfTrue="1">
      <formula>AND(ISERROR(MATCH(A231,accounts,0)),NOT(ISBLANK(A231)))</formula>
    </cfRule>
  </conditionalFormatting>
  <conditionalFormatting sqref="N231">
    <cfRule type="cellIs" dxfId="6881" priority="6884" stopIfTrue="1" operator="lessThan">
      <formula>0</formula>
    </cfRule>
  </conditionalFormatting>
  <conditionalFormatting sqref="F231">
    <cfRule type="expression" dxfId="6880" priority="6885" stopIfTrue="1">
      <formula>AND(NOT(ISBLANK(F231)),ISERROR(MATCH(F231,categories,0)))</formula>
    </cfRule>
    <cfRule type="expression" dxfId="6879" priority="6886" stopIfTrue="1">
      <formula>OR(F231="[Balance]",F231="[Transfer]",ISBLANK(F231))</formula>
    </cfRule>
    <cfRule type="expression" dxfId="6878" priority="6887" stopIfTrue="1">
      <formula>OR(ISERROR(MATCH(F231,yearlyA,0)),ISERROR(MATCH(F231,monthlyA,0)))</formula>
    </cfRule>
  </conditionalFormatting>
  <conditionalFormatting sqref="A231">
    <cfRule type="expression" dxfId="6877" priority="6888" stopIfTrue="1">
      <formula>AND(ISERROR(MATCH(A231,accounts,0)),NOT(ISBLANK(A231)))</formula>
    </cfRule>
  </conditionalFormatting>
  <conditionalFormatting sqref="N232">
    <cfRule type="cellIs" dxfId="6876" priority="6879" stopIfTrue="1" operator="lessThan">
      <formula>0</formula>
    </cfRule>
  </conditionalFormatting>
  <conditionalFormatting sqref="F232">
    <cfRule type="expression" dxfId="6875" priority="6880" stopIfTrue="1">
      <formula>AND(NOT(ISBLANK(F232)),ISERROR(MATCH(F232,categories,0)))</formula>
    </cfRule>
    <cfRule type="expression" dxfId="6874" priority="6881" stopIfTrue="1">
      <formula>OR(F232="[Balance]",F232="[Transfer]",ISBLANK(F232))</formula>
    </cfRule>
    <cfRule type="expression" dxfId="6873" priority="6882" stopIfTrue="1">
      <formula>OR(ISERROR(MATCH(F232,yearlyA,0)),ISERROR(MATCH(F232,monthlyA,0)))</formula>
    </cfRule>
  </conditionalFormatting>
  <conditionalFormatting sqref="A232">
    <cfRule type="expression" dxfId="6872" priority="6883" stopIfTrue="1">
      <formula>AND(ISERROR(MATCH(A232,accounts,0)),NOT(ISBLANK(A232)))</formula>
    </cfRule>
  </conditionalFormatting>
  <conditionalFormatting sqref="N232">
    <cfRule type="cellIs" dxfId="6871" priority="6874" stopIfTrue="1" operator="lessThan">
      <formula>0</formula>
    </cfRule>
  </conditionalFormatting>
  <conditionalFormatting sqref="F232">
    <cfRule type="expression" dxfId="6870" priority="6875" stopIfTrue="1">
      <formula>AND(NOT(ISBLANK(F232)),ISERROR(MATCH(F232,categories,0)))</formula>
    </cfRule>
    <cfRule type="expression" dxfId="6869" priority="6876" stopIfTrue="1">
      <formula>OR(F232="[Balance]",F232="[Transfer]",ISBLANK(F232))</formula>
    </cfRule>
    <cfRule type="expression" dxfId="6868" priority="6877" stopIfTrue="1">
      <formula>OR(ISERROR(MATCH(F232,yearlyA,0)),ISERROR(MATCH(F232,monthlyA,0)))</formula>
    </cfRule>
  </conditionalFormatting>
  <conditionalFormatting sqref="A232">
    <cfRule type="expression" dxfId="6867" priority="6878" stopIfTrue="1">
      <formula>AND(ISERROR(MATCH(A232,accounts,0)),NOT(ISBLANK(A232)))</formula>
    </cfRule>
  </conditionalFormatting>
  <conditionalFormatting sqref="N233">
    <cfRule type="cellIs" dxfId="6866" priority="6869" stopIfTrue="1" operator="lessThan">
      <formula>0</formula>
    </cfRule>
  </conditionalFormatting>
  <conditionalFormatting sqref="F233">
    <cfRule type="expression" dxfId="6865" priority="6870" stopIfTrue="1">
      <formula>AND(NOT(ISBLANK(F233)),ISERROR(MATCH(F233,categories,0)))</formula>
    </cfRule>
    <cfRule type="expression" dxfId="6864" priority="6871" stopIfTrue="1">
      <formula>OR(F233="[Balance]",F233="[Transfer]",ISBLANK(F233))</formula>
    </cfRule>
    <cfRule type="expression" dxfId="6863" priority="6872" stopIfTrue="1">
      <formula>OR(ISERROR(MATCH(F233,yearlyA,0)),ISERROR(MATCH(F233,monthlyA,0)))</formula>
    </cfRule>
  </conditionalFormatting>
  <conditionalFormatting sqref="A233">
    <cfRule type="expression" dxfId="6862" priority="6873" stopIfTrue="1">
      <formula>AND(ISERROR(MATCH(A233,accounts,0)),NOT(ISBLANK(A233)))</formula>
    </cfRule>
  </conditionalFormatting>
  <conditionalFormatting sqref="N233">
    <cfRule type="cellIs" dxfId="6861" priority="6864" stopIfTrue="1" operator="lessThan">
      <formula>0</formula>
    </cfRule>
  </conditionalFormatting>
  <conditionalFormatting sqref="F233">
    <cfRule type="expression" dxfId="6860" priority="6865" stopIfTrue="1">
      <formula>AND(NOT(ISBLANK(F233)),ISERROR(MATCH(F233,categories,0)))</formula>
    </cfRule>
    <cfRule type="expression" dxfId="6859" priority="6866" stopIfTrue="1">
      <formula>OR(F233="[Balance]",F233="[Transfer]",ISBLANK(F233))</formula>
    </cfRule>
    <cfRule type="expression" dxfId="6858" priority="6867" stopIfTrue="1">
      <formula>OR(ISERROR(MATCH(F233,yearlyA,0)),ISERROR(MATCH(F233,monthlyA,0)))</formula>
    </cfRule>
  </conditionalFormatting>
  <conditionalFormatting sqref="A233">
    <cfRule type="expression" dxfId="6857" priority="6868" stopIfTrue="1">
      <formula>AND(ISERROR(MATCH(A233,accounts,0)),NOT(ISBLANK(A233)))</formula>
    </cfRule>
  </conditionalFormatting>
  <conditionalFormatting sqref="N234">
    <cfRule type="cellIs" dxfId="6856" priority="6859" stopIfTrue="1" operator="lessThan">
      <formula>0</formula>
    </cfRule>
  </conditionalFormatting>
  <conditionalFormatting sqref="F234">
    <cfRule type="expression" dxfId="6855" priority="6860" stopIfTrue="1">
      <formula>AND(NOT(ISBLANK(F234)),ISERROR(MATCH(F234,categories,0)))</formula>
    </cfRule>
    <cfRule type="expression" dxfId="6854" priority="6861" stopIfTrue="1">
      <formula>OR(F234="[Balance]",F234="[Transfer]",ISBLANK(F234))</formula>
    </cfRule>
    <cfRule type="expression" dxfId="6853" priority="6862" stopIfTrue="1">
      <formula>OR(ISERROR(MATCH(F234,yearlyA,0)),ISERROR(MATCH(F234,monthlyA,0)))</formula>
    </cfRule>
  </conditionalFormatting>
  <conditionalFormatting sqref="A234">
    <cfRule type="expression" dxfId="6852" priority="6863" stopIfTrue="1">
      <formula>AND(ISERROR(MATCH(A234,accounts,0)),NOT(ISBLANK(A234)))</formula>
    </cfRule>
  </conditionalFormatting>
  <conditionalFormatting sqref="N234">
    <cfRule type="cellIs" dxfId="6851" priority="6854" stopIfTrue="1" operator="lessThan">
      <formula>0</formula>
    </cfRule>
  </conditionalFormatting>
  <conditionalFormatting sqref="F234">
    <cfRule type="expression" dxfId="6850" priority="6855" stopIfTrue="1">
      <formula>AND(NOT(ISBLANK(F234)),ISERROR(MATCH(F234,categories,0)))</formula>
    </cfRule>
    <cfRule type="expression" dxfId="6849" priority="6856" stopIfTrue="1">
      <formula>OR(F234="[Balance]",F234="[Transfer]",ISBLANK(F234))</formula>
    </cfRule>
    <cfRule type="expression" dxfId="6848" priority="6857" stopIfTrue="1">
      <formula>OR(ISERROR(MATCH(F234,yearlyA,0)),ISERROR(MATCH(F234,monthlyA,0)))</formula>
    </cfRule>
  </conditionalFormatting>
  <conditionalFormatting sqref="A234">
    <cfRule type="expression" dxfId="6847" priority="6858" stopIfTrue="1">
      <formula>AND(ISERROR(MATCH(A234,accounts,0)),NOT(ISBLANK(A234)))</formula>
    </cfRule>
  </conditionalFormatting>
  <conditionalFormatting sqref="N235">
    <cfRule type="cellIs" dxfId="6846" priority="6849" stopIfTrue="1" operator="lessThan">
      <formula>0</formula>
    </cfRule>
  </conditionalFormatting>
  <conditionalFormatting sqref="F235">
    <cfRule type="expression" dxfId="6845" priority="6850" stopIfTrue="1">
      <formula>AND(NOT(ISBLANK(F235)),ISERROR(MATCH(F235,categories,0)))</formula>
    </cfRule>
    <cfRule type="expression" dxfId="6844" priority="6851" stopIfTrue="1">
      <formula>OR(F235="[Balance]",F235="[Transfer]",ISBLANK(F235))</formula>
    </cfRule>
    <cfRule type="expression" dxfId="6843" priority="6852" stopIfTrue="1">
      <formula>OR(ISERROR(MATCH(F235,yearlyA,0)),ISERROR(MATCH(F235,monthlyA,0)))</formula>
    </cfRule>
  </conditionalFormatting>
  <conditionalFormatting sqref="A235">
    <cfRule type="expression" dxfId="6842" priority="6853" stopIfTrue="1">
      <formula>AND(ISERROR(MATCH(A235,accounts,0)),NOT(ISBLANK(A235)))</formula>
    </cfRule>
  </conditionalFormatting>
  <conditionalFormatting sqref="N235">
    <cfRule type="cellIs" dxfId="6841" priority="6844" stopIfTrue="1" operator="lessThan">
      <formula>0</formula>
    </cfRule>
  </conditionalFormatting>
  <conditionalFormatting sqref="F235">
    <cfRule type="expression" dxfId="6840" priority="6845" stopIfTrue="1">
      <formula>AND(NOT(ISBLANK(F235)),ISERROR(MATCH(F235,categories,0)))</formula>
    </cfRule>
    <cfRule type="expression" dxfId="6839" priority="6846" stopIfTrue="1">
      <formula>OR(F235="[Balance]",F235="[Transfer]",ISBLANK(F235))</formula>
    </cfRule>
    <cfRule type="expression" dxfId="6838" priority="6847" stopIfTrue="1">
      <formula>OR(ISERROR(MATCH(F235,yearlyA,0)),ISERROR(MATCH(F235,monthlyA,0)))</formula>
    </cfRule>
  </conditionalFormatting>
  <conditionalFormatting sqref="A235">
    <cfRule type="expression" dxfId="6837" priority="6848" stopIfTrue="1">
      <formula>AND(ISERROR(MATCH(A235,accounts,0)),NOT(ISBLANK(A235)))</formula>
    </cfRule>
  </conditionalFormatting>
  <conditionalFormatting sqref="N236">
    <cfRule type="cellIs" dxfId="6836" priority="6839" stopIfTrue="1" operator="lessThan">
      <formula>0</formula>
    </cfRule>
  </conditionalFormatting>
  <conditionalFormatting sqref="F236">
    <cfRule type="expression" dxfId="6835" priority="6840" stopIfTrue="1">
      <formula>AND(NOT(ISBLANK(F236)),ISERROR(MATCH(F236,categories,0)))</formula>
    </cfRule>
    <cfRule type="expression" dxfId="6834" priority="6841" stopIfTrue="1">
      <formula>OR(F236="[Balance]",F236="[Transfer]",ISBLANK(F236))</formula>
    </cfRule>
    <cfRule type="expression" dxfId="6833" priority="6842" stopIfTrue="1">
      <formula>OR(ISERROR(MATCH(F236,yearlyA,0)),ISERROR(MATCH(F236,monthlyA,0)))</formula>
    </cfRule>
  </conditionalFormatting>
  <conditionalFormatting sqref="A236">
    <cfRule type="expression" dxfId="6832" priority="6843" stopIfTrue="1">
      <formula>AND(ISERROR(MATCH(A236,accounts,0)),NOT(ISBLANK(A236)))</formula>
    </cfRule>
  </conditionalFormatting>
  <conditionalFormatting sqref="N236">
    <cfRule type="cellIs" dxfId="6831" priority="6834" stopIfTrue="1" operator="lessThan">
      <formula>0</formula>
    </cfRule>
  </conditionalFormatting>
  <conditionalFormatting sqref="F236">
    <cfRule type="expression" dxfId="6830" priority="6835" stopIfTrue="1">
      <formula>AND(NOT(ISBLANK(F236)),ISERROR(MATCH(F236,categories,0)))</formula>
    </cfRule>
    <cfRule type="expression" dxfId="6829" priority="6836" stopIfTrue="1">
      <formula>OR(F236="[Balance]",F236="[Transfer]",ISBLANK(F236))</formula>
    </cfRule>
    <cfRule type="expression" dxfId="6828" priority="6837" stopIfTrue="1">
      <formula>OR(ISERROR(MATCH(F236,yearlyA,0)),ISERROR(MATCH(F236,monthlyA,0)))</formula>
    </cfRule>
  </conditionalFormatting>
  <conditionalFormatting sqref="A236">
    <cfRule type="expression" dxfId="6827" priority="6838" stopIfTrue="1">
      <formula>AND(ISERROR(MATCH(A236,accounts,0)),NOT(ISBLANK(A236)))</formula>
    </cfRule>
  </conditionalFormatting>
  <conditionalFormatting sqref="N237">
    <cfRule type="cellIs" dxfId="6826" priority="6829" stopIfTrue="1" operator="lessThan">
      <formula>0</formula>
    </cfRule>
  </conditionalFormatting>
  <conditionalFormatting sqref="F237">
    <cfRule type="expression" dxfId="6825" priority="6830" stopIfTrue="1">
      <formula>AND(NOT(ISBLANK(F237)),ISERROR(MATCH(F237,categories,0)))</formula>
    </cfRule>
    <cfRule type="expression" dxfId="6824" priority="6831" stopIfTrue="1">
      <formula>OR(F237="[Balance]",F237="[Transfer]",ISBLANK(F237))</formula>
    </cfRule>
    <cfRule type="expression" dxfId="6823" priority="6832" stopIfTrue="1">
      <formula>OR(ISERROR(MATCH(F237,yearlyA,0)),ISERROR(MATCH(F237,monthlyA,0)))</formula>
    </cfRule>
  </conditionalFormatting>
  <conditionalFormatting sqref="A237">
    <cfRule type="expression" dxfId="6822" priority="6833" stopIfTrue="1">
      <formula>AND(ISERROR(MATCH(A237,accounts,0)),NOT(ISBLANK(A237)))</formula>
    </cfRule>
  </conditionalFormatting>
  <conditionalFormatting sqref="N237">
    <cfRule type="cellIs" dxfId="6821" priority="6824" stopIfTrue="1" operator="lessThan">
      <formula>0</formula>
    </cfRule>
  </conditionalFormatting>
  <conditionalFormatting sqref="F237">
    <cfRule type="expression" dxfId="6820" priority="6825" stopIfTrue="1">
      <formula>AND(NOT(ISBLANK(F237)),ISERROR(MATCH(F237,categories,0)))</formula>
    </cfRule>
    <cfRule type="expression" dxfId="6819" priority="6826" stopIfTrue="1">
      <formula>OR(F237="[Balance]",F237="[Transfer]",ISBLANK(F237))</formula>
    </cfRule>
    <cfRule type="expression" dxfId="6818" priority="6827" stopIfTrue="1">
      <formula>OR(ISERROR(MATCH(F237,yearlyA,0)),ISERROR(MATCH(F237,monthlyA,0)))</formula>
    </cfRule>
  </conditionalFormatting>
  <conditionalFormatting sqref="A237">
    <cfRule type="expression" dxfId="6817" priority="6828" stopIfTrue="1">
      <formula>AND(ISERROR(MATCH(A237,accounts,0)),NOT(ISBLANK(A237)))</formula>
    </cfRule>
  </conditionalFormatting>
  <conditionalFormatting sqref="F239">
    <cfRule type="expression" dxfId="6816" priority="6820" stopIfTrue="1">
      <formula>AND(NOT(ISBLANK(F239)),ISERROR(MATCH(F239,categories,0)))</formula>
    </cfRule>
    <cfRule type="expression" dxfId="6815" priority="6821" stopIfTrue="1">
      <formula>OR(F239="[Balance]",F239="[Transfer]",ISBLANK(F239))</formula>
    </cfRule>
    <cfRule type="expression" dxfId="6814" priority="6822" stopIfTrue="1">
      <formula>OR(ISERROR(MATCH(F239,yearlyA,0)),ISERROR(MATCH(F239,monthlyA,0)))</formula>
    </cfRule>
  </conditionalFormatting>
  <conditionalFormatting sqref="A239">
    <cfRule type="expression" dxfId="6813" priority="6823" stopIfTrue="1">
      <formula>AND(ISERROR(MATCH(A239,accounts,0)),NOT(ISBLANK(A239)))</formula>
    </cfRule>
  </conditionalFormatting>
  <conditionalFormatting sqref="F239">
    <cfRule type="expression" dxfId="6812" priority="6815" stopIfTrue="1">
      <formula>AND(NOT(ISBLANK(F239)),ISERROR(MATCH(F239,categories,0)))</formula>
    </cfRule>
    <cfRule type="expression" dxfId="6811" priority="6816" stopIfTrue="1">
      <formula>OR(F239="[Balance]",F239="[Transfer]",ISBLANK(F239))</formula>
    </cfRule>
    <cfRule type="expression" dxfId="6810" priority="6817" stopIfTrue="1">
      <formula>OR(ISERROR(MATCH(F239,yearlyA,0)),ISERROR(MATCH(F239,monthlyA,0)))</formula>
    </cfRule>
  </conditionalFormatting>
  <conditionalFormatting sqref="A239">
    <cfRule type="expression" dxfId="6809" priority="6818" stopIfTrue="1">
      <formula>AND(ISERROR(MATCH(A239,accounts,0)),NOT(ISBLANK(A239)))</formula>
    </cfRule>
  </conditionalFormatting>
  <conditionalFormatting sqref="N238">
    <cfRule type="cellIs" dxfId="6808" priority="6809" stopIfTrue="1" operator="lessThan">
      <formula>0</formula>
    </cfRule>
  </conditionalFormatting>
  <conditionalFormatting sqref="F238">
    <cfRule type="expression" dxfId="6807" priority="6810" stopIfTrue="1">
      <formula>AND(NOT(ISBLANK(F238)),ISERROR(MATCH(F238,categories,0)))</formula>
    </cfRule>
    <cfRule type="expression" dxfId="6806" priority="6811" stopIfTrue="1">
      <formula>OR(F238="[Balance]",F238="[Transfer]",ISBLANK(F238))</formula>
    </cfRule>
    <cfRule type="expression" dxfId="6805" priority="6812" stopIfTrue="1">
      <formula>OR(ISERROR(MATCH(F238,yearlyA,0)),ISERROR(MATCH(F238,monthlyA,0)))</formula>
    </cfRule>
  </conditionalFormatting>
  <conditionalFormatting sqref="A238">
    <cfRule type="expression" dxfId="6804" priority="6813" stopIfTrue="1">
      <formula>AND(ISERROR(MATCH(A238,accounts,0)),NOT(ISBLANK(A238)))</formula>
    </cfRule>
  </conditionalFormatting>
  <conditionalFormatting sqref="N238">
    <cfRule type="cellIs" dxfId="6803" priority="6804" stopIfTrue="1" operator="lessThan">
      <formula>0</formula>
    </cfRule>
  </conditionalFormatting>
  <conditionalFormatting sqref="F238">
    <cfRule type="expression" dxfId="6802" priority="6805" stopIfTrue="1">
      <formula>AND(NOT(ISBLANK(F238)),ISERROR(MATCH(F238,categories,0)))</formula>
    </cfRule>
    <cfRule type="expression" dxfId="6801" priority="6806" stopIfTrue="1">
      <formula>OR(F238="[Balance]",F238="[Transfer]",ISBLANK(F238))</formula>
    </cfRule>
    <cfRule type="expression" dxfId="6800" priority="6807" stopIfTrue="1">
      <formula>OR(ISERROR(MATCH(F238,yearlyA,0)),ISERROR(MATCH(F238,monthlyA,0)))</formula>
    </cfRule>
  </conditionalFormatting>
  <conditionalFormatting sqref="A238">
    <cfRule type="expression" dxfId="6799" priority="6808" stopIfTrue="1">
      <formula>AND(ISERROR(MATCH(A238,accounts,0)),NOT(ISBLANK(A238)))</formula>
    </cfRule>
  </conditionalFormatting>
  <conditionalFormatting sqref="N240">
    <cfRule type="cellIs" dxfId="6798" priority="6799" stopIfTrue="1" operator="lessThan">
      <formula>0</formula>
    </cfRule>
  </conditionalFormatting>
  <conditionalFormatting sqref="F240">
    <cfRule type="expression" dxfId="6797" priority="6800" stopIfTrue="1">
      <formula>AND(NOT(ISBLANK(F240)),ISERROR(MATCH(F240,categories,0)))</formula>
    </cfRule>
    <cfRule type="expression" dxfId="6796" priority="6801" stopIfTrue="1">
      <formula>OR(F240="[Balance]",F240="[Transfer]",ISBLANK(F240))</formula>
    </cfRule>
    <cfRule type="expression" dxfId="6795" priority="6802" stopIfTrue="1">
      <formula>OR(ISERROR(MATCH(F240,yearlyA,0)),ISERROR(MATCH(F240,monthlyA,0)))</formula>
    </cfRule>
  </conditionalFormatting>
  <conditionalFormatting sqref="A240">
    <cfRule type="expression" dxfId="6794" priority="6803" stopIfTrue="1">
      <formula>AND(ISERROR(MATCH(A240,accounts,0)),NOT(ISBLANK(A240)))</formula>
    </cfRule>
  </conditionalFormatting>
  <conditionalFormatting sqref="N240">
    <cfRule type="cellIs" dxfId="6793" priority="6794" stopIfTrue="1" operator="lessThan">
      <formula>0</formula>
    </cfRule>
  </conditionalFormatting>
  <conditionalFormatting sqref="F240">
    <cfRule type="expression" dxfId="6792" priority="6795" stopIfTrue="1">
      <formula>AND(NOT(ISBLANK(F240)),ISERROR(MATCH(F240,categories,0)))</formula>
    </cfRule>
    <cfRule type="expression" dxfId="6791" priority="6796" stopIfTrue="1">
      <formula>OR(F240="[Balance]",F240="[Transfer]",ISBLANK(F240))</formula>
    </cfRule>
    <cfRule type="expression" dxfId="6790" priority="6797" stopIfTrue="1">
      <formula>OR(ISERROR(MATCH(F240,yearlyA,0)),ISERROR(MATCH(F240,monthlyA,0)))</formula>
    </cfRule>
  </conditionalFormatting>
  <conditionalFormatting sqref="A240">
    <cfRule type="expression" dxfId="6789" priority="6798" stopIfTrue="1">
      <formula>AND(ISERROR(MATCH(A240,accounts,0)),NOT(ISBLANK(A240)))</formula>
    </cfRule>
  </conditionalFormatting>
  <conditionalFormatting sqref="N241">
    <cfRule type="cellIs" dxfId="6788" priority="6789" stopIfTrue="1" operator="lessThan">
      <formula>0</formula>
    </cfRule>
  </conditionalFormatting>
  <conditionalFormatting sqref="F241">
    <cfRule type="expression" dxfId="6787" priority="6790" stopIfTrue="1">
      <formula>AND(NOT(ISBLANK(F241)),ISERROR(MATCH(F241,categories,0)))</formula>
    </cfRule>
    <cfRule type="expression" dxfId="6786" priority="6791" stopIfTrue="1">
      <formula>OR(F241="[Balance]",F241="[Transfer]",ISBLANK(F241))</formula>
    </cfRule>
    <cfRule type="expression" dxfId="6785" priority="6792" stopIfTrue="1">
      <formula>OR(ISERROR(MATCH(F241,yearlyA,0)),ISERROR(MATCH(F241,monthlyA,0)))</formula>
    </cfRule>
  </conditionalFormatting>
  <conditionalFormatting sqref="A241">
    <cfRule type="expression" dxfId="6784" priority="6793" stopIfTrue="1">
      <formula>AND(ISERROR(MATCH(A241,accounts,0)),NOT(ISBLANK(A241)))</formula>
    </cfRule>
  </conditionalFormatting>
  <conditionalFormatting sqref="N241">
    <cfRule type="cellIs" dxfId="6783" priority="6784" stopIfTrue="1" operator="lessThan">
      <formula>0</formula>
    </cfRule>
  </conditionalFormatting>
  <conditionalFormatting sqref="F241">
    <cfRule type="expression" dxfId="6782" priority="6785" stopIfTrue="1">
      <formula>AND(NOT(ISBLANK(F241)),ISERROR(MATCH(F241,categories,0)))</formula>
    </cfRule>
    <cfRule type="expression" dxfId="6781" priority="6786" stopIfTrue="1">
      <formula>OR(F241="[Balance]",F241="[Transfer]",ISBLANK(F241))</formula>
    </cfRule>
    <cfRule type="expression" dxfId="6780" priority="6787" stopIfTrue="1">
      <formula>OR(ISERROR(MATCH(F241,yearlyA,0)),ISERROR(MATCH(F241,monthlyA,0)))</formula>
    </cfRule>
  </conditionalFormatting>
  <conditionalFormatting sqref="A241">
    <cfRule type="expression" dxfId="6779" priority="6788" stopIfTrue="1">
      <formula>AND(ISERROR(MATCH(A241,accounts,0)),NOT(ISBLANK(A241)))</formula>
    </cfRule>
  </conditionalFormatting>
  <conditionalFormatting sqref="N242">
    <cfRule type="cellIs" dxfId="6778" priority="6779" stopIfTrue="1" operator="lessThan">
      <formula>0</formula>
    </cfRule>
  </conditionalFormatting>
  <conditionalFormatting sqref="F242">
    <cfRule type="expression" dxfId="6777" priority="6780" stopIfTrue="1">
      <formula>AND(NOT(ISBLANK(F242)),ISERROR(MATCH(F242,categories,0)))</formula>
    </cfRule>
    <cfRule type="expression" dxfId="6776" priority="6781" stopIfTrue="1">
      <formula>OR(F242="[Balance]",F242="[Transfer]",ISBLANK(F242))</formula>
    </cfRule>
    <cfRule type="expression" dxfId="6775" priority="6782" stopIfTrue="1">
      <formula>OR(ISERROR(MATCH(F242,yearlyA,0)),ISERROR(MATCH(F242,monthlyA,0)))</formula>
    </cfRule>
  </conditionalFormatting>
  <conditionalFormatting sqref="A242">
    <cfRule type="expression" dxfId="6774" priority="6783" stopIfTrue="1">
      <formula>AND(ISERROR(MATCH(A242,accounts,0)),NOT(ISBLANK(A242)))</formula>
    </cfRule>
  </conditionalFormatting>
  <conditionalFormatting sqref="N242">
    <cfRule type="cellIs" dxfId="6773" priority="6774" stopIfTrue="1" operator="lessThan">
      <formula>0</formula>
    </cfRule>
  </conditionalFormatting>
  <conditionalFormatting sqref="F242">
    <cfRule type="expression" dxfId="6772" priority="6775" stopIfTrue="1">
      <formula>AND(NOT(ISBLANK(F242)),ISERROR(MATCH(F242,categories,0)))</formula>
    </cfRule>
    <cfRule type="expression" dxfId="6771" priority="6776" stopIfTrue="1">
      <formula>OR(F242="[Balance]",F242="[Transfer]",ISBLANK(F242))</formula>
    </cfRule>
    <cfRule type="expression" dxfId="6770" priority="6777" stopIfTrue="1">
      <formula>OR(ISERROR(MATCH(F242,yearlyA,0)),ISERROR(MATCH(F242,monthlyA,0)))</formula>
    </cfRule>
  </conditionalFormatting>
  <conditionalFormatting sqref="A242">
    <cfRule type="expression" dxfId="6769" priority="6778" stopIfTrue="1">
      <formula>AND(ISERROR(MATCH(A242,accounts,0)),NOT(ISBLANK(A242)))</formula>
    </cfRule>
  </conditionalFormatting>
  <conditionalFormatting sqref="N243">
    <cfRule type="cellIs" dxfId="6768" priority="6769" stopIfTrue="1" operator="lessThan">
      <formula>0</formula>
    </cfRule>
  </conditionalFormatting>
  <conditionalFormatting sqref="F243">
    <cfRule type="expression" dxfId="6767" priority="6770" stopIfTrue="1">
      <formula>AND(NOT(ISBLANK(F243)),ISERROR(MATCH(F243,categories,0)))</formula>
    </cfRule>
    <cfRule type="expression" dxfId="6766" priority="6771" stopIfTrue="1">
      <formula>OR(F243="[Balance]",F243="[Transfer]",ISBLANK(F243))</formula>
    </cfRule>
    <cfRule type="expression" dxfId="6765" priority="6772" stopIfTrue="1">
      <formula>OR(ISERROR(MATCH(F243,yearlyA,0)),ISERROR(MATCH(F243,monthlyA,0)))</formula>
    </cfRule>
  </conditionalFormatting>
  <conditionalFormatting sqref="A243">
    <cfRule type="expression" dxfId="6764" priority="6773" stopIfTrue="1">
      <formula>AND(ISERROR(MATCH(A243,accounts,0)),NOT(ISBLANK(A243)))</formula>
    </cfRule>
  </conditionalFormatting>
  <conditionalFormatting sqref="N243">
    <cfRule type="cellIs" dxfId="6763" priority="6764" stopIfTrue="1" operator="lessThan">
      <formula>0</formula>
    </cfRule>
  </conditionalFormatting>
  <conditionalFormatting sqref="F243">
    <cfRule type="expression" dxfId="6762" priority="6765" stopIfTrue="1">
      <formula>AND(NOT(ISBLANK(F243)),ISERROR(MATCH(F243,categories,0)))</formula>
    </cfRule>
    <cfRule type="expression" dxfId="6761" priority="6766" stopIfTrue="1">
      <formula>OR(F243="[Balance]",F243="[Transfer]",ISBLANK(F243))</formula>
    </cfRule>
    <cfRule type="expression" dxfId="6760" priority="6767" stopIfTrue="1">
      <formula>OR(ISERROR(MATCH(F243,yearlyA,0)),ISERROR(MATCH(F243,monthlyA,0)))</formula>
    </cfRule>
  </conditionalFormatting>
  <conditionalFormatting sqref="A243">
    <cfRule type="expression" dxfId="6759" priority="6768" stopIfTrue="1">
      <formula>AND(ISERROR(MATCH(A243,accounts,0)),NOT(ISBLANK(A243)))</formula>
    </cfRule>
  </conditionalFormatting>
  <conditionalFormatting sqref="N244">
    <cfRule type="cellIs" dxfId="6758" priority="6759" stopIfTrue="1" operator="lessThan">
      <formula>0</formula>
    </cfRule>
  </conditionalFormatting>
  <conditionalFormatting sqref="F244">
    <cfRule type="expression" dxfId="6757" priority="6760" stopIfTrue="1">
      <formula>AND(NOT(ISBLANK(F244)),ISERROR(MATCH(F244,categories,0)))</formula>
    </cfRule>
    <cfRule type="expression" dxfId="6756" priority="6761" stopIfTrue="1">
      <formula>OR(F244="[Balance]",F244="[Transfer]",ISBLANK(F244))</formula>
    </cfRule>
    <cfRule type="expression" dxfId="6755" priority="6762" stopIfTrue="1">
      <formula>OR(ISERROR(MATCH(F244,yearlyA,0)),ISERROR(MATCH(F244,monthlyA,0)))</formula>
    </cfRule>
  </conditionalFormatting>
  <conditionalFormatting sqref="A244">
    <cfRule type="expression" dxfId="6754" priority="6763" stopIfTrue="1">
      <formula>AND(ISERROR(MATCH(A244,accounts,0)),NOT(ISBLANK(A244)))</formula>
    </cfRule>
  </conditionalFormatting>
  <conditionalFormatting sqref="N244">
    <cfRule type="cellIs" dxfId="6753" priority="6754" stopIfTrue="1" operator="lessThan">
      <formula>0</formula>
    </cfRule>
  </conditionalFormatting>
  <conditionalFormatting sqref="F244">
    <cfRule type="expression" dxfId="6752" priority="6755" stopIfTrue="1">
      <formula>AND(NOT(ISBLANK(F244)),ISERROR(MATCH(F244,categories,0)))</formula>
    </cfRule>
    <cfRule type="expression" dxfId="6751" priority="6756" stopIfTrue="1">
      <formula>OR(F244="[Balance]",F244="[Transfer]",ISBLANK(F244))</formula>
    </cfRule>
    <cfRule type="expression" dxfId="6750" priority="6757" stopIfTrue="1">
      <formula>OR(ISERROR(MATCH(F244,yearlyA,0)),ISERROR(MATCH(F244,monthlyA,0)))</formula>
    </cfRule>
  </conditionalFormatting>
  <conditionalFormatting sqref="A244">
    <cfRule type="expression" dxfId="6749" priority="6758" stopIfTrue="1">
      <formula>AND(ISERROR(MATCH(A244,accounts,0)),NOT(ISBLANK(A244)))</formula>
    </cfRule>
  </conditionalFormatting>
  <conditionalFormatting sqref="N245">
    <cfRule type="cellIs" dxfId="6748" priority="6749" stopIfTrue="1" operator="lessThan">
      <formula>0</formula>
    </cfRule>
  </conditionalFormatting>
  <conditionalFormatting sqref="F245">
    <cfRule type="expression" dxfId="6747" priority="6750" stopIfTrue="1">
      <formula>AND(NOT(ISBLANK(F245)),ISERROR(MATCH(F245,categories,0)))</formula>
    </cfRule>
    <cfRule type="expression" dxfId="6746" priority="6751" stopIfTrue="1">
      <formula>OR(F245="[Balance]",F245="[Transfer]",ISBLANK(F245))</formula>
    </cfRule>
    <cfRule type="expression" dxfId="6745" priority="6752" stopIfTrue="1">
      <formula>OR(ISERROR(MATCH(F245,yearlyA,0)),ISERROR(MATCH(F245,monthlyA,0)))</formula>
    </cfRule>
  </conditionalFormatting>
  <conditionalFormatting sqref="A245">
    <cfRule type="expression" dxfId="6744" priority="6753" stopIfTrue="1">
      <formula>AND(ISERROR(MATCH(A245,accounts,0)),NOT(ISBLANK(A245)))</formula>
    </cfRule>
  </conditionalFormatting>
  <conditionalFormatting sqref="N245">
    <cfRule type="cellIs" dxfId="6743" priority="6744" stopIfTrue="1" operator="lessThan">
      <formula>0</formula>
    </cfRule>
  </conditionalFormatting>
  <conditionalFormatting sqref="F245">
    <cfRule type="expression" dxfId="6742" priority="6745" stopIfTrue="1">
      <formula>AND(NOT(ISBLANK(F245)),ISERROR(MATCH(F245,categories,0)))</formula>
    </cfRule>
    <cfRule type="expression" dxfId="6741" priority="6746" stopIfTrue="1">
      <formula>OR(F245="[Balance]",F245="[Transfer]",ISBLANK(F245))</formula>
    </cfRule>
    <cfRule type="expression" dxfId="6740" priority="6747" stopIfTrue="1">
      <formula>OR(ISERROR(MATCH(F245,yearlyA,0)),ISERROR(MATCH(F245,monthlyA,0)))</formula>
    </cfRule>
  </conditionalFormatting>
  <conditionalFormatting sqref="A245">
    <cfRule type="expression" dxfId="6739" priority="6748" stopIfTrue="1">
      <formula>AND(ISERROR(MATCH(A245,accounts,0)),NOT(ISBLANK(A245)))</formula>
    </cfRule>
  </conditionalFormatting>
  <conditionalFormatting sqref="N246">
    <cfRule type="cellIs" dxfId="6738" priority="6739" stopIfTrue="1" operator="lessThan">
      <formula>0</formula>
    </cfRule>
  </conditionalFormatting>
  <conditionalFormatting sqref="F246">
    <cfRule type="expression" dxfId="6737" priority="6740" stopIfTrue="1">
      <formula>AND(NOT(ISBLANK(F246)),ISERROR(MATCH(F246,categories,0)))</formula>
    </cfRule>
    <cfRule type="expression" dxfId="6736" priority="6741" stopIfTrue="1">
      <formula>OR(F246="[Balance]",F246="[Transfer]",ISBLANK(F246))</formula>
    </cfRule>
    <cfRule type="expression" dxfId="6735" priority="6742" stopIfTrue="1">
      <formula>OR(ISERROR(MATCH(F246,yearlyA,0)),ISERROR(MATCH(F246,monthlyA,0)))</formula>
    </cfRule>
  </conditionalFormatting>
  <conditionalFormatting sqref="A246">
    <cfRule type="expression" dxfId="6734" priority="6743" stopIfTrue="1">
      <formula>AND(ISERROR(MATCH(A246,accounts,0)),NOT(ISBLANK(A246)))</formula>
    </cfRule>
  </conditionalFormatting>
  <conditionalFormatting sqref="N246">
    <cfRule type="cellIs" dxfId="6733" priority="6734" stopIfTrue="1" operator="lessThan">
      <formula>0</formula>
    </cfRule>
  </conditionalFormatting>
  <conditionalFormatting sqref="F246">
    <cfRule type="expression" dxfId="6732" priority="6735" stopIfTrue="1">
      <formula>AND(NOT(ISBLANK(F246)),ISERROR(MATCH(F246,categories,0)))</formula>
    </cfRule>
    <cfRule type="expression" dxfId="6731" priority="6736" stopIfTrue="1">
      <formula>OR(F246="[Balance]",F246="[Transfer]",ISBLANK(F246))</formula>
    </cfRule>
    <cfRule type="expression" dxfId="6730" priority="6737" stopIfTrue="1">
      <formula>OR(ISERROR(MATCH(F246,yearlyA,0)),ISERROR(MATCH(F246,monthlyA,0)))</formula>
    </cfRule>
  </conditionalFormatting>
  <conditionalFormatting sqref="A246">
    <cfRule type="expression" dxfId="6729" priority="6738" stopIfTrue="1">
      <formula>AND(ISERROR(MATCH(A246,accounts,0)),NOT(ISBLANK(A246)))</formula>
    </cfRule>
  </conditionalFormatting>
  <conditionalFormatting sqref="N247">
    <cfRule type="cellIs" dxfId="6728" priority="6729" stopIfTrue="1" operator="lessThan">
      <formula>0</formula>
    </cfRule>
  </conditionalFormatting>
  <conditionalFormatting sqref="F247">
    <cfRule type="expression" dxfId="6727" priority="6730" stopIfTrue="1">
      <formula>AND(NOT(ISBLANK(F247)),ISERROR(MATCH(F247,categories,0)))</formula>
    </cfRule>
    <cfRule type="expression" dxfId="6726" priority="6731" stopIfTrue="1">
      <formula>OR(F247="[Balance]",F247="[Transfer]",ISBLANK(F247))</formula>
    </cfRule>
    <cfRule type="expression" dxfId="6725" priority="6732" stopIfTrue="1">
      <formula>OR(ISERROR(MATCH(F247,yearlyA,0)),ISERROR(MATCH(F247,monthlyA,0)))</formula>
    </cfRule>
  </conditionalFormatting>
  <conditionalFormatting sqref="A247">
    <cfRule type="expression" dxfId="6724" priority="6733" stopIfTrue="1">
      <formula>AND(ISERROR(MATCH(A247,accounts,0)),NOT(ISBLANK(A247)))</formula>
    </cfRule>
  </conditionalFormatting>
  <conditionalFormatting sqref="N247">
    <cfRule type="cellIs" dxfId="6723" priority="6724" stopIfTrue="1" operator="lessThan">
      <formula>0</formula>
    </cfRule>
  </conditionalFormatting>
  <conditionalFormatting sqref="F247">
    <cfRule type="expression" dxfId="6722" priority="6725" stopIfTrue="1">
      <formula>AND(NOT(ISBLANK(F247)),ISERROR(MATCH(F247,categories,0)))</formula>
    </cfRule>
    <cfRule type="expression" dxfId="6721" priority="6726" stopIfTrue="1">
      <formula>OR(F247="[Balance]",F247="[Transfer]",ISBLANK(F247))</formula>
    </cfRule>
    <cfRule type="expression" dxfId="6720" priority="6727" stopIfTrue="1">
      <formula>OR(ISERROR(MATCH(F247,yearlyA,0)),ISERROR(MATCH(F247,monthlyA,0)))</formula>
    </cfRule>
  </conditionalFormatting>
  <conditionalFormatting sqref="A247">
    <cfRule type="expression" dxfId="6719" priority="6728" stopIfTrue="1">
      <formula>AND(ISERROR(MATCH(A247,accounts,0)),NOT(ISBLANK(A247)))</formula>
    </cfRule>
  </conditionalFormatting>
  <conditionalFormatting sqref="N248">
    <cfRule type="cellIs" dxfId="6718" priority="6719" stopIfTrue="1" operator="lessThan">
      <formula>0</formula>
    </cfRule>
  </conditionalFormatting>
  <conditionalFormatting sqref="F248">
    <cfRule type="expression" dxfId="6717" priority="6720" stopIfTrue="1">
      <formula>AND(NOT(ISBLANK(F248)),ISERROR(MATCH(F248,categories,0)))</formula>
    </cfRule>
    <cfRule type="expression" dxfId="6716" priority="6721" stopIfTrue="1">
      <formula>OR(F248="[Balance]",F248="[Transfer]",ISBLANK(F248))</formula>
    </cfRule>
    <cfRule type="expression" dxfId="6715" priority="6722" stopIfTrue="1">
      <formula>OR(ISERROR(MATCH(F248,yearlyA,0)),ISERROR(MATCH(F248,monthlyA,0)))</formula>
    </cfRule>
  </conditionalFormatting>
  <conditionalFormatting sqref="A248">
    <cfRule type="expression" dxfId="6714" priority="6723" stopIfTrue="1">
      <formula>AND(ISERROR(MATCH(A248,accounts,0)),NOT(ISBLANK(A248)))</formula>
    </cfRule>
  </conditionalFormatting>
  <conditionalFormatting sqref="N248">
    <cfRule type="cellIs" dxfId="6713" priority="6714" stopIfTrue="1" operator="lessThan">
      <formula>0</formula>
    </cfRule>
  </conditionalFormatting>
  <conditionalFormatting sqref="F248">
    <cfRule type="expression" dxfId="6712" priority="6715" stopIfTrue="1">
      <formula>AND(NOT(ISBLANK(F248)),ISERROR(MATCH(F248,categories,0)))</formula>
    </cfRule>
    <cfRule type="expression" dxfId="6711" priority="6716" stopIfTrue="1">
      <formula>OR(F248="[Balance]",F248="[Transfer]",ISBLANK(F248))</formula>
    </cfRule>
    <cfRule type="expression" dxfId="6710" priority="6717" stopIfTrue="1">
      <formula>OR(ISERROR(MATCH(F248,yearlyA,0)),ISERROR(MATCH(F248,monthlyA,0)))</formula>
    </cfRule>
  </conditionalFormatting>
  <conditionalFormatting sqref="A248">
    <cfRule type="expression" dxfId="6709" priority="6718" stopIfTrue="1">
      <formula>AND(ISERROR(MATCH(A248,accounts,0)),NOT(ISBLANK(A248)))</formula>
    </cfRule>
  </conditionalFormatting>
  <conditionalFormatting sqref="N250">
    <cfRule type="cellIs" dxfId="6708" priority="6709" stopIfTrue="1" operator="lessThan">
      <formula>0</formula>
    </cfRule>
  </conditionalFormatting>
  <conditionalFormatting sqref="F250">
    <cfRule type="expression" dxfId="6707" priority="6710" stopIfTrue="1">
      <formula>AND(NOT(ISBLANK(F250)),ISERROR(MATCH(F250,categories,0)))</formula>
    </cfRule>
    <cfRule type="expression" dxfId="6706" priority="6711" stopIfTrue="1">
      <formula>OR(F250="[Balance]",F250="[Transfer]",ISBLANK(F250))</formula>
    </cfRule>
    <cfRule type="expression" dxfId="6705" priority="6712" stopIfTrue="1">
      <formula>OR(ISERROR(MATCH(F250,yearlyA,0)),ISERROR(MATCH(F250,monthlyA,0)))</formula>
    </cfRule>
  </conditionalFormatting>
  <conditionalFormatting sqref="A250">
    <cfRule type="expression" dxfId="6704" priority="6713" stopIfTrue="1">
      <formula>AND(ISERROR(MATCH(A250,accounts,0)),NOT(ISBLANK(A250)))</formula>
    </cfRule>
  </conditionalFormatting>
  <conditionalFormatting sqref="N250">
    <cfRule type="cellIs" dxfId="6703" priority="6704" stopIfTrue="1" operator="lessThan">
      <formula>0</formula>
    </cfRule>
  </conditionalFormatting>
  <conditionalFormatting sqref="F250">
    <cfRule type="expression" dxfId="6702" priority="6705" stopIfTrue="1">
      <formula>AND(NOT(ISBLANK(F250)),ISERROR(MATCH(F250,categories,0)))</formula>
    </cfRule>
    <cfRule type="expression" dxfId="6701" priority="6706" stopIfTrue="1">
      <formula>OR(F250="[Balance]",F250="[Transfer]",ISBLANK(F250))</formula>
    </cfRule>
    <cfRule type="expression" dxfId="6700" priority="6707" stopIfTrue="1">
      <formula>OR(ISERROR(MATCH(F250,yearlyA,0)),ISERROR(MATCH(F250,monthlyA,0)))</formula>
    </cfRule>
  </conditionalFormatting>
  <conditionalFormatting sqref="A250">
    <cfRule type="expression" dxfId="6699" priority="6708" stopIfTrue="1">
      <formula>AND(ISERROR(MATCH(A250,accounts,0)),NOT(ISBLANK(A250)))</formula>
    </cfRule>
  </conditionalFormatting>
  <conditionalFormatting sqref="N249">
    <cfRule type="cellIs" dxfId="6698" priority="6699" stopIfTrue="1" operator="lessThan">
      <formula>0</formula>
    </cfRule>
  </conditionalFormatting>
  <conditionalFormatting sqref="F249">
    <cfRule type="expression" dxfId="6697" priority="6700" stopIfTrue="1">
      <formula>AND(NOT(ISBLANK(F249)),ISERROR(MATCH(F249,categories,0)))</formula>
    </cfRule>
    <cfRule type="expression" dxfId="6696" priority="6701" stopIfTrue="1">
      <formula>OR(F249="[Balance]",F249="[Transfer]",ISBLANK(F249))</formula>
    </cfRule>
    <cfRule type="expression" dxfId="6695" priority="6702" stopIfTrue="1">
      <formula>OR(ISERROR(MATCH(F249,yearlyA,0)),ISERROR(MATCH(F249,monthlyA,0)))</formula>
    </cfRule>
  </conditionalFormatting>
  <conditionalFormatting sqref="A249">
    <cfRule type="expression" dxfId="6694" priority="6703" stopIfTrue="1">
      <formula>AND(ISERROR(MATCH(A249,accounts,0)),NOT(ISBLANK(A249)))</formula>
    </cfRule>
  </conditionalFormatting>
  <conditionalFormatting sqref="N249">
    <cfRule type="cellIs" dxfId="6693" priority="6694" stopIfTrue="1" operator="lessThan">
      <formula>0</formula>
    </cfRule>
  </conditionalFormatting>
  <conditionalFormatting sqref="F249">
    <cfRule type="expression" dxfId="6692" priority="6695" stopIfTrue="1">
      <formula>AND(NOT(ISBLANK(F249)),ISERROR(MATCH(F249,categories,0)))</formula>
    </cfRule>
    <cfRule type="expression" dxfId="6691" priority="6696" stopIfTrue="1">
      <formula>OR(F249="[Balance]",F249="[Transfer]",ISBLANK(F249))</formula>
    </cfRule>
    <cfRule type="expression" dxfId="6690" priority="6697" stopIfTrue="1">
      <formula>OR(ISERROR(MATCH(F249,yearlyA,0)),ISERROR(MATCH(F249,monthlyA,0)))</formula>
    </cfRule>
  </conditionalFormatting>
  <conditionalFormatting sqref="A249">
    <cfRule type="expression" dxfId="6689" priority="6698" stopIfTrue="1">
      <formula>AND(ISERROR(MATCH(A249,accounts,0)),NOT(ISBLANK(A249)))</formula>
    </cfRule>
  </conditionalFormatting>
  <conditionalFormatting sqref="N251">
    <cfRule type="cellIs" dxfId="6688" priority="6689" stopIfTrue="1" operator="lessThan">
      <formula>0</formula>
    </cfRule>
  </conditionalFormatting>
  <conditionalFormatting sqref="F251">
    <cfRule type="expression" dxfId="6687" priority="6690" stopIfTrue="1">
      <formula>AND(NOT(ISBLANK(F251)),ISERROR(MATCH(F251,categories,0)))</formula>
    </cfRule>
    <cfRule type="expression" dxfId="6686" priority="6691" stopIfTrue="1">
      <formula>OR(F251="[Balance]",F251="[Transfer]",ISBLANK(F251))</formula>
    </cfRule>
    <cfRule type="expression" dxfId="6685" priority="6692" stopIfTrue="1">
      <formula>OR(ISERROR(MATCH(F251,yearlyA,0)),ISERROR(MATCH(F251,monthlyA,0)))</formula>
    </cfRule>
  </conditionalFormatting>
  <conditionalFormatting sqref="A251">
    <cfRule type="expression" dxfId="6684" priority="6693" stopIfTrue="1">
      <formula>AND(ISERROR(MATCH(A251,accounts,0)),NOT(ISBLANK(A251)))</formula>
    </cfRule>
  </conditionalFormatting>
  <conditionalFormatting sqref="N251">
    <cfRule type="cellIs" dxfId="6683" priority="6684" stopIfTrue="1" operator="lessThan">
      <formula>0</formula>
    </cfRule>
  </conditionalFormatting>
  <conditionalFormatting sqref="F251">
    <cfRule type="expression" dxfId="6682" priority="6685" stopIfTrue="1">
      <formula>AND(NOT(ISBLANK(F251)),ISERROR(MATCH(F251,categories,0)))</formula>
    </cfRule>
    <cfRule type="expression" dxfId="6681" priority="6686" stopIfTrue="1">
      <formula>OR(F251="[Balance]",F251="[Transfer]",ISBLANK(F251))</formula>
    </cfRule>
    <cfRule type="expression" dxfId="6680" priority="6687" stopIfTrue="1">
      <formula>OR(ISERROR(MATCH(F251,yearlyA,0)),ISERROR(MATCH(F251,monthlyA,0)))</formula>
    </cfRule>
  </conditionalFormatting>
  <conditionalFormatting sqref="A251">
    <cfRule type="expression" dxfId="6679" priority="6688" stopIfTrue="1">
      <formula>AND(ISERROR(MATCH(A251,accounts,0)),NOT(ISBLANK(A251)))</formula>
    </cfRule>
  </conditionalFormatting>
  <conditionalFormatting sqref="N252">
    <cfRule type="cellIs" dxfId="6678" priority="6679" stopIfTrue="1" operator="lessThan">
      <formula>0</formula>
    </cfRule>
  </conditionalFormatting>
  <conditionalFormatting sqref="F252">
    <cfRule type="expression" dxfId="6677" priority="6680" stopIfTrue="1">
      <formula>AND(NOT(ISBLANK(F252)),ISERROR(MATCH(F252,categories,0)))</formula>
    </cfRule>
    <cfRule type="expression" dxfId="6676" priority="6681" stopIfTrue="1">
      <formula>OR(F252="[Balance]",F252="[Transfer]",ISBLANK(F252))</formula>
    </cfRule>
    <cfRule type="expression" dxfId="6675" priority="6682" stopIfTrue="1">
      <formula>OR(ISERROR(MATCH(F252,yearlyA,0)),ISERROR(MATCH(F252,monthlyA,0)))</formula>
    </cfRule>
  </conditionalFormatting>
  <conditionalFormatting sqref="A252">
    <cfRule type="expression" dxfId="6674" priority="6683" stopIfTrue="1">
      <formula>AND(ISERROR(MATCH(A252,accounts,0)),NOT(ISBLANK(A252)))</formula>
    </cfRule>
  </conditionalFormatting>
  <conditionalFormatting sqref="N252">
    <cfRule type="cellIs" dxfId="6673" priority="6674" stopIfTrue="1" operator="lessThan">
      <formula>0</formula>
    </cfRule>
  </conditionalFormatting>
  <conditionalFormatting sqref="F252">
    <cfRule type="expression" dxfId="6672" priority="6675" stopIfTrue="1">
      <formula>AND(NOT(ISBLANK(F252)),ISERROR(MATCH(F252,categories,0)))</formula>
    </cfRule>
    <cfRule type="expression" dxfId="6671" priority="6676" stopIfTrue="1">
      <formula>OR(F252="[Balance]",F252="[Transfer]",ISBLANK(F252))</formula>
    </cfRule>
    <cfRule type="expression" dxfId="6670" priority="6677" stopIfTrue="1">
      <formula>OR(ISERROR(MATCH(F252,yearlyA,0)),ISERROR(MATCH(F252,monthlyA,0)))</formula>
    </cfRule>
  </conditionalFormatting>
  <conditionalFormatting sqref="A252">
    <cfRule type="expression" dxfId="6669" priority="6678" stopIfTrue="1">
      <formula>AND(ISERROR(MATCH(A252,accounts,0)),NOT(ISBLANK(A252)))</formula>
    </cfRule>
  </conditionalFormatting>
  <conditionalFormatting sqref="N253">
    <cfRule type="cellIs" dxfId="6668" priority="6669" stopIfTrue="1" operator="lessThan">
      <formula>0</formula>
    </cfRule>
  </conditionalFormatting>
  <conditionalFormatting sqref="F253">
    <cfRule type="expression" dxfId="6667" priority="6670" stopIfTrue="1">
      <formula>AND(NOT(ISBLANK(F253)),ISERROR(MATCH(F253,categories,0)))</formula>
    </cfRule>
    <cfRule type="expression" dxfId="6666" priority="6671" stopIfTrue="1">
      <formula>OR(F253="[Balance]",F253="[Transfer]",ISBLANK(F253))</formula>
    </cfRule>
    <cfRule type="expression" dxfId="6665" priority="6672" stopIfTrue="1">
      <formula>OR(ISERROR(MATCH(F253,yearlyA,0)),ISERROR(MATCH(F253,monthlyA,0)))</formula>
    </cfRule>
  </conditionalFormatting>
  <conditionalFormatting sqref="A253">
    <cfRule type="expression" dxfId="6664" priority="6673" stopIfTrue="1">
      <formula>AND(ISERROR(MATCH(A253,accounts,0)),NOT(ISBLANK(A253)))</formula>
    </cfRule>
  </conditionalFormatting>
  <conditionalFormatting sqref="N253">
    <cfRule type="cellIs" dxfId="6663" priority="6664" stopIfTrue="1" operator="lessThan">
      <formula>0</formula>
    </cfRule>
  </conditionalFormatting>
  <conditionalFormatting sqref="F253">
    <cfRule type="expression" dxfId="6662" priority="6665" stopIfTrue="1">
      <formula>AND(NOT(ISBLANK(F253)),ISERROR(MATCH(F253,categories,0)))</formula>
    </cfRule>
    <cfRule type="expression" dxfId="6661" priority="6666" stopIfTrue="1">
      <formula>OR(F253="[Balance]",F253="[Transfer]",ISBLANK(F253))</formula>
    </cfRule>
    <cfRule type="expression" dxfId="6660" priority="6667" stopIfTrue="1">
      <formula>OR(ISERROR(MATCH(F253,yearlyA,0)),ISERROR(MATCH(F253,monthlyA,0)))</formula>
    </cfRule>
  </conditionalFormatting>
  <conditionalFormatting sqref="A253">
    <cfRule type="expression" dxfId="6659" priority="6668" stopIfTrue="1">
      <formula>AND(ISERROR(MATCH(A253,accounts,0)),NOT(ISBLANK(A253)))</formula>
    </cfRule>
  </conditionalFormatting>
  <conditionalFormatting sqref="N254">
    <cfRule type="cellIs" dxfId="6658" priority="6659" stopIfTrue="1" operator="lessThan">
      <formula>0</formula>
    </cfRule>
  </conditionalFormatting>
  <conditionalFormatting sqref="F254">
    <cfRule type="expression" dxfId="6657" priority="6660" stopIfTrue="1">
      <formula>AND(NOT(ISBLANK(F254)),ISERROR(MATCH(F254,categories,0)))</formula>
    </cfRule>
    <cfRule type="expression" dxfId="6656" priority="6661" stopIfTrue="1">
      <formula>OR(F254="[Balance]",F254="[Transfer]",ISBLANK(F254))</formula>
    </cfRule>
    <cfRule type="expression" dxfId="6655" priority="6662" stopIfTrue="1">
      <formula>OR(ISERROR(MATCH(F254,yearlyA,0)),ISERROR(MATCH(F254,monthlyA,0)))</formula>
    </cfRule>
  </conditionalFormatting>
  <conditionalFormatting sqref="A254">
    <cfRule type="expression" dxfId="6654" priority="6663" stopIfTrue="1">
      <formula>AND(ISERROR(MATCH(A254,accounts,0)),NOT(ISBLANK(A254)))</formula>
    </cfRule>
  </conditionalFormatting>
  <conditionalFormatting sqref="N254">
    <cfRule type="cellIs" dxfId="6653" priority="6654" stopIfTrue="1" operator="lessThan">
      <formula>0</formula>
    </cfRule>
  </conditionalFormatting>
  <conditionalFormatting sqref="F254">
    <cfRule type="expression" dxfId="6652" priority="6655" stopIfTrue="1">
      <formula>AND(NOT(ISBLANK(F254)),ISERROR(MATCH(F254,categories,0)))</formula>
    </cfRule>
    <cfRule type="expression" dxfId="6651" priority="6656" stopIfTrue="1">
      <formula>OR(F254="[Balance]",F254="[Transfer]",ISBLANK(F254))</formula>
    </cfRule>
    <cfRule type="expression" dxfId="6650" priority="6657" stopIfTrue="1">
      <formula>OR(ISERROR(MATCH(F254,yearlyA,0)),ISERROR(MATCH(F254,monthlyA,0)))</formula>
    </cfRule>
  </conditionalFormatting>
  <conditionalFormatting sqref="A254">
    <cfRule type="expression" dxfId="6649" priority="6658" stopIfTrue="1">
      <formula>AND(ISERROR(MATCH(A254,accounts,0)),NOT(ISBLANK(A254)))</formula>
    </cfRule>
  </conditionalFormatting>
  <conditionalFormatting sqref="N255">
    <cfRule type="cellIs" dxfId="6648" priority="6649" stopIfTrue="1" operator="lessThan">
      <formula>0</formula>
    </cfRule>
  </conditionalFormatting>
  <conditionalFormatting sqref="F255">
    <cfRule type="expression" dxfId="6647" priority="6650" stopIfTrue="1">
      <formula>AND(NOT(ISBLANK(F255)),ISERROR(MATCH(F255,categories,0)))</formula>
    </cfRule>
    <cfRule type="expression" dxfId="6646" priority="6651" stopIfTrue="1">
      <formula>OR(F255="[Balance]",F255="[Transfer]",ISBLANK(F255))</formula>
    </cfRule>
    <cfRule type="expression" dxfId="6645" priority="6652" stopIfTrue="1">
      <formula>OR(ISERROR(MATCH(F255,yearlyA,0)),ISERROR(MATCH(F255,monthlyA,0)))</formula>
    </cfRule>
  </conditionalFormatting>
  <conditionalFormatting sqref="A255">
    <cfRule type="expression" dxfId="6644" priority="6653" stopIfTrue="1">
      <formula>AND(ISERROR(MATCH(A255,accounts,0)),NOT(ISBLANK(A255)))</formula>
    </cfRule>
  </conditionalFormatting>
  <conditionalFormatting sqref="N255">
    <cfRule type="cellIs" dxfId="6643" priority="6644" stopIfTrue="1" operator="lessThan">
      <formula>0</formula>
    </cfRule>
  </conditionalFormatting>
  <conditionalFormatting sqref="F255">
    <cfRule type="expression" dxfId="6642" priority="6645" stopIfTrue="1">
      <formula>AND(NOT(ISBLANK(F255)),ISERROR(MATCH(F255,categories,0)))</formula>
    </cfRule>
    <cfRule type="expression" dxfId="6641" priority="6646" stopIfTrue="1">
      <formula>OR(F255="[Balance]",F255="[Transfer]",ISBLANK(F255))</formula>
    </cfRule>
    <cfRule type="expression" dxfId="6640" priority="6647" stopIfTrue="1">
      <formula>OR(ISERROR(MATCH(F255,yearlyA,0)),ISERROR(MATCH(F255,monthlyA,0)))</formula>
    </cfRule>
  </conditionalFormatting>
  <conditionalFormatting sqref="A255">
    <cfRule type="expression" dxfId="6639" priority="6648" stopIfTrue="1">
      <formula>AND(ISERROR(MATCH(A255,accounts,0)),NOT(ISBLANK(A255)))</formula>
    </cfRule>
  </conditionalFormatting>
  <conditionalFormatting sqref="N257">
    <cfRule type="cellIs" dxfId="6638" priority="6639" stopIfTrue="1" operator="lessThan">
      <formula>0</formula>
    </cfRule>
  </conditionalFormatting>
  <conditionalFormatting sqref="F257">
    <cfRule type="expression" dxfId="6637" priority="6640" stopIfTrue="1">
      <formula>AND(NOT(ISBLANK(F257)),ISERROR(MATCH(F257,categories,0)))</formula>
    </cfRule>
    <cfRule type="expression" dxfId="6636" priority="6641" stopIfTrue="1">
      <formula>OR(F257="[Balance]",F257="[Transfer]",ISBLANK(F257))</formula>
    </cfRule>
    <cfRule type="expression" dxfId="6635" priority="6642" stopIfTrue="1">
      <formula>OR(ISERROR(MATCH(F257,yearlyA,0)),ISERROR(MATCH(F257,monthlyA,0)))</formula>
    </cfRule>
  </conditionalFormatting>
  <conditionalFormatting sqref="A257">
    <cfRule type="expression" dxfId="6634" priority="6643" stopIfTrue="1">
      <formula>AND(ISERROR(MATCH(A257,accounts,0)),NOT(ISBLANK(A257)))</formula>
    </cfRule>
  </conditionalFormatting>
  <conditionalFormatting sqref="N257">
    <cfRule type="cellIs" dxfId="6633" priority="6634" stopIfTrue="1" operator="lessThan">
      <formula>0</formula>
    </cfRule>
  </conditionalFormatting>
  <conditionalFormatting sqref="F257">
    <cfRule type="expression" dxfId="6632" priority="6635" stopIfTrue="1">
      <formula>AND(NOT(ISBLANK(F257)),ISERROR(MATCH(F257,categories,0)))</formula>
    </cfRule>
    <cfRule type="expression" dxfId="6631" priority="6636" stopIfTrue="1">
      <formula>OR(F257="[Balance]",F257="[Transfer]",ISBLANK(F257))</formula>
    </cfRule>
    <cfRule type="expression" dxfId="6630" priority="6637" stopIfTrue="1">
      <formula>OR(ISERROR(MATCH(F257,yearlyA,0)),ISERROR(MATCH(F257,monthlyA,0)))</formula>
    </cfRule>
  </conditionalFormatting>
  <conditionalFormatting sqref="A257">
    <cfRule type="expression" dxfId="6629" priority="6638" stopIfTrue="1">
      <formula>AND(ISERROR(MATCH(A257,accounts,0)),NOT(ISBLANK(A257)))</formula>
    </cfRule>
  </conditionalFormatting>
  <conditionalFormatting sqref="N256">
    <cfRule type="cellIs" dxfId="6628" priority="6629" stopIfTrue="1" operator="lessThan">
      <formula>0</formula>
    </cfRule>
  </conditionalFormatting>
  <conditionalFormatting sqref="F256">
    <cfRule type="expression" dxfId="6627" priority="6630" stopIfTrue="1">
      <formula>AND(NOT(ISBLANK(F256)),ISERROR(MATCH(F256,categories,0)))</formula>
    </cfRule>
    <cfRule type="expression" dxfId="6626" priority="6631" stopIfTrue="1">
      <formula>OR(F256="[Balance]",F256="[Transfer]",ISBLANK(F256))</formula>
    </cfRule>
    <cfRule type="expression" dxfId="6625" priority="6632" stopIfTrue="1">
      <formula>OR(ISERROR(MATCH(F256,yearlyA,0)),ISERROR(MATCH(F256,monthlyA,0)))</formula>
    </cfRule>
  </conditionalFormatting>
  <conditionalFormatting sqref="A256">
    <cfRule type="expression" dxfId="6624" priority="6633" stopIfTrue="1">
      <formula>AND(ISERROR(MATCH(A256,accounts,0)),NOT(ISBLANK(A256)))</formula>
    </cfRule>
  </conditionalFormatting>
  <conditionalFormatting sqref="N256">
    <cfRule type="cellIs" dxfId="6623" priority="6624" stopIfTrue="1" operator="lessThan">
      <formula>0</formula>
    </cfRule>
  </conditionalFormatting>
  <conditionalFormatting sqref="F256">
    <cfRule type="expression" dxfId="6622" priority="6625" stopIfTrue="1">
      <formula>AND(NOT(ISBLANK(F256)),ISERROR(MATCH(F256,categories,0)))</formula>
    </cfRule>
    <cfRule type="expression" dxfId="6621" priority="6626" stopIfTrue="1">
      <formula>OR(F256="[Balance]",F256="[Transfer]",ISBLANK(F256))</formula>
    </cfRule>
    <cfRule type="expression" dxfId="6620" priority="6627" stopIfTrue="1">
      <formula>OR(ISERROR(MATCH(F256,yearlyA,0)),ISERROR(MATCH(F256,monthlyA,0)))</formula>
    </cfRule>
  </conditionalFormatting>
  <conditionalFormatting sqref="A256">
    <cfRule type="expression" dxfId="6619" priority="6628" stopIfTrue="1">
      <formula>AND(ISERROR(MATCH(A256,accounts,0)),NOT(ISBLANK(A256)))</formula>
    </cfRule>
  </conditionalFormatting>
  <conditionalFormatting sqref="N258">
    <cfRule type="cellIs" dxfId="6618" priority="6619" stopIfTrue="1" operator="lessThan">
      <formula>0</formula>
    </cfRule>
  </conditionalFormatting>
  <conditionalFormatting sqref="F258">
    <cfRule type="expression" dxfId="6617" priority="6620" stopIfTrue="1">
      <formula>AND(NOT(ISBLANK(F258)),ISERROR(MATCH(F258,categories,0)))</formula>
    </cfRule>
    <cfRule type="expression" dxfId="6616" priority="6621" stopIfTrue="1">
      <formula>OR(F258="[Balance]",F258="[Transfer]",ISBLANK(F258))</formula>
    </cfRule>
    <cfRule type="expression" dxfId="6615" priority="6622" stopIfTrue="1">
      <formula>OR(ISERROR(MATCH(F258,yearlyA,0)),ISERROR(MATCH(F258,monthlyA,0)))</formula>
    </cfRule>
  </conditionalFormatting>
  <conditionalFormatting sqref="A258">
    <cfRule type="expression" dxfId="6614" priority="6623" stopIfTrue="1">
      <formula>AND(ISERROR(MATCH(A258,accounts,0)),NOT(ISBLANK(A258)))</formula>
    </cfRule>
  </conditionalFormatting>
  <conditionalFormatting sqref="N258">
    <cfRule type="cellIs" dxfId="6613" priority="6614" stopIfTrue="1" operator="lessThan">
      <formula>0</formula>
    </cfRule>
  </conditionalFormatting>
  <conditionalFormatting sqref="F258">
    <cfRule type="expression" dxfId="6612" priority="6615" stopIfTrue="1">
      <formula>AND(NOT(ISBLANK(F258)),ISERROR(MATCH(F258,categories,0)))</formula>
    </cfRule>
    <cfRule type="expression" dxfId="6611" priority="6616" stopIfTrue="1">
      <formula>OR(F258="[Balance]",F258="[Transfer]",ISBLANK(F258))</formula>
    </cfRule>
    <cfRule type="expression" dxfId="6610" priority="6617" stopIfTrue="1">
      <formula>OR(ISERROR(MATCH(F258,yearlyA,0)),ISERROR(MATCH(F258,monthlyA,0)))</formula>
    </cfRule>
  </conditionalFormatting>
  <conditionalFormatting sqref="A258">
    <cfRule type="expression" dxfId="6609" priority="6618" stopIfTrue="1">
      <formula>AND(ISERROR(MATCH(A258,accounts,0)),NOT(ISBLANK(A258)))</formula>
    </cfRule>
  </conditionalFormatting>
  <conditionalFormatting sqref="N259">
    <cfRule type="cellIs" dxfId="6608" priority="6609" stopIfTrue="1" operator="lessThan">
      <formula>0</formula>
    </cfRule>
  </conditionalFormatting>
  <conditionalFormatting sqref="F259">
    <cfRule type="expression" dxfId="6607" priority="6610" stopIfTrue="1">
      <formula>AND(NOT(ISBLANK(F259)),ISERROR(MATCH(F259,categories,0)))</formula>
    </cfRule>
    <cfRule type="expression" dxfId="6606" priority="6611" stopIfTrue="1">
      <formula>OR(F259="[Balance]",F259="[Transfer]",ISBLANK(F259))</formula>
    </cfRule>
    <cfRule type="expression" dxfId="6605" priority="6612" stopIfTrue="1">
      <formula>OR(ISERROR(MATCH(F259,yearlyA,0)),ISERROR(MATCH(F259,monthlyA,0)))</formula>
    </cfRule>
  </conditionalFormatting>
  <conditionalFormatting sqref="A259">
    <cfRule type="expression" dxfId="6604" priority="6613" stopIfTrue="1">
      <formula>AND(ISERROR(MATCH(A259,accounts,0)),NOT(ISBLANK(A259)))</formula>
    </cfRule>
  </conditionalFormatting>
  <conditionalFormatting sqref="N259">
    <cfRule type="cellIs" dxfId="6603" priority="6604" stopIfTrue="1" operator="lessThan">
      <formula>0</formula>
    </cfRule>
  </conditionalFormatting>
  <conditionalFormatting sqref="F259">
    <cfRule type="expression" dxfId="6602" priority="6605" stopIfTrue="1">
      <formula>AND(NOT(ISBLANK(F259)),ISERROR(MATCH(F259,categories,0)))</formula>
    </cfRule>
    <cfRule type="expression" dxfId="6601" priority="6606" stopIfTrue="1">
      <formula>OR(F259="[Balance]",F259="[Transfer]",ISBLANK(F259))</formula>
    </cfRule>
    <cfRule type="expression" dxfId="6600" priority="6607" stopIfTrue="1">
      <formula>OR(ISERROR(MATCH(F259,yearlyA,0)),ISERROR(MATCH(F259,monthlyA,0)))</formula>
    </cfRule>
  </conditionalFormatting>
  <conditionalFormatting sqref="A259">
    <cfRule type="expression" dxfId="6599" priority="6608" stopIfTrue="1">
      <formula>AND(ISERROR(MATCH(A259,accounts,0)),NOT(ISBLANK(A259)))</formula>
    </cfRule>
  </conditionalFormatting>
  <conditionalFormatting sqref="N260">
    <cfRule type="cellIs" dxfId="6598" priority="6599" stopIfTrue="1" operator="lessThan">
      <formula>0</formula>
    </cfRule>
  </conditionalFormatting>
  <conditionalFormatting sqref="F260">
    <cfRule type="expression" dxfId="6597" priority="6600" stopIfTrue="1">
      <formula>AND(NOT(ISBLANK(F260)),ISERROR(MATCH(F260,categories,0)))</formula>
    </cfRule>
    <cfRule type="expression" dxfId="6596" priority="6601" stopIfTrue="1">
      <formula>OR(F260="[Balance]",F260="[Transfer]",ISBLANK(F260))</formula>
    </cfRule>
    <cfRule type="expression" dxfId="6595" priority="6602" stopIfTrue="1">
      <formula>OR(ISERROR(MATCH(F260,yearlyA,0)),ISERROR(MATCH(F260,monthlyA,0)))</formula>
    </cfRule>
  </conditionalFormatting>
  <conditionalFormatting sqref="A260">
    <cfRule type="expression" dxfId="6594" priority="6603" stopIfTrue="1">
      <formula>AND(ISERROR(MATCH(A260,accounts,0)),NOT(ISBLANK(A260)))</formula>
    </cfRule>
  </conditionalFormatting>
  <conditionalFormatting sqref="N260">
    <cfRule type="cellIs" dxfId="6593" priority="6594" stopIfTrue="1" operator="lessThan">
      <formula>0</formula>
    </cfRule>
  </conditionalFormatting>
  <conditionalFormatting sqref="F260">
    <cfRule type="expression" dxfId="6592" priority="6595" stopIfTrue="1">
      <formula>AND(NOT(ISBLANK(F260)),ISERROR(MATCH(F260,categories,0)))</formula>
    </cfRule>
    <cfRule type="expression" dxfId="6591" priority="6596" stopIfTrue="1">
      <formula>OR(F260="[Balance]",F260="[Transfer]",ISBLANK(F260))</formula>
    </cfRule>
    <cfRule type="expression" dxfId="6590" priority="6597" stopIfTrue="1">
      <formula>OR(ISERROR(MATCH(F260,yearlyA,0)),ISERROR(MATCH(F260,monthlyA,0)))</formula>
    </cfRule>
  </conditionalFormatting>
  <conditionalFormatting sqref="A260">
    <cfRule type="expression" dxfId="6589" priority="6598" stopIfTrue="1">
      <formula>AND(ISERROR(MATCH(A260,accounts,0)),NOT(ISBLANK(A260)))</formula>
    </cfRule>
  </conditionalFormatting>
  <conditionalFormatting sqref="N261">
    <cfRule type="cellIs" dxfId="6588" priority="6589" stopIfTrue="1" operator="lessThan">
      <formula>0</formula>
    </cfRule>
  </conditionalFormatting>
  <conditionalFormatting sqref="F261">
    <cfRule type="expression" dxfId="6587" priority="6590" stopIfTrue="1">
      <formula>AND(NOT(ISBLANK(F261)),ISERROR(MATCH(F261,categories,0)))</formula>
    </cfRule>
    <cfRule type="expression" dxfId="6586" priority="6591" stopIfTrue="1">
      <formula>OR(F261="[Balance]",F261="[Transfer]",ISBLANK(F261))</formula>
    </cfRule>
    <cfRule type="expression" dxfId="6585" priority="6592" stopIfTrue="1">
      <formula>OR(ISERROR(MATCH(F261,yearlyA,0)),ISERROR(MATCH(F261,monthlyA,0)))</formula>
    </cfRule>
  </conditionalFormatting>
  <conditionalFormatting sqref="A261">
    <cfRule type="expression" dxfId="6584" priority="6593" stopIfTrue="1">
      <formula>AND(ISERROR(MATCH(A261,accounts,0)),NOT(ISBLANK(A261)))</formula>
    </cfRule>
  </conditionalFormatting>
  <conditionalFormatting sqref="N261">
    <cfRule type="cellIs" dxfId="6583" priority="6584" stopIfTrue="1" operator="lessThan">
      <formula>0</formula>
    </cfRule>
  </conditionalFormatting>
  <conditionalFormatting sqref="F261">
    <cfRule type="expression" dxfId="6582" priority="6585" stopIfTrue="1">
      <formula>AND(NOT(ISBLANK(F261)),ISERROR(MATCH(F261,categories,0)))</formula>
    </cfRule>
    <cfRule type="expression" dxfId="6581" priority="6586" stopIfTrue="1">
      <formula>OR(F261="[Balance]",F261="[Transfer]",ISBLANK(F261))</formula>
    </cfRule>
    <cfRule type="expression" dxfId="6580" priority="6587" stopIfTrue="1">
      <formula>OR(ISERROR(MATCH(F261,yearlyA,0)),ISERROR(MATCH(F261,monthlyA,0)))</formula>
    </cfRule>
  </conditionalFormatting>
  <conditionalFormatting sqref="A261">
    <cfRule type="expression" dxfId="6579" priority="6588" stopIfTrue="1">
      <formula>AND(ISERROR(MATCH(A261,accounts,0)),NOT(ISBLANK(A261)))</formula>
    </cfRule>
  </conditionalFormatting>
  <conditionalFormatting sqref="N262">
    <cfRule type="cellIs" dxfId="6578" priority="6579" stopIfTrue="1" operator="lessThan">
      <formula>0</formula>
    </cfRule>
  </conditionalFormatting>
  <conditionalFormatting sqref="F262">
    <cfRule type="expression" dxfId="6577" priority="6580" stopIfTrue="1">
      <formula>AND(NOT(ISBLANK(F262)),ISERROR(MATCH(F262,categories,0)))</formula>
    </cfRule>
    <cfRule type="expression" dxfId="6576" priority="6581" stopIfTrue="1">
      <formula>OR(F262="[Balance]",F262="[Transfer]",ISBLANK(F262))</formula>
    </cfRule>
    <cfRule type="expression" dxfId="6575" priority="6582" stopIfTrue="1">
      <formula>OR(ISERROR(MATCH(F262,yearlyA,0)),ISERROR(MATCH(F262,monthlyA,0)))</formula>
    </cfRule>
  </conditionalFormatting>
  <conditionalFormatting sqref="A262">
    <cfRule type="expression" dxfId="6574" priority="6583" stopIfTrue="1">
      <formula>AND(ISERROR(MATCH(A262,accounts,0)),NOT(ISBLANK(A262)))</formula>
    </cfRule>
  </conditionalFormatting>
  <conditionalFormatting sqref="N262">
    <cfRule type="cellIs" dxfId="6573" priority="6574" stopIfTrue="1" operator="lessThan">
      <formula>0</formula>
    </cfRule>
  </conditionalFormatting>
  <conditionalFormatting sqref="F262">
    <cfRule type="expression" dxfId="6572" priority="6575" stopIfTrue="1">
      <formula>AND(NOT(ISBLANK(F262)),ISERROR(MATCH(F262,categories,0)))</formula>
    </cfRule>
    <cfRule type="expression" dxfId="6571" priority="6576" stopIfTrue="1">
      <formula>OR(F262="[Balance]",F262="[Transfer]",ISBLANK(F262))</formula>
    </cfRule>
    <cfRule type="expression" dxfId="6570" priority="6577" stopIfTrue="1">
      <formula>OR(ISERROR(MATCH(F262,yearlyA,0)),ISERROR(MATCH(F262,monthlyA,0)))</formula>
    </cfRule>
  </conditionalFormatting>
  <conditionalFormatting sqref="A262">
    <cfRule type="expression" dxfId="6569" priority="6578" stopIfTrue="1">
      <formula>AND(ISERROR(MATCH(A262,accounts,0)),NOT(ISBLANK(A262)))</formula>
    </cfRule>
  </conditionalFormatting>
  <conditionalFormatting sqref="N263">
    <cfRule type="cellIs" dxfId="6568" priority="6569" stopIfTrue="1" operator="lessThan">
      <formula>0</formula>
    </cfRule>
  </conditionalFormatting>
  <conditionalFormatting sqref="F263">
    <cfRule type="expression" dxfId="6567" priority="6570" stopIfTrue="1">
      <formula>AND(NOT(ISBLANK(F263)),ISERROR(MATCH(F263,categories,0)))</formula>
    </cfRule>
    <cfRule type="expression" dxfId="6566" priority="6571" stopIfTrue="1">
      <formula>OR(F263="[Balance]",F263="[Transfer]",ISBLANK(F263))</formula>
    </cfRule>
    <cfRule type="expression" dxfId="6565" priority="6572" stopIfTrue="1">
      <formula>OR(ISERROR(MATCH(F263,yearlyA,0)),ISERROR(MATCH(F263,monthlyA,0)))</formula>
    </cfRule>
  </conditionalFormatting>
  <conditionalFormatting sqref="A263">
    <cfRule type="expression" dxfId="6564" priority="6573" stopIfTrue="1">
      <formula>AND(ISERROR(MATCH(A263,accounts,0)),NOT(ISBLANK(A263)))</formula>
    </cfRule>
  </conditionalFormatting>
  <conditionalFormatting sqref="N263">
    <cfRule type="cellIs" dxfId="6563" priority="6564" stopIfTrue="1" operator="lessThan">
      <formula>0</formula>
    </cfRule>
  </conditionalFormatting>
  <conditionalFormatting sqref="F263">
    <cfRule type="expression" dxfId="6562" priority="6565" stopIfTrue="1">
      <formula>AND(NOT(ISBLANK(F263)),ISERROR(MATCH(F263,categories,0)))</formula>
    </cfRule>
    <cfRule type="expression" dxfId="6561" priority="6566" stopIfTrue="1">
      <formula>OR(F263="[Balance]",F263="[Transfer]",ISBLANK(F263))</formula>
    </cfRule>
    <cfRule type="expression" dxfId="6560" priority="6567" stopIfTrue="1">
      <formula>OR(ISERROR(MATCH(F263,yearlyA,0)),ISERROR(MATCH(F263,monthlyA,0)))</formula>
    </cfRule>
  </conditionalFormatting>
  <conditionalFormatting sqref="A263">
    <cfRule type="expression" dxfId="6559" priority="6568" stopIfTrue="1">
      <formula>AND(ISERROR(MATCH(A263,accounts,0)),NOT(ISBLANK(A263)))</formula>
    </cfRule>
  </conditionalFormatting>
  <conditionalFormatting sqref="N264">
    <cfRule type="cellIs" dxfId="6558" priority="6559" stopIfTrue="1" operator="lessThan">
      <formula>0</formula>
    </cfRule>
  </conditionalFormatting>
  <conditionalFormatting sqref="F264">
    <cfRule type="expression" dxfId="6557" priority="6560" stopIfTrue="1">
      <formula>AND(NOT(ISBLANK(F264)),ISERROR(MATCH(F264,categories,0)))</formula>
    </cfRule>
    <cfRule type="expression" dxfId="6556" priority="6561" stopIfTrue="1">
      <formula>OR(F264="[Balance]",F264="[Transfer]",ISBLANK(F264))</formula>
    </cfRule>
    <cfRule type="expression" dxfId="6555" priority="6562" stopIfTrue="1">
      <formula>OR(ISERROR(MATCH(F264,yearlyA,0)),ISERROR(MATCH(F264,monthlyA,0)))</formula>
    </cfRule>
  </conditionalFormatting>
  <conditionalFormatting sqref="A264">
    <cfRule type="expression" dxfId="6554" priority="6563" stopIfTrue="1">
      <formula>AND(ISERROR(MATCH(A264,accounts,0)),NOT(ISBLANK(A264)))</formula>
    </cfRule>
  </conditionalFormatting>
  <conditionalFormatting sqref="N264">
    <cfRule type="cellIs" dxfId="6553" priority="6554" stopIfTrue="1" operator="lessThan">
      <formula>0</formula>
    </cfRule>
  </conditionalFormatting>
  <conditionalFormatting sqref="F264">
    <cfRule type="expression" dxfId="6552" priority="6555" stopIfTrue="1">
      <formula>AND(NOT(ISBLANK(F264)),ISERROR(MATCH(F264,categories,0)))</formula>
    </cfRule>
    <cfRule type="expression" dxfId="6551" priority="6556" stopIfTrue="1">
      <formula>OR(F264="[Balance]",F264="[Transfer]",ISBLANK(F264))</formula>
    </cfRule>
    <cfRule type="expression" dxfId="6550" priority="6557" stopIfTrue="1">
      <formula>OR(ISERROR(MATCH(F264,yearlyA,0)),ISERROR(MATCH(F264,monthlyA,0)))</formula>
    </cfRule>
  </conditionalFormatting>
  <conditionalFormatting sqref="A264">
    <cfRule type="expression" dxfId="6549" priority="6558" stopIfTrue="1">
      <formula>AND(ISERROR(MATCH(A264,accounts,0)),NOT(ISBLANK(A264)))</formula>
    </cfRule>
  </conditionalFormatting>
  <conditionalFormatting sqref="N266">
    <cfRule type="cellIs" dxfId="6548" priority="6549" stopIfTrue="1" operator="lessThan">
      <formula>0</formula>
    </cfRule>
  </conditionalFormatting>
  <conditionalFormatting sqref="F266">
    <cfRule type="expression" dxfId="6547" priority="6550" stopIfTrue="1">
      <formula>AND(NOT(ISBLANK(F266)),ISERROR(MATCH(F266,categories,0)))</formula>
    </cfRule>
    <cfRule type="expression" dxfId="6546" priority="6551" stopIfTrue="1">
      <formula>OR(F266="[Balance]",F266="[Transfer]",ISBLANK(F266))</formula>
    </cfRule>
    <cfRule type="expression" dxfId="6545" priority="6552" stopIfTrue="1">
      <formula>OR(ISERROR(MATCH(F266,yearlyA,0)),ISERROR(MATCH(F266,monthlyA,0)))</formula>
    </cfRule>
  </conditionalFormatting>
  <conditionalFormatting sqref="A266">
    <cfRule type="expression" dxfId="6544" priority="6553" stopIfTrue="1">
      <formula>AND(ISERROR(MATCH(A266,accounts,0)),NOT(ISBLANK(A266)))</formula>
    </cfRule>
  </conditionalFormatting>
  <conditionalFormatting sqref="N266">
    <cfRule type="cellIs" dxfId="6543" priority="6544" stopIfTrue="1" operator="lessThan">
      <formula>0</formula>
    </cfRule>
  </conditionalFormatting>
  <conditionalFormatting sqref="F266">
    <cfRule type="expression" dxfId="6542" priority="6545" stopIfTrue="1">
      <formula>AND(NOT(ISBLANK(F266)),ISERROR(MATCH(F266,categories,0)))</formula>
    </cfRule>
    <cfRule type="expression" dxfId="6541" priority="6546" stopIfTrue="1">
      <formula>OR(F266="[Balance]",F266="[Transfer]",ISBLANK(F266))</formula>
    </cfRule>
    <cfRule type="expression" dxfId="6540" priority="6547" stopIfTrue="1">
      <formula>OR(ISERROR(MATCH(F266,yearlyA,0)),ISERROR(MATCH(F266,monthlyA,0)))</formula>
    </cfRule>
  </conditionalFormatting>
  <conditionalFormatting sqref="A266">
    <cfRule type="expression" dxfId="6539" priority="6548" stopIfTrue="1">
      <formula>AND(ISERROR(MATCH(A266,accounts,0)),NOT(ISBLANK(A266)))</formula>
    </cfRule>
  </conditionalFormatting>
  <conditionalFormatting sqref="N265">
    <cfRule type="cellIs" dxfId="6538" priority="6539" stopIfTrue="1" operator="lessThan">
      <formula>0</formula>
    </cfRule>
  </conditionalFormatting>
  <conditionalFormatting sqref="F265">
    <cfRule type="expression" dxfId="6537" priority="6540" stopIfTrue="1">
      <formula>AND(NOT(ISBLANK(F265)),ISERROR(MATCH(F265,categories,0)))</formula>
    </cfRule>
    <cfRule type="expression" dxfId="6536" priority="6541" stopIfTrue="1">
      <formula>OR(F265="[Balance]",F265="[Transfer]",ISBLANK(F265))</formula>
    </cfRule>
    <cfRule type="expression" dxfId="6535" priority="6542" stopIfTrue="1">
      <formula>OR(ISERROR(MATCH(F265,yearlyA,0)),ISERROR(MATCH(F265,monthlyA,0)))</formula>
    </cfRule>
  </conditionalFormatting>
  <conditionalFormatting sqref="A265">
    <cfRule type="expression" dxfId="6534" priority="6543" stopIfTrue="1">
      <formula>AND(ISERROR(MATCH(A265,accounts,0)),NOT(ISBLANK(A265)))</formula>
    </cfRule>
  </conditionalFormatting>
  <conditionalFormatting sqref="N265">
    <cfRule type="cellIs" dxfId="6533" priority="6534" stopIfTrue="1" operator="lessThan">
      <formula>0</formula>
    </cfRule>
  </conditionalFormatting>
  <conditionalFormatting sqref="F265">
    <cfRule type="expression" dxfId="6532" priority="6535" stopIfTrue="1">
      <formula>AND(NOT(ISBLANK(F265)),ISERROR(MATCH(F265,categories,0)))</formula>
    </cfRule>
    <cfRule type="expression" dxfId="6531" priority="6536" stopIfTrue="1">
      <formula>OR(F265="[Balance]",F265="[Transfer]",ISBLANK(F265))</formula>
    </cfRule>
    <cfRule type="expression" dxfId="6530" priority="6537" stopIfTrue="1">
      <formula>OR(ISERROR(MATCH(F265,yearlyA,0)),ISERROR(MATCH(F265,monthlyA,0)))</formula>
    </cfRule>
  </conditionalFormatting>
  <conditionalFormatting sqref="A265">
    <cfRule type="expression" dxfId="6529" priority="6538" stopIfTrue="1">
      <formula>AND(ISERROR(MATCH(A265,accounts,0)),NOT(ISBLANK(A265)))</formula>
    </cfRule>
  </conditionalFormatting>
  <conditionalFormatting sqref="N267">
    <cfRule type="cellIs" dxfId="6528" priority="6529" stopIfTrue="1" operator="lessThan">
      <formula>0</formula>
    </cfRule>
  </conditionalFormatting>
  <conditionalFormatting sqref="F267">
    <cfRule type="expression" dxfId="6527" priority="6530" stopIfTrue="1">
      <formula>AND(NOT(ISBLANK(F267)),ISERROR(MATCH(F267,categories,0)))</formula>
    </cfRule>
    <cfRule type="expression" dxfId="6526" priority="6531" stopIfTrue="1">
      <formula>OR(F267="[Balance]",F267="[Transfer]",ISBLANK(F267))</formula>
    </cfRule>
    <cfRule type="expression" dxfId="6525" priority="6532" stopIfTrue="1">
      <formula>OR(ISERROR(MATCH(F267,yearlyA,0)),ISERROR(MATCH(F267,monthlyA,0)))</formula>
    </cfRule>
  </conditionalFormatting>
  <conditionalFormatting sqref="A267">
    <cfRule type="expression" dxfId="6524" priority="6533" stopIfTrue="1">
      <formula>AND(ISERROR(MATCH(A267,accounts,0)),NOT(ISBLANK(A267)))</formula>
    </cfRule>
  </conditionalFormatting>
  <conditionalFormatting sqref="N267">
    <cfRule type="cellIs" dxfId="6523" priority="6524" stopIfTrue="1" operator="lessThan">
      <formula>0</formula>
    </cfRule>
  </conditionalFormatting>
  <conditionalFormatting sqref="F267">
    <cfRule type="expression" dxfId="6522" priority="6525" stopIfTrue="1">
      <formula>AND(NOT(ISBLANK(F267)),ISERROR(MATCH(F267,categories,0)))</formula>
    </cfRule>
    <cfRule type="expression" dxfId="6521" priority="6526" stopIfTrue="1">
      <formula>OR(F267="[Balance]",F267="[Transfer]",ISBLANK(F267))</formula>
    </cfRule>
    <cfRule type="expression" dxfId="6520" priority="6527" stopIfTrue="1">
      <formula>OR(ISERROR(MATCH(F267,yearlyA,0)),ISERROR(MATCH(F267,monthlyA,0)))</formula>
    </cfRule>
  </conditionalFormatting>
  <conditionalFormatting sqref="A267">
    <cfRule type="expression" dxfId="6519" priority="6528" stopIfTrue="1">
      <formula>AND(ISERROR(MATCH(A267,accounts,0)),NOT(ISBLANK(A267)))</formula>
    </cfRule>
  </conditionalFormatting>
  <conditionalFormatting sqref="F223:F225">
    <cfRule type="expression" dxfId="6518" priority="6521" stopIfTrue="1">
      <formula>AND(NOT(ISBLANK(F223)),ISERROR(MATCH(F223,categories,0)))</formula>
    </cfRule>
    <cfRule type="expression" dxfId="6517" priority="6522" stopIfTrue="1">
      <formula>OR(F223="[Balance]",F223="[Transfer]",ISBLANK(F223))</formula>
    </cfRule>
    <cfRule type="expression" dxfId="6516" priority="6523" stopIfTrue="1">
      <formula>OR(ISERROR(MATCH(F223,yearlyA,0)),ISERROR(MATCH(F223,monthlyA,0)))</formula>
    </cfRule>
  </conditionalFormatting>
  <conditionalFormatting sqref="F223:F225">
    <cfRule type="expression" dxfId="6515" priority="6518" stopIfTrue="1">
      <formula>AND(NOT(ISBLANK(F223)),ISERROR(MATCH(F223,categories,0)))</formula>
    </cfRule>
    <cfRule type="expression" dxfId="6514" priority="6519" stopIfTrue="1">
      <formula>OR(F223="[Balance]",F223="[Transfer]",ISBLANK(F223))</formula>
    </cfRule>
    <cfRule type="expression" dxfId="6513" priority="6520" stopIfTrue="1">
      <formula>OR(ISERROR(MATCH(F223,yearlyA,0)),ISERROR(MATCH(F223,monthlyA,0)))</formula>
    </cfRule>
  </conditionalFormatting>
  <conditionalFormatting sqref="N268">
    <cfRule type="cellIs" dxfId="6512" priority="6513" stopIfTrue="1" operator="lessThan">
      <formula>0</formula>
    </cfRule>
  </conditionalFormatting>
  <conditionalFormatting sqref="F268">
    <cfRule type="expression" dxfId="6511" priority="6514" stopIfTrue="1">
      <formula>AND(NOT(ISBLANK(F268)),ISERROR(MATCH(F268,categories,0)))</formula>
    </cfRule>
    <cfRule type="expression" dxfId="6510" priority="6515" stopIfTrue="1">
      <formula>OR(F268="[Balance]",F268="[Transfer]",ISBLANK(F268))</formula>
    </cfRule>
    <cfRule type="expression" dxfId="6509" priority="6516" stopIfTrue="1">
      <formula>OR(ISERROR(MATCH(F268,yearlyA,0)),ISERROR(MATCH(F268,monthlyA,0)))</formula>
    </cfRule>
  </conditionalFormatting>
  <conditionalFormatting sqref="A268">
    <cfRule type="expression" dxfId="6508" priority="6517" stopIfTrue="1">
      <formula>AND(ISERROR(MATCH(A268,accounts,0)),NOT(ISBLANK(A268)))</formula>
    </cfRule>
  </conditionalFormatting>
  <conditionalFormatting sqref="N268">
    <cfRule type="cellIs" dxfId="6507" priority="6508" stopIfTrue="1" operator="lessThan">
      <formula>0</formula>
    </cfRule>
  </conditionalFormatting>
  <conditionalFormatting sqref="F268">
    <cfRule type="expression" dxfId="6506" priority="6509" stopIfTrue="1">
      <formula>AND(NOT(ISBLANK(F268)),ISERROR(MATCH(F268,categories,0)))</formula>
    </cfRule>
    <cfRule type="expression" dxfId="6505" priority="6510" stopIfTrue="1">
      <formula>OR(F268="[Balance]",F268="[Transfer]",ISBLANK(F268))</formula>
    </cfRule>
    <cfRule type="expression" dxfId="6504" priority="6511" stopIfTrue="1">
      <formula>OR(ISERROR(MATCH(F268,yearlyA,0)),ISERROR(MATCH(F268,monthlyA,0)))</formula>
    </cfRule>
  </conditionalFormatting>
  <conditionalFormatting sqref="A268">
    <cfRule type="expression" dxfId="6503" priority="6512" stopIfTrue="1">
      <formula>AND(ISERROR(MATCH(A268,accounts,0)),NOT(ISBLANK(A268)))</formula>
    </cfRule>
  </conditionalFormatting>
  <conditionalFormatting sqref="N269">
    <cfRule type="cellIs" dxfId="6502" priority="6503" stopIfTrue="1" operator="lessThan">
      <formula>0</formula>
    </cfRule>
  </conditionalFormatting>
  <conditionalFormatting sqref="F269">
    <cfRule type="expression" dxfId="6501" priority="6504" stopIfTrue="1">
      <formula>AND(NOT(ISBLANK(F269)),ISERROR(MATCH(F269,categories,0)))</formula>
    </cfRule>
    <cfRule type="expression" dxfId="6500" priority="6505" stopIfTrue="1">
      <formula>OR(F269="[Balance]",F269="[Transfer]",ISBLANK(F269))</formula>
    </cfRule>
    <cfRule type="expression" dxfId="6499" priority="6506" stopIfTrue="1">
      <formula>OR(ISERROR(MATCH(F269,yearlyA,0)),ISERROR(MATCH(F269,monthlyA,0)))</formula>
    </cfRule>
  </conditionalFormatting>
  <conditionalFormatting sqref="A269">
    <cfRule type="expression" dxfId="6498" priority="6507" stopIfTrue="1">
      <formula>AND(ISERROR(MATCH(A269,accounts,0)),NOT(ISBLANK(A269)))</formula>
    </cfRule>
  </conditionalFormatting>
  <conditionalFormatting sqref="N269">
    <cfRule type="cellIs" dxfId="6497" priority="6498" stopIfTrue="1" operator="lessThan">
      <formula>0</formula>
    </cfRule>
  </conditionalFormatting>
  <conditionalFormatting sqref="F269">
    <cfRule type="expression" dxfId="6496" priority="6499" stopIfTrue="1">
      <formula>AND(NOT(ISBLANK(F269)),ISERROR(MATCH(F269,categories,0)))</formula>
    </cfRule>
    <cfRule type="expression" dxfId="6495" priority="6500" stopIfTrue="1">
      <formula>OR(F269="[Balance]",F269="[Transfer]",ISBLANK(F269))</formula>
    </cfRule>
    <cfRule type="expression" dxfId="6494" priority="6501" stopIfTrue="1">
      <formula>OR(ISERROR(MATCH(F269,yearlyA,0)),ISERROR(MATCH(F269,monthlyA,0)))</formula>
    </cfRule>
  </conditionalFormatting>
  <conditionalFormatting sqref="A269">
    <cfRule type="expression" dxfId="6493" priority="6502" stopIfTrue="1">
      <formula>AND(ISERROR(MATCH(A269,accounts,0)),NOT(ISBLANK(A269)))</formula>
    </cfRule>
  </conditionalFormatting>
  <conditionalFormatting sqref="N271">
    <cfRule type="cellIs" dxfId="6492" priority="6493" stopIfTrue="1" operator="lessThan">
      <formula>0</formula>
    </cfRule>
  </conditionalFormatting>
  <conditionalFormatting sqref="F271">
    <cfRule type="expression" dxfId="6491" priority="6494" stopIfTrue="1">
      <formula>AND(NOT(ISBLANK(F271)),ISERROR(MATCH(F271,categories,0)))</formula>
    </cfRule>
    <cfRule type="expression" dxfId="6490" priority="6495" stopIfTrue="1">
      <formula>OR(F271="[Balance]",F271="[Transfer]",ISBLANK(F271))</formula>
    </cfRule>
    <cfRule type="expression" dxfId="6489" priority="6496" stopIfTrue="1">
      <formula>OR(ISERROR(MATCH(F271,yearlyA,0)),ISERROR(MATCH(F271,monthlyA,0)))</formula>
    </cfRule>
  </conditionalFormatting>
  <conditionalFormatting sqref="A271">
    <cfRule type="expression" dxfId="6488" priority="6497" stopIfTrue="1">
      <formula>AND(ISERROR(MATCH(A271,accounts,0)),NOT(ISBLANK(A271)))</formula>
    </cfRule>
  </conditionalFormatting>
  <conditionalFormatting sqref="N271">
    <cfRule type="cellIs" dxfId="6487" priority="6488" stopIfTrue="1" operator="lessThan">
      <formula>0</formula>
    </cfRule>
  </conditionalFormatting>
  <conditionalFormatting sqref="F271">
    <cfRule type="expression" dxfId="6486" priority="6489" stopIfTrue="1">
      <formula>AND(NOT(ISBLANK(F271)),ISERROR(MATCH(F271,categories,0)))</formula>
    </cfRule>
    <cfRule type="expression" dxfId="6485" priority="6490" stopIfTrue="1">
      <formula>OR(F271="[Balance]",F271="[Transfer]",ISBLANK(F271))</formula>
    </cfRule>
    <cfRule type="expression" dxfId="6484" priority="6491" stopIfTrue="1">
      <formula>OR(ISERROR(MATCH(F271,yearlyA,0)),ISERROR(MATCH(F271,monthlyA,0)))</formula>
    </cfRule>
  </conditionalFormatting>
  <conditionalFormatting sqref="A271">
    <cfRule type="expression" dxfId="6483" priority="6492" stopIfTrue="1">
      <formula>AND(ISERROR(MATCH(A271,accounts,0)),NOT(ISBLANK(A271)))</formula>
    </cfRule>
  </conditionalFormatting>
  <conditionalFormatting sqref="N270">
    <cfRule type="cellIs" dxfId="6482" priority="6483" stopIfTrue="1" operator="lessThan">
      <formula>0</formula>
    </cfRule>
  </conditionalFormatting>
  <conditionalFormatting sqref="F270">
    <cfRule type="expression" dxfId="6481" priority="6484" stopIfTrue="1">
      <formula>AND(NOT(ISBLANK(F270)),ISERROR(MATCH(F270,categories,0)))</formula>
    </cfRule>
    <cfRule type="expression" dxfId="6480" priority="6485" stopIfTrue="1">
      <formula>OR(F270="[Balance]",F270="[Transfer]",ISBLANK(F270))</formula>
    </cfRule>
    <cfRule type="expression" dxfId="6479" priority="6486" stopIfTrue="1">
      <formula>OR(ISERROR(MATCH(F270,yearlyA,0)),ISERROR(MATCH(F270,monthlyA,0)))</formula>
    </cfRule>
  </conditionalFormatting>
  <conditionalFormatting sqref="A270">
    <cfRule type="expression" dxfId="6478" priority="6487" stopIfTrue="1">
      <formula>AND(ISERROR(MATCH(A270,accounts,0)),NOT(ISBLANK(A270)))</formula>
    </cfRule>
  </conditionalFormatting>
  <conditionalFormatting sqref="N270">
    <cfRule type="cellIs" dxfId="6477" priority="6478" stopIfTrue="1" operator="lessThan">
      <formula>0</formula>
    </cfRule>
  </conditionalFormatting>
  <conditionalFormatting sqref="F270">
    <cfRule type="expression" dxfId="6476" priority="6479" stopIfTrue="1">
      <formula>AND(NOT(ISBLANK(F270)),ISERROR(MATCH(F270,categories,0)))</formula>
    </cfRule>
    <cfRule type="expression" dxfId="6475" priority="6480" stopIfTrue="1">
      <formula>OR(F270="[Balance]",F270="[Transfer]",ISBLANK(F270))</formula>
    </cfRule>
    <cfRule type="expression" dxfId="6474" priority="6481" stopIfTrue="1">
      <formula>OR(ISERROR(MATCH(F270,yearlyA,0)),ISERROR(MATCH(F270,monthlyA,0)))</formula>
    </cfRule>
  </conditionalFormatting>
  <conditionalFormatting sqref="A270">
    <cfRule type="expression" dxfId="6473" priority="6482" stopIfTrue="1">
      <formula>AND(ISERROR(MATCH(A270,accounts,0)),NOT(ISBLANK(A270)))</formula>
    </cfRule>
  </conditionalFormatting>
  <conditionalFormatting sqref="N272">
    <cfRule type="cellIs" dxfId="6472" priority="6473" stopIfTrue="1" operator="lessThan">
      <formula>0</formula>
    </cfRule>
  </conditionalFormatting>
  <conditionalFormatting sqref="F272">
    <cfRule type="expression" dxfId="6471" priority="6474" stopIfTrue="1">
      <formula>AND(NOT(ISBLANK(F272)),ISERROR(MATCH(F272,categories,0)))</formula>
    </cfRule>
    <cfRule type="expression" dxfId="6470" priority="6475" stopIfTrue="1">
      <formula>OR(F272="[Balance]",F272="[Transfer]",ISBLANK(F272))</formula>
    </cfRule>
    <cfRule type="expression" dxfId="6469" priority="6476" stopIfTrue="1">
      <formula>OR(ISERROR(MATCH(F272,yearlyA,0)),ISERROR(MATCH(F272,monthlyA,0)))</formula>
    </cfRule>
  </conditionalFormatting>
  <conditionalFormatting sqref="A272">
    <cfRule type="expression" dxfId="6468" priority="6477" stopIfTrue="1">
      <formula>AND(ISERROR(MATCH(A272,accounts,0)),NOT(ISBLANK(A272)))</formula>
    </cfRule>
  </conditionalFormatting>
  <conditionalFormatting sqref="N272">
    <cfRule type="cellIs" dxfId="6467" priority="6468" stopIfTrue="1" operator="lessThan">
      <formula>0</formula>
    </cfRule>
  </conditionalFormatting>
  <conditionalFormatting sqref="F272">
    <cfRule type="expression" dxfId="6466" priority="6469" stopIfTrue="1">
      <formula>AND(NOT(ISBLANK(F272)),ISERROR(MATCH(F272,categories,0)))</formula>
    </cfRule>
    <cfRule type="expression" dxfId="6465" priority="6470" stopIfTrue="1">
      <formula>OR(F272="[Balance]",F272="[Transfer]",ISBLANK(F272))</formula>
    </cfRule>
    <cfRule type="expression" dxfId="6464" priority="6471" stopIfTrue="1">
      <formula>OR(ISERROR(MATCH(F272,yearlyA,0)),ISERROR(MATCH(F272,monthlyA,0)))</formula>
    </cfRule>
  </conditionalFormatting>
  <conditionalFormatting sqref="A272">
    <cfRule type="expression" dxfId="6463" priority="6472" stopIfTrue="1">
      <formula>AND(ISERROR(MATCH(A272,accounts,0)),NOT(ISBLANK(A272)))</formula>
    </cfRule>
  </conditionalFormatting>
  <conditionalFormatting sqref="N273">
    <cfRule type="cellIs" dxfId="6462" priority="6463" stopIfTrue="1" operator="lessThan">
      <formula>0</formula>
    </cfRule>
  </conditionalFormatting>
  <conditionalFormatting sqref="F273">
    <cfRule type="expression" dxfId="6461" priority="6464" stopIfTrue="1">
      <formula>AND(NOT(ISBLANK(F273)),ISERROR(MATCH(F273,categories,0)))</formula>
    </cfRule>
    <cfRule type="expression" dxfId="6460" priority="6465" stopIfTrue="1">
      <formula>OR(F273="[Balance]",F273="[Transfer]",ISBLANK(F273))</formula>
    </cfRule>
    <cfRule type="expression" dxfId="6459" priority="6466" stopIfTrue="1">
      <formula>OR(ISERROR(MATCH(F273,yearlyA,0)),ISERROR(MATCH(F273,monthlyA,0)))</formula>
    </cfRule>
  </conditionalFormatting>
  <conditionalFormatting sqref="A273">
    <cfRule type="expression" dxfId="6458" priority="6467" stopIfTrue="1">
      <formula>AND(ISERROR(MATCH(A273,accounts,0)),NOT(ISBLANK(A273)))</formula>
    </cfRule>
  </conditionalFormatting>
  <conditionalFormatting sqref="N273">
    <cfRule type="cellIs" dxfId="6457" priority="6458" stopIfTrue="1" operator="lessThan">
      <formula>0</formula>
    </cfRule>
  </conditionalFormatting>
  <conditionalFormatting sqref="F273">
    <cfRule type="expression" dxfId="6456" priority="6459" stopIfTrue="1">
      <formula>AND(NOT(ISBLANK(F273)),ISERROR(MATCH(F273,categories,0)))</formula>
    </cfRule>
    <cfRule type="expression" dxfId="6455" priority="6460" stopIfTrue="1">
      <formula>OR(F273="[Balance]",F273="[Transfer]",ISBLANK(F273))</formula>
    </cfRule>
    <cfRule type="expression" dxfId="6454" priority="6461" stopIfTrue="1">
      <formula>OR(ISERROR(MATCH(F273,yearlyA,0)),ISERROR(MATCH(F273,monthlyA,0)))</formula>
    </cfRule>
  </conditionalFormatting>
  <conditionalFormatting sqref="A273">
    <cfRule type="expression" dxfId="6453" priority="6462" stopIfTrue="1">
      <formula>AND(ISERROR(MATCH(A273,accounts,0)),NOT(ISBLANK(A273)))</formula>
    </cfRule>
  </conditionalFormatting>
  <conditionalFormatting sqref="N274">
    <cfRule type="cellIs" dxfId="6452" priority="6453" stopIfTrue="1" operator="lessThan">
      <formula>0</formula>
    </cfRule>
  </conditionalFormatting>
  <conditionalFormatting sqref="F274">
    <cfRule type="expression" dxfId="6451" priority="6454" stopIfTrue="1">
      <formula>AND(NOT(ISBLANK(F274)),ISERROR(MATCH(F274,categories,0)))</formula>
    </cfRule>
    <cfRule type="expression" dxfId="6450" priority="6455" stopIfTrue="1">
      <formula>OR(F274="[Balance]",F274="[Transfer]",ISBLANK(F274))</formula>
    </cfRule>
    <cfRule type="expression" dxfId="6449" priority="6456" stopIfTrue="1">
      <formula>OR(ISERROR(MATCH(F274,yearlyA,0)),ISERROR(MATCH(F274,monthlyA,0)))</formula>
    </cfRule>
  </conditionalFormatting>
  <conditionalFormatting sqref="A274">
    <cfRule type="expression" dxfId="6448" priority="6457" stopIfTrue="1">
      <formula>AND(ISERROR(MATCH(A274,accounts,0)),NOT(ISBLANK(A274)))</formula>
    </cfRule>
  </conditionalFormatting>
  <conditionalFormatting sqref="N274">
    <cfRule type="cellIs" dxfId="6447" priority="6448" stopIfTrue="1" operator="lessThan">
      <formula>0</formula>
    </cfRule>
  </conditionalFormatting>
  <conditionalFormatting sqref="F274">
    <cfRule type="expression" dxfId="6446" priority="6449" stopIfTrue="1">
      <formula>AND(NOT(ISBLANK(F274)),ISERROR(MATCH(F274,categories,0)))</formula>
    </cfRule>
    <cfRule type="expression" dxfId="6445" priority="6450" stopIfTrue="1">
      <formula>OR(F274="[Balance]",F274="[Transfer]",ISBLANK(F274))</formula>
    </cfRule>
    <cfRule type="expression" dxfId="6444" priority="6451" stopIfTrue="1">
      <formula>OR(ISERROR(MATCH(F274,yearlyA,0)),ISERROR(MATCH(F274,monthlyA,0)))</formula>
    </cfRule>
  </conditionalFormatting>
  <conditionalFormatting sqref="A274">
    <cfRule type="expression" dxfId="6443" priority="6452" stopIfTrue="1">
      <formula>AND(ISERROR(MATCH(A274,accounts,0)),NOT(ISBLANK(A274)))</formula>
    </cfRule>
  </conditionalFormatting>
  <conditionalFormatting sqref="N275">
    <cfRule type="cellIs" dxfId="6442" priority="6443" stopIfTrue="1" operator="lessThan">
      <formula>0</formula>
    </cfRule>
  </conditionalFormatting>
  <conditionalFormatting sqref="F275">
    <cfRule type="expression" dxfId="6441" priority="6444" stopIfTrue="1">
      <formula>AND(NOT(ISBLANK(F275)),ISERROR(MATCH(F275,categories,0)))</formula>
    </cfRule>
    <cfRule type="expression" dxfId="6440" priority="6445" stopIfTrue="1">
      <formula>OR(F275="[Balance]",F275="[Transfer]",ISBLANK(F275))</formula>
    </cfRule>
    <cfRule type="expression" dxfId="6439" priority="6446" stopIfTrue="1">
      <formula>OR(ISERROR(MATCH(F275,yearlyA,0)),ISERROR(MATCH(F275,monthlyA,0)))</formula>
    </cfRule>
  </conditionalFormatting>
  <conditionalFormatting sqref="A275">
    <cfRule type="expression" dxfId="6438" priority="6447" stopIfTrue="1">
      <formula>AND(ISERROR(MATCH(A275,accounts,0)),NOT(ISBLANK(A275)))</formula>
    </cfRule>
  </conditionalFormatting>
  <conditionalFormatting sqref="N275">
    <cfRule type="cellIs" dxfId="6437" priority="6438" stopIfTrue="1" operator="lessThan">
      <formula>0</formula>
    </cfRule>
  </conditionalFormatting>
  <conditionalFormatting sqref="F275">
    <cfRule type="expression" dxfId="6436" priority="6439" stopIfTrue="1">
      <formula>AND(NOT(ISBLANK(F275)),ISERROR(MATCH(F275,categories,0)))</formula>
    </cfRule>
    <cfRule type="expression" dxfId="6435" priority="6440" stopIfTrue="1">
      <formula>OR(F275="[Balance]",F275="[Transfer]",ISBLANK(F275))</formula>
    </cfRule>
    <cfRule type="expression" dxfId="6434" priority="6441" stopIfTrue="1">
      <formula>OR(ISERROR(MATCH(F275,yearlyA,0)),ISERROR(MATCH(F275,monthlyA,0)))</formula>
    </cfRule>
  </conditionalFormatting>
  <conditionalFormatting sqref="A275">
    <cfRule type="expression" dxfId="6433" priority="6442" stopIfTrue="1">
      <formula>AND(ISERROR(MATCH(A275,accounts,0)),NOT(ISBLANK(A275)))</formula>
    </cfRule>
  </conditionalFormatting>
  <conditionalFormatting sqref="N276">
    <cfRule type="cellIs" dxfId="6432" priority="6433" stopIfTrue="1" operator="lessThan">
      <formula>0</formula>
    </cfRule>
  </conditionalFormatting>
  <conditionalFormatting sqref="F276">
    <cfRule type="expression" dxfId="6431" priority="6434" stopIfTrue="1">
      <formula>AND(NOT(ISBLANK(F276)),ISERROR(MATCH(F276,categories,0)))</formula>
    </cfRule>
    <cfRule type="expression" dxfId="6430" priority="6435" stopIfTrue="1">
      <formula>OR(F276="[Balance]",F276="[Transfer]",ISBLANK(F276))</formula>
    </cfRule>
    <cfRule type="expression" dxfId="6429" priority="6436" stopIfTrue="1">
      <formula>OR(ISERROR(MATCH(F276,yearlyA,0)),ISERROR(MATCH(F276,monthlyA,0)))</formula>
    </cfRule>
  </conditionalFormatting>
  <conditionalFormatting sqref="A276">
    <cfRule type="expression" dxfId="6428" priority="6437" stopIfTrue="1">
      <formula>AND(ISERROR(MATCH(A276,accounts,0)),NOT(ISBLANK(A276)))</formula>
    </cfRule>
  </conditionalFormatting>
  <conditionalFormatting sqref="N276">
    <cfRule type="cellIs" dxfId="6427" priority="6428" stopIfTrue="1" operator="lessThan">
      <formula>0</formula>
    </cfRule>
  </conditionalFormatting>
  <conditionalFormatting sqref="F276">
    <cfRule type="expression" dxfId="6426" priority="6429" stopIfTrue="1">
      <formula>AND(NOT(ISBLANK(F276)),ISERROR(MATCH(F276,categories,0)))</formula>
    </cfRule>
    <cfRule type="expression" dxfId="6425" priority="6430" stopIfTrue="1">
      <formula>OR(F276="[Balance]",F276="[Transfer]",ISBLANK(F276))</formula>
    </cfRule>
    <cfRule type="expression" dxfId="6424" priority="6431" stopIfTrue="1">
      <formula>OR(ISERROR(MATCH(F276,yearlyA,0)),ISERROR(MATCH(F276,monthlyA,0)))</formula>
    </cfRule>
  </conditionalFormatting>
  <conditionalFormatting sqref="A276">
    <cfRule type="expression" dxfId="6423" priority="6432" stopIfTrue="1">
      <formula>AND(ISERROR(MATCH(A276,accounts,0)),NOT(ISBLANK(A276)))</formula>
    </cfRule>
  </conditionalFormatting>
  <conditionalFormatting sqref="N277">
    <cfRule type="cellIs" dxfId="6422" priority="6423" stopIfTrue="1" operator="lessThan">
      <formula>0</formula>
    </cfRule>
  </conditionalFormatting>
  <conditionalFormatting sqref="F277">
    <cfRule type="expression" dxfId="6421" priority="6424" stopIfTrue="1">
      <formula>AND(NOT(ISBLANK(F277)),ISERROR(MATCH(F277,categories,0)))</formula>
    </cfRule>
    <cfRule type="expression" dxfId="6420" priority="6425" stopIfTrue="1">
      <formula>OR(F277="[Balance]",F277="[Transfer]",ISBLANK(F277))</formula>
    </cfRule>
    <cfRule type="expression" dxfId="6419" priority="6426" stopIfTrue="1">
      <formula>OR(ISERROR(MATCH(F277,yearlyA,0)),ISERROR(MATCH(F277,monthlyA,0)))</formula>
    </cfRule>
  </conditionalFormatting>
  <conditionalFormatting sqref="A277">
    <cfRule type="expression" dxfId="6418" priority="6427" stopIfTrue="1">
      <formula>AND(ISERROR(MATCH(A277,accounts,0)),NOT(ISBLANK(A277)))</formula>
    </cfRule>
  </conditionalFormatting>
  <conditionalFormatting sqref="N277">
    <cfRule type="cellIs" dxfId="6417" priority="6418" stopIfTrue="1" operator="lessThan">
      <formula>0</formula>
    </cfRule>
  </conditionalFormatting>
  <conditionalFormatting sqref="F277">
    <cfRule type="expression" dxfId="6416" priority="6419" stopIfTrue="1">
      <formula>AND(NOT(ISBLANK(F277)),ISERROR(MATCH(F277,categories,0)))</formula>
    </cfRule>
    <cfRule type="expression" dxfId="6415" priority="6420" stopIfTrue="1">
      <formula>OR(F277="[Balance]",F277="[Transfer]",ISBLANK(F277))</formula>
    </cfRule>
    <cfRule type="expression" dxfId="6414" priority="6421" stopIfTrue="1">
      <formula>OR(ISERROR(MATCH(F277,yearlyA,0)),ISERROR(MATCH(F277,monthlyA,0)))</formula>
    </cfRule>
  </conditionalFormatting>
  <conditionalFormatting sqref="A277">
    <cfRule type="expression" dxfId="6413" priority="6422" stopIfTrue="1">
      <formula>AND(ISERROR(MATCH(A277,accounts,0)),NOT(ISBLANK(A277)))</formula>
    </cfRule>
  </conditionalFormatting>
  <conditionalFormatting sqref="N278">
    <cfRule type="cellIs" dxfId="6412" priority="6413" stopIfTrue="1" operator="lessThan">
      <formula>0</formula>
    </cfRule>
  </conditionalFormatting>
  <conditionalFormatting sqref="F278">
    <cfRule type="expression" dxfId="6411" priority="6414" stopIfTrue="1">
      <formula>AND(NOT(ISBLANK(F278)),ISERROR(MATCH(F278,categories,0)))</formula>
    </cfRule>
    <cfRule type="expression" dxfId="6410" priority="6415" stopIfTrue="1">
      <formula>OR(F278="[Balance]",F278="[Transfer]",ISBLANK(F278))</formula>
    </cfRule>
    <cfRule type="expression" dxfId="6409" priority="6416" stopIfTrue="1">
      <formula>OR(ISERROR(MATCH(F278,yearlyA,0)),ISERROR(MATCH(F278,monthlyA,0)))</formula>
    </cfRule>
  </conditionalFormatting>
  <conditionalFormatting sqref="A278">
    <cfRule type="expression" dxfId="6408" priority="6417" stopIfTrue="1">
      <formula>AND(ISERROR(MATCH(A278,accounts,0)),NOT(ISBLANK(A278)))</formula>
    </cfRule>
  </conditionalFormatting>
  <conditionalFormatting sqref="N278">
    <cfRule type="cellIs" dxfId="6407" priority="6408" stopIfTrue="1" operator="lessThan">
      <formula>0</formula>
    </cfRule>
  </conditionalFormatting>
  <conditionalFormatting sqref="F278">
    <cfRule type="expression" dxfId="6406" priority="6409" stopIfTrue="1">
      <formula>AND(NOT(ISBLANK(F278)),ISERROR(MATCH(F278,categories,0)))</formula>
    </cfRule>
    <cfRule type="expression" dxfId="6405" priority="6410" stopIfTrue="1">
      <formula>OR(F278="[Balance]",F278="[Transfer]",ISBLANK(F278))</formula>
    </cfRule>
    <cfRule type="expression" dxfId="6404" priority="6411" stopIfTrue="1">
      <formula>OR(ISERROR(MATCH(F278,yearlyA,0)),ISERROR(MATCH(F278,monthlyA,0)))</formula>
    </cfRule>
  </conditionalFormatting>
  <conditionalFormatting sqref="A278">
    <cfRule type="expression" dxfId="6403" priority="6412" stopIfTrue="1">
      <formula>AND(ISERROR(MATCH(A278,accounts,0)),NOT(ISBLANK(A278)))</formula>
    </cfRule>
  </conditionalFormatting>
  <conditionalFormatting sqref="N279">
    <cfRule type="cellIs" dxfId="6402" priority="6403" stopIfTrue="1" operator="lessThan">
      <formula>0</formula>
    </cfRule>
  </conditionalFormatting>
  <conditionalFormatting sqref="F279">
    <cfRule type="expression" dxfId="6401" priority="6404" stopIfTrue="1">
      <formula>AND(NOT(ISBLANK(F279)),ISERROR(MATCH(F279,categories,0)))</formula>
    </cfRule>
    <cfRule type="expression" dxfId="6400" priority="6405" stopIfTrue="1">
      <formula>OR(F279="[Balance]",F279="[Transfer]",ISBLANK(F279))</formula>
    </cfRule>
    <cfRule type="expression" dxfId="6399" priority="6406" stopIfTrue="1">
      <formula>OR(ISERROR(MATCH(F279,yearlyA,0)),ISERROR(MATCH(F279,monthlyA,0)))</formula>
    </cfRule>
  </conditionalFormatting>
  <conditionalFormatting sqref="A279">
    <cfRule type="expression" dxfId="6398" priority="6407" stopIfTrue="1">
      <formula>AND(ISERROR(MATCH(A279,accounts,0)),NOT(ISBLANK(A279)))</formula>
    </cfRule>
  </conditionalFormatting>
  <conditionalFormatting sqref="N279">
    <cfRule type="cellIs" dxfId="6397" priority="6398" stopIfTrue="1" operator="lessThan">
      <formula>0</formula>
    </cfRule>
  </conditionalFormatting>
  <conditionalFormatting sqref="F279">
    <cfRule type="expression" dxfId="6396" priority="6399" stopIfTrue="1">
      <formula>AND(NOT(ISBLANK(F279)),ISERROR(MATCH(F279,categories,0)))</formula>
    </cfRule>
    <cfRule type="expression" dxfId="6395" priority="6400" stopIfTrue="1">
      <formula>OR(F279="[Balance]",F279="[Transfer]",ISBLANK(F279))</formula>
    </cfRule>
    <cfRule type="expression" dxfId="6394" priority="6401" stopIfTrue="1">
      <formula>OR(ISERROR(MATCH(F279,yearlyA,0)),ISERROR(MATCH(F279,monthlyA,0)))</formula>
    </cfRule>
  </conditionalFormatting>
  <conditionalFormatting sqref="A279">
    <cfRule type="expression" dxfId="6393" priority="6402" stopIfTrue="1">
      <formula>AND(ISERROR(MATCH(A279,accounts,0)),NOT(ISBLANK(A279)))</formula>
    </cfRule>
  </conditionalFormatting>
  <conditionalFormatting sqref="N280">
    <cfRule type="cellIs" dxfId="6392" priority="6393" stopIfTrue="1" operator="lessThan">
      <formula>0</formula>
    </cfRule>
  </conditionalFormatting>
  <conditionalFormatting sqref="F280">
    <cfRule type="expression" dxfId="6391" priority="6394" stopIfTrue="1">
      <formula>AND(NOT(ISBLANK(F280)),ISERROR(MATCH(F280,categories,0)))</formula>
    </cfRule>
    <cfRule type="expression" dxfId="6390" priority="6395" stopIfTrue="1">
      <formula>OR(F280="[Balance]",F280="[Transfer]",ISBLANK(F280))</formula>
    </cfRule>
    <cfRule type="expression" dxfId="6389" priority="6396" stopIfTrue="1">
      <formula>OR(ISERROR(MATCH(F280,yearlyA,0)),ISERROR(MATCH(F280,monthlyA,0)))</formula>
    </cfRule>
  </conditionalFormatting>
  <conditionalFormatting sqref="A280">
    <cfRule type="expression" dxfId="6388" priority="6397" stopIfTrue="1">
      <formula>AND(ISERROR(MATCH(A280,accounts,0)),NOT(ISBLANK(A280)))</formula>
    </cfRule>
  </conditionalFormatting>
  <conditionalFormatting sqref="N280">
    <cfRule type="cellIs" dxfId="6387" priority="6388" stopIfTrue="1" operator="lessThan">
      <formula>0</formula>
    </cfRule>
  </conditionalFormatting>
  <conditionalFormatting sqref="F280">
    <cfRule type="expression" dxfId="6386" priority="6389" stopIfTrue="1">
      <formula>AND(NOT(ISBLANK(F280)),ISERROR(MATCH(F280,categories,0)))</formula>
    </cfRule>
    <cfRule type="expression" dxfId="6385" priority="6390" stopIfTrue="1">
      <formula>OR(F280="[Balance]",F280="[Transfer]",ISBLANK(F280))</formula>
    </cfRule>
    <cfRule type="expression" dxfId="6384" priority="6391" stopIfTrue="1">
      <formula>OR(ISERROR(MATCH(F280,yearlyA,0)),ISERROR(MATCH(F280,monthlyA,0)))</formula>
    </cfRule>
  </conditionalFormatting>
  <conditionalFormatting sqref="A280">
    <cfRule type="expression" dxfId="6383" priority="6392" stopIfTrue="1">
      <formula>AND(ISERROR(MATCH(A280,accounts,0)),NOT(ISBLANK(A280)))</formula>
    </cfRule>
  </conditionalFormatting>
  <conditionalFormatting sqref="N282">
    <cfRule type="cellIs" dxfId="6382" priority="6383" stopIfTrue="1" operator="lessThan">
      <formula>0</formula>
    </cfRule>
  </conditionalFormatting>
  <conditionalFormatting sqref="F282">
    <cfRule type="expression" dxfId="6381" priority="6384" stopIfTrue="1">
      <formula>AND(NOT(ISBLANK(F282)),ISERROR(MATCH(F282,categories,0)))</formula>
    </cfRule>
    <cfRule type="expression" dxfId="6380" priority="6385" stopIfTrue="1">
      <formula>OR(F282="[Balance]",F282="[Transfer]",ISBLANK(F282))</formula>
    </cfRule>
    <cfRule type="expression" dxfId="6379" priority="6386" stopIfTrue="1">
      <formula>OR(ISERROR(MATCH(F282,yearlyA,0)),ISERROR(MATCH(F282,monthlyA,0)))</formula>
    </cfRule>
  </conditionalFormatting>
  <conditionalFormatting sqref="A282">
    <cfRule type="expression" dxfId="6378" priority="6387" stopIfTrue="1">
      <formula>AND(ISERROR(MATCH(A282,accounts,0)),NOT(ISBLANK(A282)))</formula>
    </cfRule>
  </conditionalFormatting>
  <conditionalFormatting sqref="N282">
    <cfRule type="cellIs" dxfId="6377" priority="6378" stopIfTrue="1" operator="lessThan">
      <formula>0</formula>
    </cfRule>
  </conditionalFormatting>
  <conditionalFormatting sqref="F282">
    <cfRule type="expression" dxfId="6376" priority="6379" stopIfTrue="1">
      <formula>AND(NOT(ISBLANK(F282)),ISERROR(MATCH(F282,categories,0)))</formula>
    </cfRule>
    <cfRule type="expression" dxfId="6375" priority="6380" stopIfTrue="1">
      <formula>OR(F282="[Balance]",F282="[Transfer]",ISBLANK(F282))</formula>
    </cfRule>
    <cfRule type="expression" dxfId="6374" priority="6381" stopIfTrue="1">
      <formula>OR(ISERROR(MATCH(F282,yearlyA,0)),ISERROR(MATCH(F282,monthlyA,0)))</formula>
    </cfRule>
  </conditionalFormatting>
  <conditionalFormatting sqref="A282">
    <cfRule type="expression" dxfId="6373" priority="6382" stopIfTrue="1">
      <formula>AND(ISERROR(MATCH(A282,accounts,0)),NOT(ISBLANK(A282)))</formula>
    </cfRule>
  </conditionalFormatting>
  <conditionalFormatting sqref="N281">
    <cfRule type="cellIs" dxfId="6372" priority="6373" stopIfTrue="1" operator="lessThan">
      <formula>0</formula>
    </cfRule>
  </conditionalFormatting>
  <conditionalFormatting sqref="F281">
    <cfRule type="expression" dxfId="6371" priority="6374" stopIfTrue="1">
      <formula>AND(NOT(ISBLANK(F281)),ISERROR(MATCH(F281,categories,0)))</formula>
    </cfRule>
    <cfRule type="expression" dxfId="6370" priority="6375" stopIfTrue="1">
      <formula>OR(F281="[Balance]",F281="[Transfer]",ISBLANK(F281))</formula>
    </cfRule>
    <cfRule type="expression" dxfId="6369" priority="6376" stopIfTrue="1">
      <formula>OR(ISERROR(MATCH(F281,yearlyA,0)),ISERROR(MATCH(F281,monthlyA,0)))</formula>
    </cfRule>
  </conditionalFormatting>
  <conditionalFormatting sqref="A281">
    <cfRule type="expression" dxfId="6368" priority="6377" stopIfTrue="1">
      <formula>AND(ISERROR(MATCH(A281,accounts,0)),NOT(ISBLANK(A281)))</formula>
    </cfRule>
  </conditionalFormatting>
  <conditionalFormatting sqref="N281">
    <cfRule type="cellIs" dxfId="6367" priority="6368" stopIfTrue="1" operator="lessThan">
      <formula>0</formula>
    </cfRule>
  </conditionalFormatting>
  <conditionalFormatting sqref="F281">
    <cfRule type="expression" dxfId="6366" priority="6369" stopIfTrue="1">
      <formula>AND(NOT(ISBLANK(F281)),ISERROR(MATCH(F281,categories,0)))</formula>
    </cfRule>
    <cfRule type="expression" dxfId="6365" priority="6370" stopIfTrue="1">
      <formula>OR(F281="[Balance]",F281="[Transfer]",ISBLANK(F281))</formula>
    </cfRule>
    <cfRule type="expression" dxfId="6364" priority="6371" stopIfTrue="1">
      <formula>OR(ISERROR(MATCH(F281,yearlyA,0)),ISERROR(MATCH(F281,monthlyA,0)))</formula>
    </cfRule>
  </conditionalFormatting>
  <conditionalFormatting sqref="A281">
    <cfRule type="expression" dxfId="6363" priority="6372" stopIfTrue="1">
      <formula>AND(ISERROR(MATCH(A281,accounts,0)),NOT(ISBLANK(A281)))</formula>
    </cfRule>
  </conditionalFormatting>
  <conditionalFormatting sqref="N283">
    <cfRule type="cellIs" dxfId="6362" priority="6363" stopIfTrue="1" operator="lessThan">
      <formula>0</formula>
    </cfRule>
  </conditionalFormatting>
  <conditionalFormatting sqref="F283">
    <cfRule type="expression" dxfId="6361" priority="6364" stopIfTrue="1">
      <formula>AND(NOT(ISBLANK(F283)),ISERROR(MATCH(F283,categories,0)))</formula>
    </cfRule>
    <cfRule type="expression" dxfId="6360" priority="6365" stopIfTrue="1">
      <formula>OR(F283="[Balance]",F283="[Transfer]",ISBLANK(F283))</formula>
    </cfRule>
    <cfRule type="expression" dxfId="6359" priority="6366" stopIfTrue="1">
      <formula>OR(ISERROR(MATCH(F283,yearlyA,0)),ISERROR(MATCH(F283,monthlyA,0)))</formula>
    </cfRule>
  </conditionalFormatting>
  <conditionalFormatting sqref="A283">
    <cfRule type="expression" dxfId="6358" priority="6367" stopIfTrue="1">
      <formula>AND(ISERROR(MATCH(A283,accounts,0)),NOT(ISBLANK(A283)))</formula>
    </cfRule>
  </conditionalFormatting>
  <conditionalFormatting sqref="N283">
    <cfRule type="cellIs" dxfId="6357" priority="6358" stopIfTrue="1" operator="lessThan">
      <formula>0</formula>
    </cfRule>
  </conditionalFormatting>
  <conditionalFormatting sqref="F283">
    <cfRule type="expression" dxfId="6356" priority="6359" stopIfTrue="1">
      <formula>AND(NOT(ISBLANK(F283)),ISERROR(MATCH(F283,categories,0)))</formula>
    </cfRule>
    <cfRule type="expression" dxfId="6355" priority="6360" stopIfTrue="1">
      <formula>OR(F283="[Balance]",F283="[Transfer]",ISBLANK(F283))</formula>
    </cfRule>
    <cfRule type="expression" dxfId="6354" priority="6361" stopIfTrue="1">
      <formula>OR(ISERROR(MATCH(F283,yearlyA,0)),ISERROR(MATCH(F283,monthlyA,0)))</formula>
    </cfRule>
  </conditionalFormatting>
  <conditionalFormatting sqref="A283">
    <cfRule type="expression" dxfId="6353" priority="6362" stopIfTrue="1">
      <formula>AND(ISERROR(MATCH(A283,accounts,0)),NOT(ISBLANK(A283)))</formula>
    </cfRule>
  </conditionalFormatting>
  <conditionalFormatting sqref="N284">
    <cfRule type="cellIs" dxfId="6352" priority="6353" stopIfTrue="1" operator="lessThan">
      <formula>0</formula>
    </cfRule>
  </conditionalFormatting>
  <conditionalFormatting sqref="F284">
    <cfRule type="expression" dxfId="6351" priority="6354" stopIfTrue="1">
      <formula>AND(NOT(ISBLANK(F284)),ISERROR(MATCH(F284,categories,0)))</formula>
    </cfRule>
    <cfRule type="expression" dxfId="6350" priority="6355" stopIfTrue="1">
      <formula>OR(F284="[Balance]",F284="[Transfer]",ISBLANK(F284))</formula>
    </cfRule>
    <cfRule type="expression" dxfId="6349" priority="6356" stopIfTrue="1">
      <formula>OR(ISERROR(MATCH(F284,yearlyA,0)),ISERROR(MATCH(F284,monthlyA,0)))</formula>
    </cfRule>
  </conditionalFormatting>
  <conditionalFormatting sqref="A284">
    <cfRule type="expression" dxfId="6348" priority="6357" stopIfTrue="1">
      <formula>AND(ISERROR(MATCH(A284,accounts,0)),NOT(ISBLANK(A284)))</formula>
    </cfRule>
  </conditionalFormatting>
  <conditionalFormatting sqref="N284">
    <cfRule type="cellIs" dxfId="6347" priority="6348" stopIfTrue="1" operator="lessThan">
      <formula>0</formula>
    </cfRule>
  </conditionalFormatting>
  <conditionalFormatting sqref="F284">
    <cfRule type="expression" dxfId="6346" priority="6349" stopIfTrue="1">
      <formula>AND(NOT(ISBLANK(F284)),ISERROR(MATCH(F284,categories,0)))</formula>
    </cfRule>
    <cfRule type="expression" dxfId="6345" priority="6350" stopIfTrue="1">
      <formula>OR(F284="[Balance]",F284="[Transfer]",ISBLANK(F284))</formula>
    </cfRule>
    <cfRule type="expression" dxfId="6344" priority="6351" stopIfTrue="1">
      <formula>OR(ISERROR(MATCH(F284,yearlyA,0)),ISERROR(MATCH(F284,monthlyA,0)))</formula>
    </cfRule>
  </conditionalFormatting>
  <conditionalFormatting sqref="A284">
    <cfRule type="expression" dxfId="6343" priority="6352" stopIfTrue="1">
      <formula>AND(ISERROR(MATCH(A284,accounts,0)),NOT(ISBLANK(A284)))</formula>
    </cfRule>
  </conditionalFormatting>
  <conditionalFormatting sqref="N285">
    <cfRule type="cellIs" dxfId="6342" priority="6343" stopIfTrue="1" operator="lessThan">
      <formula>0</formula>
    </cfRule>
  </conditionalFormatting>
  <conditionalFormatting sqref="F285">
    <cfRule type="expression" dxfId="6341" priority="6344" stopIfTrue="1">
      <formula>AND(NOT(ISBLANK(F285)),ISERROR(MATCH(F285,categories,0)))</formula>
    </cfRule>
    <cfRule type="expression" dxfId="6340" priority="6345" stopIfTrue="1">
      <formula>OR(F285="[Balance]",F285="[Transfer]",ISBLANK(F285))</formula>
    </cfRule>
    <cfRule type="expression" dxfId="6339" priority="6346" stopIfTrue="1">
      <formula>OR(ISERROR(MATCH(F285,yearlyA,0)),ISERROR(MATCH(F285,monthlyA,0)))</formula>
    </cfRule>
  </conditionalFormatting>
  <conditionalFormatting sqref="A285">
    <cfRule type="expression" dxfId="6338" priority="6347" stopIfTrue="1">
      <formula>AND(ISERROR(MATCH(A285,accounts,0)),NOT(ISBLANK(A285)))</formula>
    </cfRule>
  </conditionalFormatting>
  <conditionalFormatting sqref="N285">
    <cfRule type="cellIs" dxfId="6337" priority="6338" stopIfTrue="1" operator="lessThan">
      <formula>0</formula>
    </cfRule>
  </conditionalFormatting>
  <conditionalFormatting sqref="F285">
    <cfRule type="expression" dxfId="6336" priority="6339" stopIfTrue="1">
      <formula>AND(NOT(ISBLANK(F285)),ISERROR(MATCH(F285,categories,0)))</formula>
    </cfRule>
    <cfRule type="expression" dxfId="6335" priority="6340" stopIfTrue="1">
      <formula>OR(F285="[Balance]",F285="[Transfer]",ISBLANK(F285))</formula>
    </cfRule>
    <cfRule type="expression" dxfId="6334" priority="6341" stopIfTrue="1">
      <formula>OR(ISERROR(MATCH(F285,yearlyA,0)),ISERROR(MATCH(F285,monthlyA,0)))</formula>
    </cfRule>
  </conditionalFormatting>
  <conditionalFormatting sqref="A285">
    <cfRule type="expression" dxfId="6333" priority="6342" stopIfTrue="1">
      <formula>AND(ISERROR(MATCH(A285,accounts,0)),NOT(ISBLANK(A285)))</formula>
    </cfRule>
  </conditionalFormatting>
  <conditionalFormatting sqref="N286">
    <cfRule type="cellIs" dxfId="6332" priority="6333" stopIfTrue="1" operator="lessThan">
      <formula>0</formula>
    </cfRule>
  </conditionalFormatting>
  <conditionalFormatting sqref="F286">
    <cfRule type="expression" dxfId="6331" priority="6334" stopIfTrue="1">
      <formula>AND(NOT(ISBLANK(F286)),ISERROR(MATCH(F286,categories,0)))</formula>
    </cfRule>
    <cfRule type="expression" dxfId="6330" priority="6335" stopIfTrue="1">
      <formula>OR(F286="[Balance]",F286="[Transfer]",ISBLANK(F286))</formula>
    </cfRule>
    <cfRule type="expression" dxfId="6329" priority="6336" stopIfTrue="1">
      <formula>OR(ISERROR(MATCH(F286,yearlyA,0)),ISERROR(MATCH(F286,monthlyA,0)))</formula>
    </cfRule>
  </conditionalFormatting>
  <conditionalFormatting sqref="A286">
    <cfRule type="expression" dxfId="6328" priority="6337" stopIfTrue="1">
      <formula>AND(ISERROR(MATCH(A286,accounts,0)),NOT(ISBLANK(A286)))</formula>
    </cfRule>
  </conditionalFormatting>
  <conditionalFormatting sqref="N286">
    <cfRule type="cellIs" dxfId="6327" priority="6328" stopIfTrue="1" operator="lessThan">
      <formula>0</formula>
    </cfRule>
  </conditionalFormatting>
  <conditionalFormatting sqref="F286">
    <cfRule type="expression" dxfId="6326" priority="6329" stopIfTrue="1">
      <formula>AND(NOT(ISBLANK(F286)),ISERROR(MATCH(F286,categories,0)))</formula>
    </cfRule>
    <cfRule type="expression" dxfId="6325" priority="6330" stopIfTrue="1">
      <formula>OR(F286="[Balance]",F286="[Transfer]",ISBLANK(F286))</formula>
    </cfRule>
    <cfRule type="expression" dxfId="6324" priority="6331" stopIfTrue="1">
      <formula>OR(ISERROR(MATCH(F286,yearlyA,0)),ISERROR(MATCH(F286,monthlyA,0)))</formula>
    </cfRule>
  </conditionalFormatting>
  <conditionalFormatting sqref="A286">
    <cfRule type="expression" dxfId="6323" priority="6332" stopIfTrue="1">
      <formula>AND(ISERROR(MATCH(A286,accounts,0)),NOT(ISBLANK(A286)))</formula>
    </cfRule>
  </conditionalFormatting>
  <conditionalFormatting sqref="N239">
    <cfRule type="cellIs" dxfId="6322" priority="6327" stopIfTrue="1" operator="lessThan">
      <formula>0</formula>
    </cfRule>
  </conditionalFormatting>
  <conditionalFormatting sqref="N239">
    <cfRule type="cellIs" dxfId="6321" priority="6326" stopIfTrue="1" operator="lessThan">
      <formula>0</formula>
    </cfRule>
  </conditionalFormatting>
  <conditionalFormatting sqref="N287">
    <cfRule type="cellIs" dxfId="6320" priority="6321" stopIfTrue="1" operator="lessThan">
      <formula>0</formula>
    </cfRule>
  </conditionalFormatting>
  <conditionalFormatting sqref="F287">
    <cfRule type="expression" dxfId="6319" priority="6322" stopIfTrue="1">
      <formula>AND(NOT(ISBLANK(F287)),ISERROR(MATCH(F287,categories,0)))</formula>
    </cfRule>
    <cfRule type="expression" dxfId="6318" priority="6323" stopIfTrue="1">
      <formula>OR(F287="[Balance]",F287="[Transfer]",ISBLANK(F287))</formula>
    </cfRule>
    <cfRule type="expression" dxfId="6317" priority="6324" stopIfTrue="1">
      <formula>OR(ISERROR(MATCH(F287,yearlyA,0)),ISERROR(MATCH(F287,monthlyA,0)))</formula>
    </cfRule>
  </conditionalFormatting>
  <conditionalFormatting sqref="A287">
    <cfRule type="expression" dxfId="6316" priority="6325" stopIfTrue="1">
      <formula>AND(ISERROR(MATCH(A287,accounts,0)),NOT(ISBLANK(A287)))</formula>
    </cfRule>
  </conditionalFormatting>
  <conditionalFormatting sqref="N287">
    <cfRule type="cellIs" dxfId="6315" priority="6316" stopIfTrue="1" operator="lessThan">
      <formula>0</formula>
    </cfRule>
  </conditionalFormatting>
  <conditionalFormatting sqref="F287">
    <cfRule type="expression" dxfId="6314" priority="6317" stopIfTrue="1">
      <formula>AND(NOT(ISBLANK(F287)),ISERROR(MATCH(F287,categories,0)))</formula>
    </cfRule>
    <cfRule type="expression" dxfId="6313" priority="6318" stopIfTrue="1">
      <formula>OR(F287="[Balance]",F287="[Transfer]",ISBLANK(F287))</formula>
    </cfRule>
    <cfRule type="expression" dxfId="6312" priority="6319" stopIfTrue="1">
      <formula>OR(ISERROR(MATCH(F287,yearlyA,0)),ISERROR(MATCH(F287,monthlyA,0)))</formula>
    </cfRule>
  </conditionalFormatting>
  <conditionalFormatting sqref="A287">
    <cfRule type="expression" dxfId="6311" priority="6320" stopIfTrue="1">
      <formula>AND(ISERROR(MATCH(A287,accounts,0)),NOT(ISBLANK(A287)))</formula>
    </cfRule>
  </conditionalFormatting>
  <conditionalFormatting sqref="N288">
    <cfRule type="cellIs" dxfId="6310" priority="6311" stopIfTrue="1" operator="lessThan">
      <formula>0</formula>
    </cfRule>
  </conditionalFormatting>
  <conditionalFormatting sqref="F288">
    <cfRule type="expression" dxfId="6309" priority="6312" stopIfTrue="1">
      <formula>AND(NOT(ISBLANK(F288)),ISERROR(MATCH(F288,categories,0)))</formula>
    </cfRule>
    <cfRule type="expression" dxfId="6308" priority="6313" stopIfTrue="1">
      <formula>OR(F288="[Balance]",F288="[Transfer]",ISBLANK(F288))</formula>
    </cfRule>
    <cfRule type="expression" dxfId="6307" priority="6314" stopIfTrue="1">
      <formula>OR(ISERROR(MATCH(F288,yearlyA,0)),ISERROR(MATCH(F288,monthlyA,0)))</formula>
    </cfRule>
  </conditionalFormatting>
  <conditionalFormatting sqref="A288">
    <cfRule type="expression" dxfId="6306" priority="6315" stopIfTrue="1">
      <formula>AND(ISERROR(MATCH(A288,accounts,0)),NOT(ISBLANK(A288)))</formula>
    </cfRule>
  </conditionalFormatting>
  <conditionalFormatting sqref="N288">
    <cfRule type="cellIs" dxfId="6305" priority="6306" stopIfTrue="1" operator="lessThan">
      <formula>0</formula>
    </cfRule>
  </conditionalFormatting>
  <conditionalFormatting sqref="F288">
    <cfRule type="expression" dxfId="6304" priority="6307" stopIfTrue="1">
      <formula>AND(NOT(ISBLANK(F288)),ISERROR(MATCH(F288,categories,0)))</formula>
    </cfRule>
    <cfRule type="expression" dxfId="6303" priority="6308" stopIfTrue="1">
      <formula>OR(F288="[Balance]",F288="[Transfer]",ISBLANK(F288))</formula>
    </cfRule>
    <cfRule type="expression" dxfId="6302" priority="6309" stopIfTrue="1">
      <formula>OR(ISERROR(MATCH(F288,yearlyA,0)),ISERROR(MATCH(F288,monthlyA,0)))</formula>
    </cfRule>
  </conditionalFormatting>
  <conditionalFormatting sqref="A288">
    <cfRule type="expression" dxfId="6301" priority="6310" stopIfTrue="1">
      <formula>AND(ISERROR(MATCH(A288,accounts,0)),NOT(ISBLANK(A288)))</formula>
    </cfRule>
  </conditionalFormatting>
  <conditionalFormatting sqref="N290">
    <cfRule type="cellIs" dxfId="6300" priority="6301" stopIfTrue="1" operator="lessThan">
      <formula>0</formula>
    </cfRule>
  </conditionalFormatting>
  <conditionalFormatting sqref="F290">
    <cfRule type="expression" dxfId="6299" priority="6302" stopIfTrue="1">
      <formula>AND(NOT(ISBLANK(F290)),ISERROR(MATCH(F290,categories,0)))</formula>
    </cfRule>
    <cfRule type="expression" dxfId="6298" priority="6303" stopIfTrue="1">
      <formula>OR(F290="[Balance]",F290="[Transfer]",ISBLANK(F290))</formula>
    </cfRule>
    <cfRule type="expression" dxfId="6297" priority="6304" stopIfTrue="1">
      <formula>OR(ISERROR(MATCH(F290,yearlyA,0)),ISERROR(MATCH(F290,monthlyA,0)))</formula>
    </cfRule>
  </conditionalFormatting>
  <conditionalFormatting sqref="A290">
    <cfRule type="expression" dxfId="6296" priority="6305" stopIfTrue="1">
      <formula>AND(ISERROR(MATCH(A290,accounts,0)),NOT(ISBLANK(A290)))</formula>
    </cfRule>
  </conditionalFormatting>
  <conditionalFormatting sqref="N290">
    <cfRule type="cellIs" dxfId="6295" priority="6296" stopIfTrue="1" operator="lessThan">
      <formula>0</formula>
    </cfRule>
  </conditionalFormatting>
  <conditionalFormatting sqref="F290">
    <cfRule type="expression" dxfId="6294" priority="6297" stopIfTrue="1">
      <formula>AND(NOT(ISBLANK(F290)),ISERROR(MATCH(F290,categories,0)))</formula>
    </cfRule>
    <cfRule type="expression" dxfId="6293" priority="6298" stopIfTrue="1">
      <formula>OR(F290="[Balance]",F290="[Transfer]",ISBLANK(F290))</formula>
    </cfRule>
    <cfRule type="expression" dxfId="6292" priority="6299" stopIfTrue="1">
      <formula>OR(ISERROR(MATCH(F290,yearlyA,0)),ISERROR(MATCH(F290,monthlyA,0)))</formula>
    </cfRule>
  </conditionalFormatting>
  <conditionalFormatting sqref="A290">
    <cfRule type="expression" dxfId="6291" priority="6300" stopIfTrue="1">
      <formula>AND(ISERROR(MATCH(A290,accounts,0)),NOT(ISBLANK(A290)))</formula>
    </cfRule>
  </conditionalFormatting>
  <conditionalFormatting sqref="N289">
    <cfRule type="cellIs" dxfId="6290" priority="6291" stopIfTrue="1" operator="lessThan">
      <formula>0</formula>
    </cfRule>
  </conditionalFormatting>
  <conditionalFormatting sqref="F289">
    <cfRule type="expression" dxfId="6289" priority="6292" stopIfTrue="1">
      <formula>AND(NOT(ISBLANK(F289)),ISERROR(MATCH(F289,categories,0)))</formula>
    </cfRule>
    <cfRule type="expression" dxfId="6288" priority="6293" stopIfTrue="1">
      <formula>OR(F289="[Balance]",F289="[Transfer]",ISBLANK(F289))</formula>
    </cfRule>
    <cfRule type="expression" dxfId="6287" priority="6294" stopIfTrue="1">
      <formula>OR(ISERROR(MATCH(F289,yearlyA,0)),ISERROR(MATCH(F289,monthlyA,0)))</formula>
    </cfRule>
  </conditionalFormatting>
  <conditionalFormatting sqref="A289">
    <cfRule type="expression" dxfId="6286" priority="6295" stopIfTrue="1">
      <formula>AND(ISERROR(MATCH(A289,accounts,0)),NOT(ISBLANK(A289)))</formula>
    </cfRule>
  </conditionalFormatting>
  <conditionalFormatting sqref="N289">
    <cfRule type="cellIs" dxfId="6285" priority="6286" stopIfTrue="1" operator="lessThan">
      <formula>0</formula>
    </cfRule>
  </conditionalFormatting>
  <conditionalFormatting sqref="F289">
    <cfRule type="expression" dxfId="6284" priority="6287" stopIfTrue="1">
      <formula>AND(NOT(ISBLANK(F289)),ISERROR(MATCH(F289,categories,0)))</formula>
    </cfRule>
    <cfRule type="expression" dxfId="6283" priority="6288" stopIfTrue="1">
      <formula>OR(F289="[Balance]",F289="[Transfer]",ISBLANK(F289))</formula>
    </cfRule>
    <cfRule type="expression" dxfId="6282" priority="6289" stopIfTrue="1">
      <formula>OR(ISERROR(MATCH(F289,yearlyA,0)),ISERROR(MATCH(F289,monthlyA,0)))</formula>
    </cfRule>
  </conditionalFormatting>
  <conditionalFormatting sqref="A289">
    <cfRule type="expression" dxfId="6281" priority="6290" stopIfTrue="1">
      <formula>AND(ISERROR(MATCH(A289,accounts,0)),NOT(ISBLANK(A289)))</formula>
    </cfRule>
  </conditionalFormatting>
  <conditionalFormatting sqref="N291">
    <cfRule type="cellIs" dxfId="6280" priority="6281" stopIfTrue="1" operator="lessThan">
      <formula>0</formula>
    </cfRule>
  </conditionalFormatting>
  <conditionalFormatting sqref="F291">
    <cfRule type="expression" dxfId="6279" priority="6282" stopIfTrue="1">
      <formula>AND(NOT(ISBLANK(F291)),ISERROR(MATCH(F291,categories,0)))</formula>
    </cfRule>
    <cfRule type="expression" dxfId="6278" priority="6283" stopIfTrue="1">
      <formula>OR(F291="[Balance]",F291="[Transfer]",ISBLANK(F291))</formula>
    </cfRule>
    <cfRule type="expression" dxfId="6277" priority="6284" stopIfTrue="1">
      <formula>OR(ISERROR(MATCH(F291,yearlyA,0)),ISERROR(MATCH(F291,monthlyA,0)))</formula>
    </cfRule>
  </conditionalFormatting>
  <conditionalFormatting sqref="A291">
    <cfRule type="expression" dxfId="6276" priority="6285" stopIfTrue="1">
      <formula>AND(ISERROR(MATCH(A291,accounts,0)),NOT(ISBLANK(A291)))</formula>
    </cfRule>
  </conditionalFormatting>
  <conditionalFormatting sqref="N291">
    <cfRule type="cellIs" dxfId="6275" priority="6276" stopIfTrue="1" operator="lessThan">
      <formula>0</formula>
    </cfRule>
  </conditionalFormatting>
  <conditionalFormatting sqref="F291">
    <cfRule type="expression" dxfId="6274" priority="6277" stopIfTrue="1">
      <formula>AND(NOT(ISBLANK(F291)),ISERROR(MATCH(F291,categories,0)))</formula>
    </cfRule>
    <cfRule type="expression" dxfId="6273" priority="6278" stopIfTrue="1">
      <formula>OR(F291="[Balance]",F291="[Transfer]",ISBLANK(F291))</formula>
    </cfRule>
    <cfRule type="expression" dxfId="6272" priority="6279" stopIfTrue="1">
      <formula>OR(ISERROR(MATCH(F291,yearlyA,0)),ISERROR(MATCH(F291,monthlyA,0)))</formula>
    </cfRule>
  </conditionalFormatting>
  <conditionalFormatting sqref="A291">
    <cfRule type="expression" dxfId="6271" priority="6280" stopIfTrue="1">
      <formula>AND(ISERROR(MATCH(A291,accounts,0)),NOT(ISBLANK(A291)))</formula>
    </cfRule>
  </conditionalFormatting>
  <conditionalFormatting sqref="N292">
    <cfRule type="cellIs" dxfId="6270" priority="6271" stopIfTrue="1" operator="lessThan">
      <formula>0</formula>
    </cfRule>
  </conditionalFormatting>
  <conditionalFormatting sqref="F292">
    <cfRule type="expression" dxfId="6269" priority="6272" stopIfTrue="1">
      <formula>AND(NOT(ISBLANK(F292)),ISERROR(MATCH(F292,categories,0)))</formula>
    </cfRule>
    <cfRule type="expression" dxfId="6268" priority="6273" stopIfTrue="1">
      <formula>OR(F292="[Balance]",F292="[Transfer]",ISBLANK(F292))</formula>
    </cfRule>
    <cfRule type="expression" dxfId="6267" priority="6274" stopIfTrue="1">
      <formula>OR(ISERROR(MATCH(F292,yearlyA,0)),ISERROR(MATCH(F292,monthlyA,0)))</formula>
    </cfRule>
  </conditionalFormatting>
  <conditionalFormatting sqref="A292">
    <cfRule type="expression" dxfId="6266" priority="6275" stopIfTrue="1">
      <formula>AND(ISERROR(MATCH(A292,accounts,0)),NOT(ISBLANK(A292)))</formula>
    </cfRule>
  </conditionalFormatting>
  <conditionalFormatting sqref="N292">
    <cfRule type="cellIs" dxfId="6265" priority="6266" stopIfTrue="1" operator="lessThan">
      <formula>0</formula>
    </cfRule>
  </conditionalFormatting>
  <conditionalFormatting sqref="F292">
    <cfRule type="expression" dxfId="6264" priority="6267" stopIfTrue="1">
      <formula>AND(NOT(ISBLANK(F292)),ISERROR(MATCH(F292,categories,0)))</formula>
    </cfRule>
    <cfRule type="expression" dxfId="6263" priority="6268" stopIfTrue="1">
      <formula>OR(F292="[Balance]",F292="[Transfer]",ISBLANK(F292))</formula>
    </cfRule>
    <cfRule type="expression" dxfId="6262" priority="6269" stopIfTrue="1">
      <formula>OR(ISERROR(MATCH(F292,yearlyA,0)),ISERROR(MATCH(F292,monthlyA,0)))</formula>
    </cfRule>
  </conditionalFormatting>
  <conditionalFormatting sqref="A292">
    <cfRule type="expression" dxfId="6261" priority="6270" stopIfTrue="1">
      <formula>AND(ISERROR(MATCH(A292,accounts,0)),NOT(ISBLANK(A292)))</formula>
    </cfRule>
  </conditionalFormatting>
  <conditionalFormatting sqref="N293">
    <cfRule type="cellIs" dxfId="6260" priority="6261" stopIfTrue="1" operator="lessThan">
      <formula>0</formula>
    </cfRule>
  </conditionalFormatting>
  <conditionalFormatting sqref="F293">
    <cfRule type="expression" dxfId="6259" priority="6262" stopIfTrue="1">
      <formula>AND(NOT(ISBLANK(F293)),ISERROR(MATCH(F293,categories,0)))</formula>
    </cfRule>
    <cfRule type="expression" dxfId="6258" priority="6263" stopIfTrue="1">
      <formula>OR(F293="[Balance]",F293="[Transfer]",ISBLANK(F293))</formula>
    </cfRule>
    <cfRule type="expression" dxfId="6257" priority="6264" stopIfTrue="1">
      <formula>OR(ISERROR(MATCH(F293,yearlyA,0)),ISERROR(MATCH(F293,monthlyA,0)))</formula>
    </cfRule>
  </conditionalFormatting>
  <conditionalFormatting sqref="A293">
    <cfRule type="expression" dxfId="6256" priority="6265" stopIfTrue="1">
      <formula>AND(ISERROR(MATCH(A293,accounts,0)),NOT(ISBLANK(A293)))</formula>
    </cfRule>
  </conditionalFormatting>
  <conditionalFormatting sqref="N293">
    <cfRule type="cellIs" dxfId="6255" priority="6256" stopIfTrue="1" operator="lessThan">
      <formula>0</formula>
    </cfRule>
  </conditionalFormatting>
  <conditionalFormatting sqref="F293">
    <cfRule type="expression" dxfId="6254" priority="6257" stopIfTrue="1">
      <formula>AND(NOT(ISBLANK(F293)),ISERROR(MATCH(F293,categories,0)))</formula>
    </cfRule>
    <cfRule type="expression" dxfId="6253" priority="6258" stopIfTrue="1">
      <formula>OR(F293="[Balance]",F293="[Transfer]",ISBLANK(F293))</formula>
    </cfRule>
    <cfRule type="expression" dxfId="6252" priority="6259" stopIfTrue="1">
      <formula>OR(ISERROR(MATCH(F293,yearlyA,0)),ISERROR(MATCH(F293,monthlyA,0)))</formula>
    </cfRule>
  </conditionalFormatting>
  <conditionalFormatting sqref="A293">
    <cfRule type="expression" dxfId="6251" priority="6260" stopIfTrue="1">
      <formula>AND(ISERROR(MATCH(A293,accounts,0)),NOT(ISBLANK(A293)))</formula>
    </cfRule>
  </conditionalFormatting>
  <conditionalFormatting sqref="N295">
    <cfRule type="cellIs" dxfId="6250" priority="6251" stopIfTrue="1" operator="lessThan">
      <formula>0</formula>
    </cfRule>
  </conditionalFormatting>
  <conditionalFormatting sqref="F295">
    <cfRule type="expression" dxfId="6249" priority="6252" stopIfTrue="1">
      <formula>AND(NOT(ISBLANK(F295)),ISERROR(MATCH(F295,categories,0)))</formula>
    </cfRule>
    <cfRule type="expression" dxfId="6248" priority="6253" stopIfTrue="1">
      <formula>OR(F295="[Balance]",F295="[Transfer]",ISBLANK(F295))</formula>
    </cfRule>
    <cfRule type="expression" dxfId="6247" priority="6254" stopIfTrue="1">
      <formula>OR(ISERROR(MATCH(F295,yearlyA,0)),ISERROR(MATCH(F295,monthlyA,0)))</formula>
    </cfRule>
  </conditionalFormatting>
  <conditionalFormatting sqref="A295">
    <cfRule type="expression" dxfId="6246" priority="6255" stopIfTrue="1">
      <formula>AND(ISERROR(MATCH(A295,accounts,0)),NOT(ISBLANK(A295)))</formula>
    </cfRule>
  </conditionalFormatting>
  <conditionalFormatting sqref="N295">
    <cfRule type="cellIs" dxfId="6245" priority="6246" stopIfTrue="1" operator="lessThan">
      <formula>0</formula>
    </cfRule>
  </conditionalFormatting>
  <conditionalFormatting sqref="F295">
    <cfRule type="expression" dxfId="6244" priority="6247" stopIfTrue="1">
      <formula>AND(NOT(ISBLANK(F295)),ISERROR(MATCH(F295,categories,0)))</formula>
    </cfRule>
    <cfRule type="expression" dxfId="6243" priority="6248" stopIfTrue="1">
      <formula>OR(F295="[Balance]",F295="[Transfer]",ISBLANK(F295))</formula>
    </cfRule>
    <cfRule type="expression" dxfId="6242" priority="6249" stopIfTrue="1">
      <formula>OR(ISERROR(MATCH(F295,yearlyA,0)),ISERROR(MATCH(F295,monthlyA,0)))</formula>
    </cfRule>
  </conditionalFormatting>
  <conditionalFormatting sqref="A295">
    <cfRule type="expression" dxfId="6241" priority="6250" stopIfTrue="1">
      <formula>AND(ISERROR(MATCH(A295,accounts,0)),NOT(ISBLANK(A295)))</formula>
    </cfRule>
  </conditionalFormatting>
  <conditionalFormatting sqref="N294">
    <cfRule type="cellIs" dxfId="6240" priority="6241" stopIfTrue="1" operator="lessThan">
      <formula>0</formula>
    </cfRule>
  </conditionalFormatting>
  <conditionalFormatting sqref="F294">
    <cfRule type="expression" dxfId="6239" priority="6242" stopIfTrue="1">
      <formula>AND(NOT(ISBLANK(F294)),ISERROR(MATCH(F294,categories,0)))</formula>
    </cfRule>
    <cfRule type="expression" dxfId="6238" priority="6243" stopIfTrue="1">
      <formula>OR(F294="[Balance]",F294="[Transfer]",ISBLANK(F294))</formula>
    </cfRule>
    <cfRule type="expression" dxfId="6237" priority="6244" stopIfTrue="1">
      <formula>OR(ISERROR(MATCH(F294,yearlyA,0)),ISERROR(MATCH(F294,monthlyA,0)))</formula>
    </cfRule>
  </conditionalFormatting>
  <conditionalFormatting sqref="A294">
    <cfRule type="expression" dxfId="6236" priority="6245" stopIfTrue="1">
      <formula>AND(ISERROR(MATCH(A294,accounts,0)),NOT(ISBLANK(A294)))</formula>
    </cfRule>
  </conditionalFormatting>
  <conditionalFormatting sqref="N294">
    <cfRule type="cellIs" dxfId="6235" priority="6236" stopIfTrue="1" operator="lessThan">
      <formula>0</formula>
    </cfRule>
  </conditionalFormatting>
  <conditionalFormatting sqref="F294">
    <cfRule type="expression" dxfId="6234" priority="6237" stopIfTrue="1">
      <formula>AND(NOT(ISBLANK(F294)),ISERROR(MATCH(F294,categories,0)))</formula>
    </cfRule>
    <cfRule type="expression" dxfId="6233" priority="6238" stopIfTrue="1">
      <formula>OR(F294="[Balance]",F294="[Transfer]",ISBLANK(F294))</formula>
    </cfRule>
    <cfRule type="expression" dxfId="6232" priority="6239" stopIfTrue="1">
      <formula>OR(ISERROR(MATCH(F294,yearlyA,0)),ISERROR(MATCH(F294,monthlyA,0)))</formula>
    </cfRule>
  </conditionalFormatting>
  <conditionalFormatting sqref="A294">
    <cfRule type="expression" dxfId="6231" priority="6240" stopIfTrue="1">
      <formula>AND(ISERROR(MATCH(A294,accounts,0)),NOT(ISBLANK(A294)))</formula>
    </cfRule>
  </conditionalFormatting>
  <conditionalFormatting sqref="N296">
    <cfRule type="cellIs" dxfId="6230" priority="6231" stopIfTrue="1" operator="lessThan">
      <formula>0</formula>
    </cfRule>
  </conditionalFormatting>
  <conditionalFormatting sqref="F296">
    <cfRule type="expression" dxfId="6229" priority="6232" stopIfTrue="1">
      <formula>AND(NOT(ISBLANK(F296)),ISERROR(MATCH(F296,categories,0)))</formula>
    </cfRule>
    <cfRule type="expression" dxfId="6228" priority="6233" stopIfTrue="1">
      <formula>OR(F296="[Balance]",F296="[Transfer]",ISBLANK(F296))</formula>
    </cfRule>
    <cfRule type="expression" dxfId="6227" priority="6234" stopIfTrue="1">
      <formula>OR(ISERROR(MATCH(F296,yearlyA,0)),ISERROR(MATCH(F296,monthlyA,0)))</formula>
    </cfRule>
  </conditionalFormatting>
  <conditionalFormatting sqref="A296">
    <cfRule type="expression" dxfId="6226" priority="6235" stopIfTrue="1">
      <formula>AND(ISERROR(MATCH(A296,accounts,0)),NOT(ISBLANK(A296)))</formula>
    </cfRule>
  </conditionalFormatting>
  <conditionalFormatting sqref="N296">
    <cfRule type="cellIs" dxfId="6225" priority="6226" stopIfTrue="1" operator="lessThan">
      <formula>0</formula>
    </cfRule>
  </conditionalFormatting>
  <conditionalFormatting sqref="F296">
    <cfRule type="expression" dxfId="6224" priority="6227" stopIfTrue="1">
      <formula>AND(NOT(ISBLANK(F296)),ISERROR(MATCH(F296,categories,0)))</formula>
    </cfRule>
    <cfRule type="expression" dxfId="6223" priority="6228" stopIfTrue="1">
      <formula>OR(F296="[Balance]",F296="[Transfer]",ISBLANK(F296))</formula>
    </cfRule>
    <cfRule type="expression" dxfId="6222" priority="6229" stopIfTrue="1">
      <formula>OR(ISERROR(MATCH(F296,yearlyA,0)),ISERROR(MATCH(F296,monthlyA,0)))</formula>
    </cfRule>
  </conditionalFormatting>
  <conditionalFormatting sqref="A296">
    <cfRule type="expression" dxfId="6221" priority="6230" stopIfTrue="1">
      <formula>AND(ISERROR(MATCH(A296,accounts,0)),NOT(ISBLANK(A296)))</formula>
    </cfRule>
  </conditionalFormatting>
  <conditionalFormatting sqref="N297">
    <cfRule type="cellIs" dxfId="6220" priority="6221" stopIfTrue="1" operator="lessThan">
      <formula>0</formula>
    </cfRule>
  </conditionalFormatting>
  <conditionalFormatting sqref="F297">
    <cfRule type="expression" dxfId="6219" priority="6222" stopIfTrue="1">
      <formula>AND(NOT(ISBLANK(F297)),ISERROR(MATCH(F297,categories,0)))</formula>
    </cfRule>
    <cfRule type="expression" dxfId="6218" priority="6223" stopIfTrue="1">
      <formula>OR(F297="[Balance]",F297="[Transfer]",ISBLANK(F297))</formula>
    </cfRule>
    <cfRule type="expression" dxfId="6217" priority="6224" stopIfTrue="1">
      <formula>OR(ISERROR(MATCH(F297,yearlyA,0)),ISERROR(MATCH(F297,monthlyA,0)))</formula>
    </cfRule>
  </conditionalFormatting>
  <conditionalFormatting sqref="A297">
    <cfRule type="expression" dxfId="6216" priority="6225" stopIfTrue="1">
      <formula>AND(ISERROR(MATCH(A297,accounts,0)),NOT(ISBLANK(A297)))</formula>
    </cfRule>
  </conditionalFormatting>
  <conditionalFormatting sqref="N297">
    <cfRule type="cellIs" dxfId="6215" priority="6216" stopIfTrue="1" operator="lessThan">
      <formula>0</formula>
    </cfRule>
  </conditionalFormatting>
  <conditionalFormatting sqref="F297">
    <cfRule type="expression" dxfId="6214" priority="6217" stopIfTrue="1">
      <formula>AND(NOT(ISBLANK(F297)),ISERROR(MATCH(F297,categories,0)))</formula>
    </cfRule>
    <cfRule type="expression" dxfId="6213" priority="6218" stopIfTrue="1">
      <formula>OR(F297="[Balance]",F297="[Transfer]",ISBLANK(F297))</formula>
    </cfRule>
    <cfRule type="expression" dxfId="6212" priority="6219" stopIfTrue="1">
      <formula>OR(ISERROR(MATCH(F297,yearlyA,0)),ISERROR(MATCH(F297,monthlyA,0)))</formula>
    </cfRule>
  </conditionalFormatting>
  <conditionalFormatting sqref="A297">
    <cfRule type="expression" dxfId="6211" priority="6220" stopIfTrue="1">
      <formula>AND(ISERROR(MATCH(A297,accounts,0)),NOT(ISBLANK(A297)))</formula>
    </cfRule>
  </conditionalFormatting>
  <conditionalFormatting sqref="N298">
    <cfRule type="cellIs" dxfId="6210" priority="6211" stopIfTrue="1" operator="lessThan">
      <formula>0</formula>
    </cfRule>
  </conditionalFormatting>
  <conditionalFormatting sqref="F298">
    <cfRule type="expression" dxfId="6209" priority="6212" stopIfTrue="1">
      <formula>AND(NOT(ISBLANK(F298)),ISERROR(MATCH(F298,categories,0)))</formula>
    </cfRule>
    <cfRule type="expression" dxfId="6208" priority="6213" stopIfTrue="1">
      <formula>OR(F298="[Balance]",F298="[Transfer]",ISBLANK(F298))</formula>
    </cfRule>
    <cfRule type="expression" dxfId="6207" priority="6214" stopIfTrue="1">
      <formula>OR(ISERROR(MATCH(F298,yearlyA,0)),ISERROR(MATCH(F298,monthlyA,0)))</formula>
    </cfRule>
  </conditionalFormatting>
  <conditionalFormatting sqref="A298">
    <cfRule type="expression" dxfId="6206" priority="6215" stopIfTrue="1">
      <formula>AND(ISERROR(MATCH(A298,accounts,0)),NOT(ISBLANK(A298)))</formula>
    </cfRule>
  </conditionalFormatting>
  <conditionalFormatting sqref="N298">
    <cfRule type="cellIs" dxfId="6205" priority="6206" stopIfTrue="1" operator="lessThan">
      <formula>0</formula>
    </cfRule>
  </conditionalFormatting>
  <conditionalFormatting sqref="F298">
    <cfRule type="expression" dxfId="6204" priority="6207" stopIfTrue="1">
      <formula>AND(NOT(ISBLANK(F298)),ISERROR(MATCH(F298,categories,0)))</formula>
    </cfRule>
    <cfRule type="expression" dxfId="6203" priority="6208" stopIfTrue="1">
      <formula>OR(F298="[Balance]",F298="[Transfer]",ISBLANK(F298))</formula>
    </cfRule>
    <cfRule type="expression" dxfId="6202" priority="6209" stopIfTrue="1">
      <formula>OR(ISERROR(MATCH(F298,yearlyA,0)),ISERROR(MATCH(F298,monthlyA,0)))</formula>
    </cfRule>
  </conditionalFormatting>
  <conditionalFormatting sqref="A298">
    <cfRule type="expression" dxfId="6201" priority="6210" stopIfTrue="1">
      <formula>AND(ISERROR(MATCH(A298,accounts,0)),NOT(ISBLANK(A298)))</formula>
    </cfRule>
  </conditionalFormatting>
  <conditionalFormatting sqref="N299">
    <cfRule type="cellIs" dxfId="6200" priority="6201" stopIfTrue="1" operator="lessThan">
      <formula>0</formula>
    </cfRule>
  </conditionalFormatting>
  <conditionalFormatting sqref="F299">
    <cfRule type="expression" dxfId="6199" priority="6202" stopIfTrue="1">
      <formula>AND(NOT(ISBLANK(F299)),ISERROR(MATCH(F299,categories,0)))</formula>
    </cfRule>
    <cfRule type="expression" dxfId="6198" priority="6203" stopIfTrue="1">
      <formula>OR(F299="[Balance]",F299="[Transfer]",ISBLANK(F299))</formula>
    </cfRule>
    <cfRule type="expression" dxfId="6197" priority="6204" stopIfTrue="1">
      <formula>OR(ISERROR(MATCH(F299,yearlyA,0)),ISERROR(MATCH(F299,monthlyA,0)))</formula>
    </cfRule>
  </conditionalFormatting>
  <conditionalFormatting sqref="A299">
    <cfRule type="expression" dxfId="6196" priority="6205" stopIfTrue="1">
      <formula>AND(ISERROR(MATCH(A299,accounts,0)),NOT(ISBLANK(A299)))</formula>
    </cfRule>
  </conditionalFormatting>
  <conditionalFormatting sqref="N299">
    <cfRule type="cellIs" dxfId="6195" priority="6196" stopIfTrue="1" operator="lessThan">
      <formula>0</formula>
    </cfRule>
  </conditionalFormatting>
  <conditionalFormatting sqref="F299">
    <cfRule type="expression" dxfId="6194" priority="6197" stopIfTrue="1">
      <formula>AND(NOT(ISBLANK(F299)),ISERROR(MATCH(F299,categories,0)))</formula>
    </cfRule>
    <cfRule type="expression" dxfId="6193" priority="6198" stopIfTrue="1">
      <formula>OR(F299="[Balance]",F299="[Transfer]",ISBLANK(F299))</formula>
    </cfRule>
    <cfRule type="expression" dxfId="6192" priority="6199" stopIfTrue="1">
      <formula>OR(ISERROR(MATCH(F299,yearlyA,0)),ISERROR(MATCH(F299,monthlyA,0)))</formula>
    </cfRule>
  </conditionalFormatting>
  <conditionalFormatting sqref="A299">
    <cfRule type="expression" dxfId="6191" priority="6200" stopIfTrue="1">
      <formula>AND(ISERROR(MATCH(A299,accounts,0)),NOT(ISBLANK(A299)))</formula>
    </cfRule>
  </conditionalFormatting>
  <conditionalFormatting sqref="N300">
    <cfRule type="cellIs" dxfId="6190" priority="6191" stopIfTrue="1" operator="lessThan">
      <formula>0</formula>
    </cfRule>
  </conditionalFormatting>
  <conditionalFormatting sqref="F300">
    <cfRule type="expression" dxfId="6189" priority="6192" stopIfTrue="1">
      <formula>AND(NOT(ISBLANK(F300)),ISERROR(MATCH(F300,categories,0)))</formula>
    </cfRule>
    <cfRule type="expression" dxfId="6188" priority="6193" stopIfTrue="1">
      <formula>OR(F300="[Balance]",F300="[Transfer]",ISBLANK(F300))</formula>
    </cfRule>
    <cfRule type="expression" dxfId="6187" priority="6194" stopIfTrue="1">
      <formula>OR(ISERROR(MATCH(F300,yearlyA,0)),ISERROR(MATCH(F300,monthlyA,0)))</formula>
    </cfRule>
  </conditionalFormatting>
  <conditionalFormatting sqref="A300">
    <cfRule type="expression" dxfId="6186" priority="6195" stopIfTrue="1">
      <formula>AND(ISERROR(MATCH(A300,accounts,0)),NOT(ISBLANK(A300)))</formula>
    </cfRule>
  </conditionalFormatting>
  <conditionalFormatting sqref="N300">
    <cfRule type="cellIs" dxfId="6185" priority="6186" stopIfTrue="1" operator="lessThan">
      <formula>0</formula>
    </cfRule>
  </conditionalFormatting>
  <conditionalFormatting sqref="F300">
    <cfRule type="expression" dxfId="6184" priority="6187" stopIfTrue="1">
      <formula>AND(NOT(ISBLANK(F300)),ISERROR(MATCH(F300,categories,0)))</formula>
    </cfRule>
    <cfRule type="expression" dxfId="6183" priority="6188" stopIfTrue="1">
      <formula>OR(F300="[Balance]",F300="[Transfer]",ISBLANK(F300))</formula>
    </cfRule>
    <cfRule type="expression" dxfId="6182" priority="6189" stopIfTrue="1">
      <formula>OR(ISERROR(MATCH(F300,yearlyA,0)),ISERROR(MATCH(F300,monthlyA,0)))</formula>
    </cfRule>
  </conditionalFormatting>
  <conditionalFormatting sqref="A300">
    <cfRule type="expression" dxfId="6181" priority="6190" stopIfTrue="1">
      <formula>AND(ISERROR(MATCH(A300,accounts,0)),NOT(ISBLANK(A300)))</formula>
    </cfRule>
  </conditionalFormatting>
  <conditionalFormatting sqref="N301">
    <cfRule type="cellIs" dxfId="6180" priority="6181" stopIfTrue="1" operator="lessThan">
      <formula>0</formula>
    </cfRule>
  </conditionalFormatting>
  <conditionalFormatting sqref="F301">
    <cfRule type="expression" dxfId="6179" priority="6182" stopIfTrue="1">
      <formula>AND(NOT(ISBLANK(F301)),ISERROR(MATCH(F301,categories,0)))</formula>
    </cfRule>
    <cfRule type="expression" dxfId="6178" priority="6183" stopIfTrue="1">
      <formula>OR(F301="[Balance]",F301="[Transfer]",ISBLANK(F301))</formula>
    </cfRule>
    <cfRule type="expression" dxfId="6177" priority="6184" stopIfTrue="1">
      <formula>OR(ISERROR(MATCH(F301,yearlyA,0)),ISERROR(MATCH(F301,monthlyA,0)))</formula>
    </cfRule>
  </conditionalFormatting>
  <conditionalFormatting sqref="A301">
    <cfRule type="expression" dxfId="6176" priority="6185" stopIfTrue="1">
      <formula>AND(ISERROR(MATCH(A301,accounts,0)),NOT(ISBLANK(A301)))</formula>
    </cfRule>
  </conditionalFormatting>
  <conditionalFormatting sqref="N301">
    <cfRule type="cellIs" dxfId="6175" priority="6176" stopIfTrue="1" operator="lessThan">
      <formula>0</formula>
    </cfRule>
  </conditionalFormatting>
  <conditionalFormatting sqref="F301">
    <cfRule type="expression" dxfId="6174" priority="6177" stopIfTrue="1">
      <formula>AND(NOT(ISBLANK(F301)),ISERROR(MATCH(F301,categories,0)))</formula>
    </cfRule>
    <cfRule type="expression" dxfId="6173" priority="6178" stopIfTrue="1">
      <formula>OR(F301="[Balance]",F301="[Transfer]",ISBLANK(F301))</formula>
    </cfRule>
    <cfRule type="expression" dxfId="6172" priority="6179" stopIfTrue="1">
      <formula>OR(ISERROR(MATCH(F301,yearlyA,0)),ISERROR(MATCH(F301,monthlyA,0)))</formula>
    </cfRule>
  </conditionalFormatting>
  <conditionalFormatting sqref="A301">
    <cfRule type="expression" dxfId="6171" priority="6180" stopIfTrue="1">
      <formula>AND(ISERROR(MATCH(A301,accounts,0)),NOT(ISBLANK(A301)))</formula>
    </cfRule>
  </conditionalFormatting>
  <conditionalFormatting sqref="N302">
    <cfRule type="cellIs" dxfId="6170" priority="6171" stopIfTrue="1" operator="lessThan">
      <formula>0</formula>
    </cfRule>
  </conditionalFormatting>
  <conditionalFormatting sqref="F302">
    <cfRule type="expression" dxfId="6169" priority="6172" stopIfTrue="1">
      <formula>AND(NOT(ISBLANK(F302)),ISERROR(MATCH(F302,categories,0)))</formula>
    </cfRule>
    <cfRule type="expression" dxfId="6168" priority="6173" stopIfTrue="1">
      <formula>OR(F302="[Balance]",F302="[Transfer]",ISBLANK(F302))</formula>
    </cfRule>
    <cfRule type="expression" dxfId="6167" priority="6174" stopIfTrue="1">
      <formula>OR(ISERROR(MATCH(F302,yearlyA,0)),ISERROR(MATCH(F302,monthlyA,0)))</formula>
    </cfRule>
  </conditionalFormatting>
  <conditionalFormatting sqref="A302">
    <cfRule type="expression" dxfId="6166" priority="6175" stopIfTrue="1">
      <formula>AND(ISERROR(MATCH(A302,accounts,0)),NOT(ISBLANK(A302)))</formula>
    </cfRule>
  </conditionalFormatting>
  <conditionalFormatting sqref="N302">
    <cfRule type="cellIs" dxfId="6165" priority="6166" stopIfTrue="1" operator="lessThan">
      <formula>0</formula>
    </cfRule>
  </conditionalFormatting>
  <conditionalFormatting sqref="F302">
    <cfRule type="expression" dxfId="6164" priority="6167" stopIfTrue="1">
      <formula>AND(NOT(ISBLANK(F302)),ISERROR(MATCH(F302,categories,0)))</formula>
    </cfRule>
    <cfRule type="expression" dxfId="6163" priority="6168" stopIfTrue="1">
      <formula>OR(F302="[Balance]",F302="[Transfer]",ISBLANK(F302))</formula>
    </cfRule>
    <cfRule type="expression" dxfId="6162" priority="6169" stopIfTrue="1">
      <formula>OR(ISERROR(MATCH(F302,yearlyA,0)),ISERROR(MATCH(F302,monthlyA,0)))</formula>
    </cfRule>
  </conditionalFormatting>
  <conditionalFormatting sqref="A302">
    <cfRule type="expression" dxfId="6161" priority="6170" stopIfTrue="1">
      <formula>AND(ISERROR(MATCH(A302,accounts,0)),NOT(ISBLANK(A302)))</formula>
    </cfRule>
  </conditionalFormatting>
  <conditionalFormatting sqref="N303">
    <cfRule type="cellIs" dxfId="6160" priority="6161" stopIfTrue="1" operator="lessThan">
      <formula>0</formula>
    </cfRule>
  </conditionalFormatting>
  <conditionalFormatting sqref="F303">
    <cfRule type="expression" dxfId="6159" priority="6162" stopIfTrue="1">
      <formula>AND(NOT(ISBLANK(F303)),ISERROR(MATCH(F303,categories,0)))</formula>
    </cfRule>
    <cfRule type="expression" dxfId="6158" priority="6163" stopIfTrue="1">
      <formula>OR(F303="[Balance]",F303="[Transfer]",ISBLANK(F303))</formula>
    </cfRule>
    <cfRule type="expression" dxfId="6157" priority="6164" stopIfTrue="1">
      <formula>OR(ISERROR(MATCH(F303,yearlyA,0)),ISERROR(MATCH(F303,monthlyA,0)))</formula>
    </cfRule>
  </conditionalFormatting>
  <conditionalFormatting sqref="A303">
    <cfRule type="expression" dxfId="6156" priority="6165" stopIfTrue="1">
      <formula>AND(ISERROR(MATCH(A303,accounts,0)),NOT(ISBLANK(A303)))</formula>
    </cfRule>
  </conditionalFormatting>
  <conditionalFormatting sqref="N303">
    <cfRule type="cellIs" dxfId="6155" priority="6156" stopIfTrue="1" operator="lessThan">
      <formula>0</formula>
    </cfRule>
  </conditionalFormatting>
  <conditionalFormatting sqref="F303">
    <cfRule type="expression" dxfId="6154" priority="6157" stopIfTrue="1">
      <formula>AND(NOT(ISBLANK(F303)),ISERROR(MATCH(F303,categories,0)))</formula>
    </cfRule>
    <cfRule type="expression" dxfId="6153" priority="6158" stopIfTrue="1">
      <formula>OR(F303="[Balance]",F303="[Transfer]",ISBLANK(F303))</formula>
    </cfRule>
    <cfRule type="expression" dxfId="6152" priority="6159" stopIfTrue="1">
      <formula>OR(ISERROR(MATCH(F303,yearlyA,0)),ISERROR(MATCH(F303,monthlyA,0)))</formula>
    </cfRule>
  </conditionalFormatting>
  <conditionalFormatting sqref="A303">
    <cfRule type="expression" dxfId="6151" priority="6160" stopIfTrue="1">
      <formula>AND(ISERROR(MATCH(A303,accounts,0)),NOT(ISBLANK(A303)))</formula>
    </cfRule>
  </conditionalFormatting>
  <conditionalFormatting sqref="N304">
    <cfRule type="cellIs" dxfId="6150" priority="6151" stopIfTrue="1" operator="lessThan">
      <formula>0</formula>
    </cfRule>
  </conditionalFormatting>
  <conditionalFormatting sqref="F304">
    <cfRule type="expression" dxfId="6149" priority="6152" stopIfTrue="1">
      <formula>AND(NOT(ISBLANK(F304)),ISERROR(MATCH(F304,categories,0)))</formula>
    </cfRule>
    <cfRule type="expression" dxfId="6148" priority="6153" stopIfTrue="1">
      <formula>OR(F304="[Balance]",F304="[Transfer]",ISBLANK(F304))</formula>
    </cfRule>
    <cfRule type="expression" dxfId="6147" priority="6154" stopIfTrue="1">
      <formula>OR(ISERROR(MATCH(F304,yearlyA,0)),ISERROR(MATCH(F304,monthlyA,0)))</formula>
    </cfRule>
  </conditionalFormatting>
  <conditionalFormatting sqref="A304">
    <cfRule type="expression" dxfId="6146" priority="6155" stopIfTrue="1">
      <formula>AND(ISERROR(MATCH(A304,accounts,0)),NOT(ISBLANK(A304)))</formula>
    </cfRule>
  </conditionalFormatting>
  <conditionalFormatting sqref="N304">
    <cfRule type="cellIs" dxfId="6145" priority="6146" stopIfTrue="1" operator="lessThan">
      <formula>0</formula>
    </cfRule>
  </conditionalFormatting>
  <conditionalFormatting sqref="F304">
    <cfRule type="expression" dxfId="6144" priority="6147" stopIfTrue="1">
      <formula>AND(NOT(ISBLANK(F304)),ISERROR(MATCH(F304,categories,0)))</formula>
    </cfRule>
    <cfRule type="expression" dxfId="6143" priority="6148" stopIfTrue="1">
      <formula>OR(F304="[Balance]",F304="[Transfer]",ISBLANK(F304))</formula>
    </cfRule>
    <cfRule type="expression" dxfId="6142" priority="6149" stopIfTrue="1">
      <formula>OR(ISERROR(MATCH(F304,yearlyA,0)),ISERROR(MATCH(F304,monthlyA,0)))</formula>
    </cfRule>
  </conditionalFormatting>
  <conditionalFormatting sqref="A304">
    <cfRule type="expression" dxfId="6141" priority="6150" stopIfTrue="1">
      <formula>AND(ISERROR(MATCH(A304,accounts,0)),NOT(ISBLANK(A304)))</formula>
    </cfRule>
  </conditionalFormatting>
  <conditionalFormatting sqref="N306">
    <cfRule type="cellIs" dxfId="6140" priority="6141" stopIfTrue="1" operator="lessThan">
      <formula>0</formula>
    </cfRule>
  </conditionalFormatting>
  <conditionalFormatting sqref="F306">
    <cfRule type="expression" dxfId="6139" priority="6142" stopIfTrue="1">
      <formula>AND(NOT(ISBLANK(F306)),ISERROR(MATCH(F306,categories,0)))</formula>
    </cfRule>
    <cfRule type="expression" dxfId="6138" priority="6143" stopIfTrue="1">
      <formula>OR(F306="[Balance]",F306="[Transfer]",ISBLANK(F306))</formula>
    </cfRule>
    <cfRule type="expression" dxfId="6137" priority="6144" stopIfTrue="1">
      <formula>OR(ISERROR(MATCH(F306,yearlyA,0)),ISERROR(MATCH(F306,monthlyA,0)))</formula>
    </cfRule>
  </conditionalFormatting>
  <conditionalFormatting sqref="A306">
    <cfRule type="expression" dxfId="6136" priority="6145" stopIfTrue="1">
      <formula>AND(ISERROR(MATCH(A306,accounts,0)),NOT(ISBLANK(A306)))</formula>
    </cfRule>
  </conditionalFormatting>
  <conditionalFormatting sqref="N306">
    <cfRule type="cellIs" dxfId="6135" priority="6136" stopIfTrue="1" operator="lessThan">
      <formula>0</formula>
    </cfRule>
  </conditionalFormatting>
  <conditionalFormatting sqref="F306">
    <cfRule type="expression" dxfId="6134" priority="6137" stopIfTrue="1">
      <formula>AND(NOT(ISBLANK(F306)),ISERROR(MATCH(F306,categories,0)))</formula>
    </cfRule>
    <cfRule type="expression" dxfId="6133" priority="6138" stopIfTrue="1">
      <formula>OR(F306="[Balance]",F306="[Transfer]",ISBLANK(F306))</formula>
    </cfRule>
    <cfRule type="expression" dxfId="6132" priority="6139" stopIfTrue="1">
      <formula>OR(ISERROR(MATCH(F306,yearlyA,0)),ISERROR(MATCH(F306,monthlyA,0)))</formula>
    </cfRule>
  </conditionalFormatting>
  <conditionalFormatting sqref="A306">
    <cfRule type="expression" dxfId="6131" priority="6140" stopIfTrue="1">
      <formula>AND(ISERROR(MATCH(A306,accounts,0)),NOT(ISBLANK(A306)))</formula>
    </cfRule>
  </conditionalFormatting>
  <conditionalFormatting sqref="N305">
    <cfRule type="cellIs" dxfId="6130" priority="6131" stopIfTrue="1" operator="lessThan">
      <formula>0</formula>
    </cfRule>
  </conditionalFormatting>
  <conditionalFormatting sqref="F305">
    <cfRule type="expression" dxfId="6129" priority="6132" stopIfTrue="1">
      <formula>AND(NOT(ISBLANK(F305)),ISERROR(MATCH(F305,categories,0)))</formula>
    </cfRule>
    <cfRule type="expression" dxfId="6128" priority="6133" stopIfTrue="1">
      <formula>OR(F305="[Balance]",F305="[Transfer]",ISBLANK(F305))</formula>
    </cfRule>
    <cfRule type="expression" dxfId="6127" priority="6134" stopIfTrue="1">
      <formula>OR(ISERROR(MATCH(F305,yearlyA,0)),ISERROR(MATCH(F305,monthlyA,0)))</formula>
    </cfRule>
  </conditionalFormatting>
  <conditionalFormatting sqref="A305">
    <cfRule type="expression" dxfId="6126" priority="6135" stopIfTrue="1">
      <formula>AND(ISERROR(MATCH(A305,accounts,0)),NOT(ISBLANK(A305)))</formula>
    </cfRule>
  </conditionalFormatting>
  <conditionalFormatting sqref="N305">
    <cfRule type="cellIs" dxfId="6125" priority="6126" stopIfTrue="1" operator="lessThan">
      <formula>0</formula>
    </cfRule>
  </conditionalFormatting>
  <conditionalFormatting sqref="F305">
    <cfRule type="expression" dxfId="6124" priority="6127" stopIfTrue="1">
      <formula>AND(NOT(ISBLANK(F305)),ISERROR(MATCH(F305,categories,0)))</formula>
    </cfRule>
    <cfRule type="expression" dxfId="6123" priority="6128" stopIfTrue="1">
      <formula>OR(F305="[Balance]",F305="[Transfer]",ISBLANK(F305))</formula>
    </cfRule>
    <cfRule type="expression" dxfId="6122" priority="6129" stopIfTrue="1">
      <formula>OR(ISERROR(MATCH(F305,yearlyA,0)),ISERROR(MATCH(F305,monthlyA,0)))</formula>
    </cfRule>
  </conditionalFormatting>
  <conditionalFormatting sqref="A305">
    <cfRule type="expression" dxfId="6121" priority="6130" stopIfTrue="1">
      <formula>AND(ISERROR(MATCH(A305,accounts,0)),NOT(ISBLANK(A305)))</formula>
    </cfRule>
  </conditionalFormatting>
  <conditionalFormatting sqref="N307">
    <cfRule type="cellIs" dxfId="6120" priority="6121" stopIfTrue="1" operator="lessThan">
      <formula>0</formula>
    </cfRule>
  </conditionalFormatting>
  <conditionalFormatting sqref="F307">
    <cfRule type="expression" dxfId="6119" priority="6122" stopIfTrue="1">
      <formula>AND(NOT(ISBLANK(F307)),ISERROR(MATCH(F307,categories,0)))</formula>
    </cfRule>
    <cfRule type="expression" dxfId="6118" priority="6123" stopIfTrue="1">
      <formula>OR(F307="[Balance]",F307="[Transfer]",ISBLANK(F307))</formula>
    </cfRule>
    <cfRule type="expression" dxfId="6117" priority="6124" stopIfTrue="1">
      <formula>OR(ISERROR(MATCH(F307,yearlyA,0)),ISERROR(MATCH(F307,monthlyA,0)))</formula>
    </cfRule>
  </conditionalFormatting>
  <conditionalFormatting sqref="A307">
    <cfRule type="expression" dxfId="6116" priority="6125" stopIfTrue="1">
      <formula>AND(ISERROR(MATCH(A307,accounts,0)),NOT(ISBLANK(A307)))</formula>
    </cfRule>
  </conditionalFormatting>
  <conditionalFormatting sqref="N307">
    <cfRule type="cellIs" dxfId="6115" priority="6116" stopIfTrue="1" operator="lessThan">
      <formula>0</formula>
    </cfRule>
  </conditionalFormatting>
  <conditionalFormatting sqref="F307">
    <cfRule type="expression" dxfId="6114" priority="6117" stopIfTrue="1">
      <formula>AND(NOT(ISBLANK(F307)),ISERROR(MATCH(F307,categories,0)))</formula>
    </cfRule>
    <cfRule type="expression" dxfId="6113" priority="6118" stopIfTrue="1">
      <formula>OR(F307="[Balance]",F307="[Transfer]",ISBLANK(F307))</formula>
    </cfRule>
    <cfRule type="expression" dxfId="6112" priority="6119" stopIfTrue="1">
      <formula>OR(ISERROR(MATCH(F307,yearlyA,0)),ISERROR(MATCH(F307,monthlyA,0)))</formula>
    </cfRule>
  </conditionalFormatting>
  <conditionalFormatting sqref="A307">
    <cfRule type="expression" dxfId="6111" priority="6120" stopIfTrue="1">
      <formula>AND(ISERROR(MATCH(A307,accounts,0)),NOT(ISBLANK(A307)))</formula>
    </cfRule>
  </conditionalFormatting>
  <conditionalFormatting sqref="N309">
    <cfRule type="cellIs" dxfId="6110" priority="6111" stopIfTrue="1" operator="lessThan">
      <formula>0</formula>
    </cfRule>
  </conditionalFormatting>
  <conditionalFormatting sqref="F309">
    <cfRule type="expression" dxfId="6109" priority="6112" stopIfTrue="1">
      <formula>AND(NOT(ISBLANK(F309)),ISERROR(MATCH(F309,categories,0)))</formula>
    </cfRule>
    <cfRule type="expression" dxfId="6108" priority="6113" stopIfTrue="1">
      <formula>OR(F309="[Balance]",F309="[Transfer]",ISBLANK(F309))</formula>
    </cfRule>
    <cfRule type="expression" dxfId="6107" priority="6114" stopIfTrue="1">
      <formula>OR(ISERROR(MATCH(F309,yearlyA,0)),ISERROR(MATCH(F309,monthlyA,0)))</formula>
    </cfRule>
  </conditionalFormatting>
  <conditionalFormatting sqref="A309">
    <cfRule type="expression" dxfId="6106" priority="6115" stopIfTrue="1">
      <formula>AND(ISERROR(MATCH(A309,accounts,0)),NOT(ISBLANK(A309)))</formula>
    </cfRule>
  </conditionalFormatting>
  <conditionalFormatting sqref="N309">
    <cfRule type="cellIs" dxfId="6105" priority="6106" stopIfTrue="1" operator="lessThan">
      <formula>0</formula>
    </cfRule>
  </conditionalFormatting>
  <conditionalFormatting sqref="F309">
    <cfRule type="expression" dxfId="6104" priority="6107" stopIfTrue="1">
      <formula>AND(NOT(ISBLANK(F309)),ISERROR(MATCH(F309,categories,0)))</formula>
    </cfRule>
    <cfRule type="expression" dxfId="6103" priority="6108" stopIfTrue="1">
      <formula>OR(F309="[Balance]",F309="[Transfer]",ISBLANK(F309))</formula>
    </cfRule>
    <cfRule type="expression" dxfId="6102" priority="6109" stopIfTrue="1">
      <formula>OR(ISERROR(MATCH(F309,yearlyA,0)),ISERROR(MATCH(F309,monthlyA,0)))</formula>
    </cfRule>
  </conditionalFormatting>
  <conditionalFormatting sqref="A309">
    <cfRule type="expression" dxfId="6101" priority="6110" stopIfTrue="1">
      <formula>AND(ISERROR(MATCH(A309,accounts,0)),NOT(ISBLANK(A309)))</formula>
    </cfRule>
  </conditionalFormatting>
  <conditionalFormatting sqref="N308">
    <cfRule type="cellIs" dxfId="6100" priority="6101" stopIfTrue="1" operator="lessThan">
      <formula>0</formula>
    </cfRule>
  </conditionalFormatting>
  <conditionalFormatting sqref="F308">
    <cfRule type="expression" dxfId="6099" priority="6102" stopIfTrue="1">
      <formula>AND(NOT(ISBLANK(F308)),ISERROR(MATCH(F308,categories,0)))</formula>
    </cfRule>
    <cfRule type="expression" dxfId="6098" priority="6103" stopIfTrue="1">
      <formula>OR(F308="[Balance]",F308="[Transfer]",ISBLANK(F308))</formula>
    </cfRule>
    <cfRule type="expression" dxfId="6097" priority="6104" stopIfTrue="1">
      <formula>OR(ISERROR(MATCH(F308,yearlyA,0)),ISERROR(MATCH(F308,monthlyA,0)))</formula>
    </cfRule>
  </conditionalFormatting>
  <conditionalFormatting sqref="A308">
    <cfRule type="expression" dxfId="6096" priority="6105" stopIfTrue="1">
      <formula>AND(ISERROR(MATCH(A308,accounts,0)),NOT(ISBLANK(A308)))</formula>
    </cfRule>
  </conditionalFormatting>
  <conditionalFormatting sqref="N308">
    <cfRule type="cellIs" dxfId="6095" priority="6096" stopIfTrue="1" operator="lessThan">
      <formula>0</formula>
    </cfRule>
  </conditionalFormatting>
  <conditionalFormatting sqref="F308">
    <cfRule type="expression" dxfId="6094" priority="6097" stopIfTrue="1">
      <formula>AND(NOT(ISBLANK(F308)),ISERROR(MATCH(F308,categories,0)))</formula>
    </cfRule>
    <cfRule type="expression" dxfId="6093" priority="6098" stopIfTrue="1">
      <formula>OR(F308="[Balance]",F308="[Transfer]",ISBLANK(F308))</formula>
    </cfRule>
    <cfRule type="expression" dxfId="6092" priority="6099" stopIfTrue="1">
      <formula>OR(ISERROR(MATCH(F308,yearlyA,0)),ISERROR(MATCH(F308,monthlyA,0)))</formula>
    </cfRule>
  </conditionalFormatting>
  <conditionalFormatting sqref="A308">
    <cfRule type="expression" dxfId="6091" priority="6100" stopIfTrue="1">
      <formula>AND(ISERROR(MATCH(A308,accounts,0)),NOT(ISBLANK(A308)))</formula>
    </cfRule>
  </conditionalFormatting>
  <conditionalFormatting sqref="N310">
    <cfRule type="cellIs" dxfId="6090" priority="6091" stopIfTrue="1" operator="lessThan">
      <formula>0</formula>
    </cfRule>
  </conditionalFormatting>
  <conditionalFormatting sqref="F310">
    <cfRule type="expression" dxfId="6089" priority="6092" stopIfTrue="1">
      <formula>AND(NOT(ISBLANK(F310)),ISERROR(MATCH(F310,categories,0)))</formula>
    </cfRule>
    <cfRule type="expression" dxfId="6088" priority="6093" stopIfTrue="1">
      <formula>OR(F310="[Balance]",F310="[Transfer]",ISBLANK(F310))</formula>
    </cfRule>
    <cfRule type="expression" dxfId="6087" priority="6094" stopIfTrue="1">
      <formula>OR(ISERROR(MATCH(F310,yearlyA,0)),ISERROR(MATCH(F310,monthlyA,0)))</formula>
    </cfRule>
  </conditionalFormatting>
  <conditionalFormatting sqref="A310">
    <cfRule type="expression" dxfId="6086" priority="6095" stopIfTrue="1">
      <formula>AND(ISERROR(MATCH(A310,accounts,0)),NOT(ISBLANK(A310)))</formula>
    </cfRule>
  </conditionalFormatting>
  <conditionalFormatting sqref="N310">
    <cfRule type="cellIs" dxfId="6085" priority="6086" stopIfTrue="1" operator="lessThan">
      <formula>0</formula>
    </cfRule>
  </conditionalFormatting>
  <conditionalFormatting sqref="F310">
    <cfRule type="expression" dxfId="6084" priority="6087" stopIfTrue="1">
      <formula>AND(NOT(ISBLANK(F310)),ISERROR(MATCH(F310,categories,0)))</formula>
    </cfRule>
    <cfRule type="expression" dxfId="6083" priority="6088" stopIfTrue="1">
      <formula>OR(F310="[Balance]",F310="[Transfer]",ISBLANK(F310))</formula>
    </cfRule>
    <cfRule type="expression" dxfId="6082" priority="6089" stopIfTrue="1">
      <formula>OR(ISERROR(MATCH(F310,yearlyA,0)),ISERROR(MATCH(F310,monthlyA,0)))</formula>
    </cfRule>
  </conditionalFormatting>
  <conditionalFormatting sqref="A310">
    <cfRule type="expression" dxfId="6081" priority="6090" stopIfTrue="1">
      <formula>AND(ISERROR(MATCH(A310,accounts,0)),NOT(ISBLANK(A310)))</formula>
    </cfRule>
  </conditionalFormatting>
  <conditionalFormatting sqref="N312">
    <cfRule type="cellIs" dxfId="6080" priority="6081" stopIfTrue="1" operator="lessThan">
      <formula>0</formula>
    </cfRule>
  </conditionalFormatting>
  <conditionalFormatting sqref="F312">
    <cfRule type="expression" dxfId="6079" priority="6082" stopIfTrue="1">
      <formula>AND(NOT(ISBLANK(F312)),ISERROR(MATCH(F312,categories,0)))</formula>
    </cfRule>
    <cfRule type="expression" dxfId="6078" priority="6083" stopIfTrue="1">
      <formula>OR(F312="[Balance]",F312="[Transfer]",ISBLANK(F312))</formula>
    </cfRule>
    <cfRule type="expression" dxfId="6077" priority="6084" stopIfTrue="1">
      <formula>OR(ISERROR(MATCH(F312,yearlyA,0)),ISERROR(MATCH(F312,monthlyA,0)))</formula>
    </cfRule>
  </conditionalFormatting>
  <conditionalFormatting sqref="A312">
    <cfRule type="expression" dxfId="6076" priority="6085" stopIfTrue="1">
      <formula>AND(ISERROR(MATCH(A312,accounts,0)),NOT(ISBLANK(A312)))</formula>
    </cfRule>
  </conditionalFormatting>
  <conditionalFormatting sqref="N312">
    <cfRule type="cellIs" dxfId="6075" priority="6076" stopIfTrue="1" operator="lessThan">
      <formula>0</formula>
    </cfRule>
  </conditionalFormatting>
  <conditionalFormatting sqref="F312">
    <cfRule type="expression" dxfId="6074" priority="6077" stopIfTrue="1">
      <formula>AND(NOT(ISBLANK(F312)),ISERROR(MATCH(F312,categories,0)))</formula>
    </cfRule>
    <cfRule type="expression" dxfId="6073" priority="6078" stopIfTrue="1">
      <formula>OR(F312="[Balance]",F312="[Transfer]",ISBLANK(F312))</formula>
    </cfRule>
    <cfRule type="expression" dxfId="6072" priority="6079" stopIfTrue="1">
      <formula>OR(ISERROR(MATCH(F312,yearlyA,0)),ISERROR(MATCH(F312,monthlyA,0)))</formula>
    </cfRule>
  </conditionalFormatting>
  <conditionalFormatting sqref="A312">
    <cfRule type="expression" dxfId="6071" priority="6080" stopIfTrue="1">
      <formula>AND(ISERROR(MATCH(A312,accounts,0)),NOT(ISBLANK(A312)))</formula>
    </cfRule>
  </conditionalFormatting>
  <conditionalFormatting sqref="N311">
    <cfRule type="cellIs" dxfId="6070" priority="6071" stopIfTrue="1" operator="lessThan">
      <formula>0</formula>
    </cfRule>
  </conditionalFormatting>
  <conditionalFormatting sqref="F311">
    <cfRule type="expression" dxfId="6069" priority="6072" stopIfTrue="1">
      <formula>AND(NOT(ISBLANK(F311)),ISERROR(MATCH(F311,categories,0)))</formula>
    </cfRule>
    <cfRule type="expression" dxfId="6068" priority="6073" stopIfTrue="1">
      <formula>OR(F311="[Balance]",F311="[Transfer]",ISBLANK(F311))</formula>
    </cfRule>
    <cfRule type="expression" dxfId="6067" priority="6074" stopIfTrue="1">
      <formula>OR(ISERROR(MATCH(F311,yearlyA,0)),ISERROR(MATCH(F311,monthlyA,0)))</formula>
    </cfRule>
  </conditionalFormatting>
  <conditionalFormatting sqref="A311">
    <cfRule type="expression" dxfId="6066" priority="6075" stopIfTrue="1">
      <formula>AND(ISERROR(MATCH(A311,accounts,0)),NOT(ISBLANK(A311)))</formula>
    </cfRule>
  </conditionalFormatting>
  <conditionalFormatting sqref="N311">
    <cfRule type="cellIs" dxfId="6065" priority="6066" stopIfTrue="1" operator="lessThan">
      <formula>0</formula>
    </cfRule>
  </conditionalFormatting>
  <conditionalFormatting sqref="F311">
    <cfRule type="expression" dxfId="6064" priority="6067" stopIfTrue="1">
      <formula>AND(NOT(ISBLANK(F311)),ISERROR(MATCH(F311,categories,0)))</formula>
    </cfRule>
    <cfRule type="expression" dxfId="6063" priority="6068" stopIfTrue="1">
      <formula>OR(F311="[Balance]",F311="[Transfer]",ISBLANK(F311))</formula>
    </cfRule>
    <cfRule type="expression" dxfId="6062" priority="6069" stopIfTrue="1">
      <formula>OR(ISERROR(MATCH(F311,yearlyA,0)),ISERROR(MATCH(F311,monthlyA,0)))</formula>
    </cfRule>
  </conditionalFormatting>
  <conditionalFormatting sqref="A311">
    <cfRule type="expression" dxfId="6061" priority="6070" stopIfTrue="1">
      <formula>AND(ISERROR(MATCH(A311,accounts,0)),NOT(ISBLANK(A311)))</formula>
    </cfRule>
  </conditionalFormatting>
  <conditionalFormatting sqref="N313">
    <cfRule type="cellIs" dxfId="6060" priority="6061" stopIfTrue="1" operator="lessThan">
      <formula>0</formula>
    </cfRule>
  </conditionalFormatting>
  <conditionalFormatting sqref="F313">
    <cfRule type="expression" dxfId="6059" priority="6062" stopIfTrue="1">
      <formula>AND(NOT(ISBLANK(F313)),ISERROR(MATCH(F313,categories,0)))</formula>
    </cfRule>
    <cfRule type="expression" dxfId="6058" priority="6063" stopIfTrue="1">
      <formula>OR(F313="[Balance]",F313="[Transfer]",ISBLANK(F313))</formula>
    </cfRule>
    <cfRule type="expression" dxfId="6057" priority="6064" stopIfTrue="1">
      <formula>OR(ISERROR(MATCH(F313,yearlyA,0)),ISERROR(MATCH(F313,monthlyA,0)))</formula>
    </cfRule>
  </conditionalFormatting>
  <conditionalFormatting sqref="A313">
    <cfRule type="expression" dxfId="6056" priority="6065" stopIfTrue="1">
      <formula>AND(ISERROR(MATCH(A313,accounts,0)),NOT(ISBLANK(A313)))</formula>
    </cfRule>
  </conditionalFormatting>
  <conditionalFormatting sqref="N313">
    <cfRule type="cellIs" dxfId="6055" priority="6056" stopIfTrue="1" operator="lessThan">
      <formula>0</formula>
    </cfRule>
  </conditionalFormatting>
  <conditionalFormatting sqref="F313">
    <cfRule type="expression" dxfId="6054" priority="6057" stopIfTrue="1">
      <formula>AND(NOT(ISBLANK(F313)),ISERROR(MATCH(F313,categories,0)))</formula>
    </cfRule>
    <cfRule type="expression" dxfId="6053" priority="6058" stopIfTrue="1">
      <formula>OR(F313="[Balance]",F313="[Transfer]",ISBLANK(F313))</formula>
    </cfRule>
    <cfRule type="expression" dxfId="6052" priority="6059" stopIfTrue="1">
      <formula>OR(ISERROR(MATCH(F313,yearlyA,0)),ISERROR(MATCH(F313,monthlyA,0)))</formula>
    </cfRule>
  </conditionalFormatting>
  <conditionalFormatting sqref="A313">
    <cfRule type="expression" dxfId="6051" priority="6060" stopIfTrue="1">
      <formula>AND(ISERROR(MATCH(A313,accounts,0)),NOT(ISBLANK(A313)))</formula>
    </cfRule>
  </conditionalFormatting>
  <conditionalFormatting sqref="N315">
    <cfRule type="cellIs" dxfId="6050" priority="6051" stopIfTrue="1" operator="lessThan">
      <formula>0</formula>
    </cfRule>
  </conditionalFormatting>
  <conditionalFormatting sqref="F315">
    <cfRule type="expression" dxfId="6049" priority="6052" stopIfTrue="1">
      <formula>AND(NOT(ISBLANK(F315)),ISERROR(MATCH(F315,categories,0)))</formula>
    </cfRule>
    <cfRule type="expression" dxfId="6048" priority="6053" stopIfTrue="1">
      <formula>OR(F315="[Balance]",F315="[Transfer]",ISBLANK(F315))</formula>
    </cfRule>
    <cfRule type="expression" dxfId="6047" priority="6054" stopIfTrue="1">
      <formula>OR(ISERROR(MATCH(F315,yearlyA,0)),ISERROR(MATCH(F315,monthlyA,0)))</formula>
    </cfRule>
  </conditionalFormatting>
  <conditionalFormatting sqref="A315">
    <cfRule type="expression" dxfId="6046" priority="6055" stopIfTrue="1">
      <formula>AND(ISERROR(MATCH(A315,accounts,0)),NOT(ISBLANK(A315)))</formula>
    </cfRule>
  </conditionalFormatting>
  <conditionalFormatting sqref="N315">
    <cfRule type="cellIs" dxfId="6045" priority="6046" stopIfTrue="1" operator="lessThan">
      <formula>0</formula>
    </cfRule>
  </conditionalFormatting>
  <conditionalFormatting sqref="F315">
    <cfRule type="expression" dxfId="6044" priority="6047" stopIfTrue="1">
      <formula>AND(NOT(ISBLANK(F315)),ISERROR(MATCH(F315,categories,0)))</formula>
    </cfRule>
    <cfRule type="expression" dxfId="6043" priority="6048" stopIfTrue="1">
      <formula>OR(F315="[Balance]",F315="[Transfer]",ISBLANK(F315))</formula>
    </cfRule>
    <cfRule type="expression" dxfId="6042" priority="6049" stopIfTrue="1">
      <formula>OR(ISERROR(MATCH(F315,yearlyA,0)),ISERROR(MATCH(F315,monthlyA,0)))</formula>
    </cfRule>
  </conditionalFormatting>
  <conditionalFormatting sqref="A315">
    <cfRule type="expression" dxfId="6041" priority="6050" stopIfTrue="1">
      <formula>AND(ISERROR(MATCH(A315,accounts,0)),NOT(ISBLANK(A315)))</formula>
    </cfRule>
  </conditionalFormatting>
  <conditionalFormatting sqref="N314">
    <cfRule type="cellIs" dxfId="6040" priority="6041" stopIfTrue="1" operator="lessThan">
      <formula>0</formula>
    </cfRule>
  </conditionalFormatting>
  <conditionalFormatting sqref="F314">
    <cfRule type="expression" dxfId="6039" priority="6042" stopIfTrue="1">
      <formula>AND(NOT(ISBLANK(F314)),ISERROR(MATCH(F314,categories,0)))</formula>
    </cfRule>
    <cfRule type="expression" dxfId="6038" priority="6043" stopIfTrue="1">
      <formula>OR(F314="[Balance]",F314="[Transfer]",ISBLANK(F314))</formula>
    </cfRule>
    <cfRule type="expression" dxfId="6037" priority="6044" stopIfTrue="1">
      <formula>OR(ISERROR(MATCH(F314,yearlyA,0)),ISERROR(MATCH(F314,monthlyA,0)))</formula>
    </cfRule>
  </conditionalFormatting>
  <conditionalFormatting sqref="A314">
    <cfRule type="expression" dxfId="6036" priority="6045" stopIfTrue="1">
      <formula>AND(ISERROR(MATCH(A314,accounts,0)),NOT(ISBLANK(A314)))</formula>
    </cfRule>
  </conditionalFormatting>
  <conditionalFormatting sqref="N314">
    <cfRule type="cellIs" dxfId="6035" priority="6036" stopIfTrue="1" operator="lessThan">
      <formula>0</formula>
    </cfRule>
  </conditionalFormatting>
  <conditionalFormatting sqref="F314">
    <cfRule type="expression" dxfId="6034" priority="6037" stopIfTrue="1">
      <formula>AND(NOT(ISBLANK(F314)),ISERROR(MATCH(F314,categories,0)))</formula>
    </cfRule>
    <cfRule type="expression" dxfId="6033" priority="6038" stopIfTrue="1">
      <formula>OR(F314="[Balance]",F314="[Transfer]",ISBLANK(F314))</formula>
    </cfRule>
    <cfRule type="expression" dxfId="6032" priority="6039" stopIfTrue="1">
      <formula>OR(ISERROR(MATCH(F314,yearlyA,0)),ISERROR(MATCH(F314,monthlyA,0)))</formula>
    </cfRule>
  </conditionalFormatting>
  <conditionalFormatting sqref="A314">
    <cfRule type="expression" dxfId="6031" priority="6040" stopIfTrue="1">
      <formula>AND(ISERROR(MATCH(A314,accounts,0)),NOT(ISBLANK(A314)))</formula>
    </cfRule>
  </conditionalFormatting>
  <conditionalFormatting sqref="N316">
    <cfRule type="cellIs" dxfId="6030" priority="6031" stopIfTrue="1" operator="lessThan">
      <formula>0</formula>
    </cfRule>
  </conditionalFormatting>
  <conditionalFormatting sqref="F316">
    <cfRule type="expression" dxfId="6029" priority="6032" stopIfTrue="1">
      <formula>AND(NOT(ISBLANK(F316)),ISERROR(MATCH(F316,categories,0)))</formula>
    </cfRule>
    <cfRule type="expression" dxfId="6028" priority="6033" stopIfTrue="1">
      <formula>OR(F316="[Balance]",F316="[Transfer]",ISBLANK(F316))</formula>
    </cfRule>
    <cfRule type="expression" dxfId="6027" priority="6034" stopIfTrue="1">
      <formula>OR(ISERROR(MATCH(F316,yearlyA,0)),ISERROR(MATCH(F316,monthlyA,0)))</formula>
    </cfRule>
  </conditionalFormatting>
  <conditionalFormatting sqref="A316">
    <cfRule type="expression" dxfId="6026" priority="6035" stopIfTrue="1">
      <formula>AND(ISERROR(MATCH(A316,accounts,0)),NOT(ISBLANK(A316)))</formula>
    </cfRule>
  </conditionalFormatting>
  <conditionalFormatting sqref="N316">
    <cfRule type="cellIs" dxfId="6025" priority="6026" stopIfTrue="1" operator="lessThan">
      <formula>0</formula>
    </cfRule>
  </conditionalFormatting>
  <conditionalFormatting sqref="F316">
    <cfRule type="expression" dxfId="6024" priority="6027" stopIfTrue="1">
      <formula>AND(NOT(ISBLANK(F316)),ISERROR(MATCH(F316,categories,0)))</formula>
    </cfRule>
    <cfRule type="expression" dxfId="6023" priority="6028" stopIfTrue="1">
      <formula>OR(F316="[Balance]",F316="[Transfer]",ISBLANK(F316))</formula>
    </cfRule>
    <cfRule type="expression" dxfId="6022" priority="6029" stopIfTrue="1">
      <formula>OR(ISERROR(MATCH(F316,yearlyA,0)),ISERROR(MATCH(F316,monthlyA,0)))</formula>
    </cfRule>
  </conditionalFormatting>
  <conditionalFormatting sqref="A316">
    <cfRule type="expression" dxfId="6021" priority="6030" stopIfTrue="1">
      <formula>AND(ISERROR(MATCH(A316,accounts,0)),NOT(ISBLANK(A316)))</formula>
    </cfRule>
  </conditionalFormatting>
  <conditionalFormatting sqref="N318">
    <cfRule type="cellIs" dxfId="6020" priority="6021" stopIfTrue="1" operator="lessThan">
      <formula>0</formula>
    </cfRule>
  </conditionalFormatting>
  <conditionalFormatting sqref="F318">
    <cfRule type="expression" dxfId="6019" priority="6022" stopIfTrue="1">
      <formula>AND(NOT(ISBLANK(F318)),ISERROR(MATCH(F318,categories,0)))</formula>
    </cfRule>
    <cfRule type="expression" dxfId="6018" priority="6023" stopIfTrue="1">
      <formula>OR(F318="[Balance]",F318="[Transfer]",ISBLANK(F318))</formula>
    </cfRule>
    <cfRule type="expression" dxfId="6017" priority="6024" stopIfTrue="1">
      <formula>OR(ISERROR(MATCH(F318,yearlyA,0)),ISERROR(MATCH(F318,monthlyA,0)))</formula>
    </cfRule>
  </conditionalFormatting>
  <conditionalFormatting sqref="A318">
    <cfRule type="expression" dxfId="6016" priority="6025" stopIfTrue="1">
      <formula>AND(ISERROR(MATCH(A318,accounts,0)),NOT(ISBLANK(A318)))</formula>
    </cfRule>
  </conditionalFormatting>
  <conditionalFormatting sqref="N318">
    <cfRule type="cellIs" dxfId="6015" priority="6016" stopIfTrue="1" operator="lessThan">
      <formula>0</formula>
    </cfRule>
  </conditionalFormatting>
  <conditionalFormatting sqref="F318">
    <cfRule type="expression" dxfId="6014" priority="6017" stopIfTrue="1">
      <formula>AND(NOT(ISBLANK(F318)),ISERROR(MATCH(F318,categories,0)))</formula>
    </cfRule>
    <cfRule type="expression" dxfId="6013" priority="6018" stopIfTrue="1">
      <formula>OR(F318="[Balance]",F318="[Transfer]",ISBLANK(F318))</formula>
    </cfRule>
    <cfRule type="expression" dxfId="6012" priority="6019" stopIfTrue="1">
      <formula>OR(ISERROR(MATCH(F318,yearlyA,0)),ISERROR(MATCH(F318,monthlyA,0)))</formula>
    </cfRule>
  </conditionalFormatting>
  <conditionalFormatting sqref="A318">
    <cfRule type="expression" dxfId="6011" priority="6020" stopIfTrue="1">
      <formula>AND(ISERROR(MATCH(A318,accounts,0)),NOT(ISBLANK(A318)))</formula>
    </cfRule>
  </conditionalFormatting>
  <conditionalFormatting sqref="N317">
    <cfRule type="cellIs" dxfId="6010" priority="6011" stopIfTrue="1" operator="lessThan">
      <formula>0</formula>
    </cfRule>
  </conditionalFormatting>
  <conditionalFormatting sqref="F317">
    <cfRule type="expression" dxfId="6009" priority="6012" stopIfTrue="1">
      <formula>AND(NOT(ISBLANK(F317)),ISERROR(MATCH(F317,categories,0)))</formula>
    </cfRule>
    <cfRule type="expression" dxfId="6008" priority="6013" stopIfTrue="1">
      <formula>OR(F317="[Balance]",F317="[Transfer]",ISBLANK(F317))</formula>
    </cfRule>
    <cfRule type="expression" dxfId="6007" priority="6014" stopIfTrue="1">
      <formula>OR(ISERROR(MATCH(F317,yearlyA,0)),ISERROR(MATCH(F317,monthlyA,0)))</formula>
    </cfRule>
  </conditionalFormatting>
  <conditionalFormatting sqref="A317">
    <cfRule type="expression" dxfId="6006" priority="6015" stopIfTrue="1">
      <formula>AND(ISERROR(MATCH(A317,accounts,0)),NOT(ISBLANK(A317)))</formula>
    </cfRule>
  </conditionalFormatting>
  <conditionalFormatting sqref="N317">
    <cfRule type="cellIs" dxfId="6005" priority="6006" stopIfTrue="1" operator="lessThan">
      <formula>0</formula>
    </cfRule>
  </conditionalFormatting>
  <conditionalFormatting sqref="F317">
    <cfRule type="expression" dxfId="6004" priority="6007" stopIfTrue="1">
      <formula>AND(NOT(ISBLANK(F317)),ISERROR(MATCH(F317,categories,0)))</formula>
    </cfRule>
    <cfRule type="expression" dxfId="6003" priority="6008" stopIfTrue="1">
      <formula>OR(F317="[Balance]",F317="[Transfer]",ISBLANK(F317))</formula>
    </cfRule>
    <cfRule type="expression" dxfId="6002" priority="6009" stopIfTrue="1">
      <formula>OR(ISERROR(MATCH(F317,yearlyA,0)),ISERROR(MATCH(F317,monthlyA,0)))</formula>
    </cfRule>
  </conditionalFormatting>
  <conditionalFormatting sqref="A317">
    <cfRule type="expression" dxfId="6001" priority="6010" stopIfTrue="1">
      <formula>AND(ISERROR(MATCH(A317,accounts,0)),NOT(ISBLANK(A317)))</formula>
    </cfRule>
  </conditionalFormatting>
  <conditionalFormatting sqref="N319">
    <cfRule type="cellIs" dxfId="6000" priority="6001" stopIfTrue="1" operator="lessThan">
      <formula>0</formula>
    </cfRule>
  </conditionalFormatting>
  <conditionalFormatting sqref="F319">
    <cfRule type="expression" dxfId="5999" priority="6002" stopIfTrue="1">
      <formula>AND(NOT(ISBLANK(F319)),ISERROR(MATCH(F319,categories,0)))</formula>
    </cfRule>
    <cfRule type="expression" dxfId="5998" priority="6003" stopIfTrue="1">
      <formula>OR(F319="[Balance]",F319="[Transfer]",ISBLANK(F319))</formula>
    </cfRule>
    <cfRule type="expression" dxfId="5997" priority="6004" stopIfTrue="1">
      <formula>OR(ISERROR(MATCH(F319,yearlyA,0)),ISERROR(MATCH(F319,monthlyA,0)))</formula>
    </cfRule>
  </conditionalFormatting>
  <conditionalFormatting sqref="A319">
    <cfRule type="expression" dxfId="5996" priority="6005" stopIfTrue="1">
      <formula>AND(ISERROR(MATCH(A319,accounts,0)),NOT(ISBLANK(A319)))</formula>
    </cfRule>
  </conditionalFormatting>
  <conditionalFormatting sqref="N319">
    <cfRule type="cellIs" dxfId="5995" priority="5996" stopIfTrue="1" operator="lessThan">
      <formula>0</formula>
    </cfRule>
  </conditionalFormatting>
  <conditionalFormatting sqref="F319">
    <cfRule type="expression" dxfId="5994" priority="5997" stopIfTrue="1">
      <formula>AND(NOT(ISBLANK(F319)),ISERROR(MATCH(F319,categories,0)))</formula>
    </cfRule>
    <cfRule type="expression" dxfId="5993" priority="5998" stopIfTrue="1">
      <formula>OR(F319="[Balance]",F319="[Transfer]",ISBLANK(F319))</formula>
    </cfRule>
    <cfRule type="expression" dxfId="5992" priority="5999" stopIfTrue="1">
      <formula>OR(ISERROR(MATCH(F319,yearlyA,0)),ISERROR(MATCH(F319,monthlyA,0)))</formula>
    </cfRule>
  </conditionalFormatting>
  <conditionalFormatting sqref="A319">
    <cfRule type="expression" dxfId="5991" priority="6000" stopIfTrue="1">
      <formula>AND(ISERROR(MATCH(A319,accounts,0)),NOT(ISBLANK(A319)))</formula>
    </cfRule>
  </conditionalFormatting>
  <conditionalFormatting sqref="N321">
    <cfRule type="cellIs" dxfId="5990" priority="5991" stopIfTrue="1" operator="lessThan">
      <formula>0</formula>
    </cfRule>
  </conditionalFormatting>
  <conditionalFormatting sqref="F321">
    <cfRule type="expression" dxfId="5989" priority="5992" stopIfTrue="1">
      <formula>AND(NOT(ISBLANK(F321)),ISERROR(MATCH(F321,categories,0)))</formula>
    </cfRule>
    <cfRule type="expression" dxfId="5988" priority="5993" stopIfTrue="1">
      <formula>OR(F321="[Balance]",F321="[Transfer]",ISBLANK(F321))</formula>
    </cfRule>
    <cfRule type="expression" dxfId="5987" priority="5994" stopIfTrue="1">
      <formula>OR(ISERROR(MATCH(F321,yearlyA,0)),ISERROR(MATCH(F321,monthlyA,0)))</formula>
    </cfRule>
  </conditionalFormatting>
  <conditionalFormatting sqref="A321">
    <cfRule type="expression" dxfId="5986" priority="5995" stopIfTrue="1">
      <formula>AND(ISERROR(MATCH(A321,accounts,0)),NOT(ISBLANK(A321)))</formula>
    </cfRule>
  </conditionalFormatting>
  <conditionalFormatting sqref="N321">
    <cfRule type="cellIs" dxfId="5985" priority="5986" stopIfTrue="1" operator="lessThan">
      <formula>0</formula>
    </cfRule>
  </conditionalFormatting>
  <conditionalFormatting sqref="F321">
    <cfRule type="expression" dxfId="5984" priority="5987" stopIfTrue="1">
      <formula>AND(NOT(ISBLANK(F321)),ISERROR(MATCH(F321,categories,0)))</formula>
    </cfRule>
    <cfRule type="expression" dxfId="5983" priority="5988" stopIfTrue="1">
      <formula>OR(F321="[Balance]",F321="[Transfer]",ISBLANK(F321))</formula>
    </cfRule>
    <cfRule type="expression" dxfId="5982" priority="5989" stopIfTrue="1">
      <formula>OR(ISERROR(MATCH(F321,yearlyA,0)),ISERROR(MATCH(F321,monthlyA,0)))</formula>
    </cfRule>
  </conditionalFormatting>
  <conditionalFormatting sqref="A321">
    <cfRule type="expression" dxfId="5981" priority="5990" stopIfTrue="1">
      <formula>AND(ISERROR(MATCH(A321,accounts,0)),NOT(ISBLANK(A321)))</formula>
    </cfRule>
  </conditionalFormatting>
  <conditionalFormatting sqref="N320">
    <cfRule type="cellIs" dxfId="5980" priority="5981" stopIfTrue="1" operator="lessThan">
      <formula>0</formula>
    </cfRule>
  </conditionalFormatting>
  <conditionalFormatting sqref="F320">
    <cfRule type="expression" dxfId="5979" priority="5982" stopIfTrue="1">
      <formula>AND(NOT(ISBLANK(F320)),ISERROR(MATCH(F320,categories,0)))</formula>
    </cfRule>
    <cfRule type="expression" dxfId="5978" priority="5983" stopIfTrue="1">
      <formula>OR(F320="[Balance]",F320="[Transfer]",ISBLANK(F320))</formula>
    </cfRule>
    <cfRule type="expression" dxfId="5977" priority="5984" stopIfTrue="1">
      <formula>OR(ISERROR(MATCH(F320,yearlyA,0)),ISERROR(MATCH(F320,monthlyA,0)))</formula>
    </cfRule>
  </conditionalFormatting>
  <conditionalFormatting sqref="A320">
    <cfRule type="expression" dxfId="5976" priority="5985" stopIfTrue="1">
      <formula>AND(ISERROR(MATCH(A320,accounts,0)),NOT(ISBLANK(A320)))</formula>
    </cfRule>
  </conditionalFormatting>
  <conditionalFormatting sqref="N320">
    <cfRule type="cellIs" dxfId="5975" priority="5976" stopIfTrue="1" operator="lessThan">
      <formula>0</formula>
    </cfRule>
  </conditionalFormatting>
  <conditionalFormatting sqref="F320">
    <cfRule type="expression" dxfId="5974" priority="5977" stopIfTrue="1">
      <formula>AND(NOT(ISBLANK(F320)),ISERROR(MATCH(F320,categories,0)))</formula>
    </cfRule>
    <cfRule type="expression" dxfId="5973" priority="5978" stopIfTrue="1">
      <formula>OR(F320="[Balance]",F320="[Transfer]",ISBLANK(F320))</formula>
    </cfRule>
    <cfRule type="expression" dxfId="5972" priority="5979" stopIfTrue="1">
      <formula>OR(ISERROR(MATCH(F320,yearlyA,0)),ISERROR(MATCH(F320,monthlyA,0)))</formula>
    </cfRule>
  </conditionalFormatting>
  <conditionalFormatting sqref="A320">
    <cfRule type="expression" dxfId="5971" priority="5980" stopIfTrue="1">
      <formula>AND(ISERROR(MATCH(A320,accounts,0)),NOT(ISBLANK(A320)))</formula>
    </cfRule>
  </conditionalFormatting>
  <conditionalFormatting sqref="N322">
    <cfRule type="cellIs" dxfId="5970" priority="5971" stopIfTrue="1" operator="lessThan">
      <formula>0</formula>
    </cfRule>
  </conditionalFormatting>
  <conditionalFormatting sqref="F322">
    <cfRule type="expression" dxfId="5969" priority="5972" stopIfTrue="1">
      <formula>AND(NOT(ISBLANK(F322)),ISERROR(MATCH(F322,categories,0)))</formula>
    </cfRule>
    <cfRule type="expression" dxfId="5968" priority="5973" stopIfTrue="1">
      <formula>OR(F322="[Balance]",F322="[Transfer]",ISBLANK(F322))</formula>
    </cfRule>
    <cfRule type="expression" dxfId="5967" priority="5974" stopIfTrue="1">
      <formula>OR(ISERROR(MATCH(F322,yearlyA,0)),ISERROR(MATCH(F322,monthlyA,0)))</formula>
    </cfRule>
  </conditionalFormatting>
  <conditionalFormatting sqref="A322">
    <cfRule type="expression" dxfId="5966" priority="5975" stopIfTrue="1">
      <formula>AND(ISERROR(MATCH(A322,accounts,0)),NOT(ISBLANK(A322)))</formula>
    </cfRule>
  </conditionalFormatting>
  <conditionalFormatting sqref="N322">
    <cfRule type="cellIs" dxfId="5965" priority="5966" stopIfTrue="1" operator="lessThan">
      <formula>0</formula>
    </cfRule>
  </conditionalFormatting>
  <conditionalFormatting sqref="F322">
    <cfRule type="expression" dxfId="5964" priority="5967" stopIfTrue="1">
      <formula>AND(NOT(ISBLANK(F322)),ISERROR(MATCH(F322,categories,0)))</formula>
    </cfRule>
    <cfRule type="expression" dxfId="5963" priority="5968" stopIfTrue="1">
      <formula>OR(F322="[Balance]",F322="[Transfer]",ISBLANK(F322))</formula>
    </cfRule>
    <cfRule type="expression" dxfId="5962" priority="5969" stopIfTrue="1">
      <formula>OR(ISERROR(MATCH(F322,yearlyA,0)),ISERROR(MATCH(F322,monthlyA,0)))</formula>
    </cfRule>
  </conditionalFormatting>
  <conditionalFormatting sqref="A322">
    <cfRule type="expression" dxfId="5961" priority="5970" stopIfTrue="1">
      <formula>AND(ISERROR(MATCH(A322,accounts,0)),NOT(ISBLANK(A322)))</formula>
    </cfRule>
  </conditionalFormatting>
  <conditionalFormatting sqref="N324">
    <cfRule type="cellIs" dxfId="5960" priority="5961" stopIfTrue="1" operator="lessThan">
      <formula>0</formula>
    </cfRule>
  </conditionalFormatting>
  <conditionalFormatting sqref="F324">
    <cfRule type="expression" dxfId="5959" priority="5962" stopIfTrue="1">
      <formula>AND(NOT(ISBLANK(F324)),ISERROR(MATCH(F324,categories,0)))</formula>
    </cfRule>
    <cfRule type="expression" dxfId="5958" priority="5963" stopIfTrue="1">
      <formula>OR(F324="[Balance]",F324="[Transfer]",ISBLANK(F324))</formula>
    </cfRule>
    <cfRule type="expression" dxfId="5957" priority="5964" stopIfTrue="1">
      <formula>OR(ISERROR(MATCH(F324,yearlyA,0)),ISERROR(MATCH(F324,monthlyA,0)))</formula>
    </cfRule>
  </conditionalFormatting>
  <conditionalFormatting sqref="A324">
    <cfRule type="expression" dxfId="5956" priority="5965" stopIfTrue="1">
      <formula>AND(ISERROR(MATCH(A324,accounts,0)),NOT(ISBLANK(A324)))</formula>
    </cfRule>
  </conditionalFormatting>
  <conditionalFormatting sqref="N324">
    <cfRule type="cellIs" dxfId="5955" priority="5956" stopIfTrue="1" operator="lessThan">
      <formula>0</formula>
    </cfRule>
  </conditionalFormatting>
  <conditionalFormatting sqref="F324">
    <cfRule type="expression" dxfId="5954" priority="5957" stopIfTrue="1">
      <formula>AND(NOT(ISBLANK(F324)),ISERROR(MATCH(F324,categories,0)))</formula>
    </cfRule>
    <cfRule type="expression" dxfId="5953" priority="5958" stopIfTrue="1">
      <formula>OR(F324="[Balance]",F324="[Transfer]",ISBLANK(F324))</formula>
    </cfRule>
    <cfRule type="expression" dxfId="5952" priority="5959" stopIfTrue="1">
      <formula>OR(ISERROR(MATCH(F324,yearlyA,0)),ISERROR(MATCH(F324,monthlyA,0)))</formula>
    </cfRule>
  </conditionalFormatting>
  <conditionalFormatting sqref="A324">
    <cfRule type="expression" dxfId="5951" priority="5960" stopIfTrue="1">
      <formula>AND(ISERROR(MATCH(A324,accounts,0)),NOT(ISBLANK(A324)))</formula>
    </cfRule>
  </conditionalFormatting>
  <conditionalFormatting sqref="N323">
    <cfRule type="cellIs" dxfId="5950" priority="5951" stopIfTrue="1" operator="lessThan">
      <formula>0</formula>
    </cfRule>
  </conditionalFormatting>
  <conditionalFormatting sqref="F323">
    <cfRule type="expression" dxfId="5949" priority="5952" stopIfTrue="1">
      <formula>AND(NOT(ISBLANK(F323)),ISERROR(MATCH(F323,categories,0)))</formula>
    </cfRule>
    <cfRule type="expression" dxfId="5948" priority="5953" stopIfTrue="1">
      <formula>OR(F323="[Balance]",F323="[Transfer]",ISBLANK(F323))</formula>
    </cfRule>
    <cfRule type="expression" dxfId="5947" priority="5954" stopIfTrue="1">
      <formula>OR(ISERROR(MATCH(F323,yearlyA,0)),ISERROR(MATCH(F323,monthlyA,0)))</formula>
    </cfRule>
  </conditionalFormatting>
  <conditionalFormatting sqref="A323">
    <cfRule type="expression" dxfId="5946" priority="5955" stopIfTrue="1">
      <formula>AND(ISERROR(MATCH(A323,accounts,0)),NOT(ISBLANK(A323)))</formula>
    </cfRule>
  </conditionalFormatting>
  <conditionalFormatting sqref="N323">
    <cfRule type="cellIs" dxfId="5945" priority="5946" stopIfTrue="1" operator="lessThan">
      <formula>0</formula>
    </cfRule>
  </conditionalFormatting>
  <conditionalFormatting sqref="F323">
    <cfRule type="expression" dxfId="5944" priority="5947" stopIfTrue="1">
      <formula>AND(NOT(ISBLANK(F323)),ISERROR(MATCH(F323,categories,0)))</formula>
    </cfRule>
    <cfRule type="expression" dxfId="5943" priority="5948" stopIfTrue="1">
      <formula>OR(F323="[Balance]",F323="[Transfer]",ISBLANK(F323))</formula>
    </cfRule>
    <cfRule type="expression" dxfId="5942" priority="5949" stopIfTrue="1">
      <formula>OR(ISERROR(MATCH(F323,yearlyA,0)),ISERROR(MATCH(F323,monthlyA,0)))</formula>
    </cfRule>
  </conditionalFormatting>
  <conditionalFormatting sqref="A323">
    <cfRule type="expression" dxfId="5941" priority="5950" stopIfTrue="1">
      <formula>AND(ISERROR(MATCH(A323,accounts,0)),NOT(ISBLANK(A323)))</formula>
    </cfRule>
  </conditionalFormatting>
  <conditionalFormatting sqref="N325">
    <cfRule type="cellIs" dxfId="5940" priority="5941" stopIfTrue="1" operator="lessThan">
      <formula>0</formula>
    </cfRule>
  </conditionalFormatting>
  <conditionalFormatting sqref="F325">
    <cfRule type="expression" dxfId="5939" priority="5942" stopIfTrue="1">
      <formula>AND(NOT(ISBLANK(F325)),ISERROR(MATCH(F325,categories,0)))</formula>
    </cfRule>
    <cfRule type="expression" dxfId="5938" priority="5943" stopIfTrue="1">
      <formula>OR(F325="[Balance]",F325="[Transfer]",ISBLANK(F325))</formula>
    </cfRule>
    <cfRule type="expression" dxfId="5937" priority="5944" stopIfTrue="1">
      <formula>OR(ISERROR(MATCH(F325,yearlyA,0)),ISERROR(MATCH(F325,monthlyA,0)))</formula>
    </cfRule>
  </conditionalFormatting>
  <conditionalFormatting sqref="A325">
    <cfRule type="expression" dxfId="5936" priority="5945" stopIfTrue="1">
      <formula>AND(ISERROR(MATCH(A325,accounts,0)),NOT(ISBLANK(A325)))</formula>
    </cfRule>
  </conditionalFormatting>
  <conditionalFormatting sqref="N325">
    <cfRule type="cellIs" dxfId="5935" priority="5936" stopIfTrue="1" operator="lessThan">
      <formula>0</formula>
    </cfRule>
  </conditionalFormatting>
  <conditionalFormatting sqref="F325">
    <cfRule type="expression" dxfId="5934" priority="5937" stopIfTrue="1">
      <formula>AND(NOT(ISBLANK(F325)),ISERROR(MATCH(F325,categories,0)))</formula>
    </cfRule>
    <cfRule type="expression" dxfId="5933" priority="5938" stopIfTrue="1">
      <formula>OR(F325="[Balance]",F325="[Transfer]",ISBLANK(F325))</formula>
    </cfRule>
    <cfRule type="expression" dxfId="5932" priority="5939" stopIfTrue="1">
      <formula>OR(ISERROR(MATCH(F325,yearlyA,0)),ISERROR(MATCH(F325,monthlyA,0)))</formula>
    </cfRule>
  </conditionalFormatting>
  <conditionalFormatting sqref="A325">
    <cfRule type="expression" dxfId="5931" priority="5940" stopIfTrue="1">
      <formula>AND(ISERROR(MATCH(A325,accounts,0)),NOT(ISBLANK(A325)))</formula>
    </cfRule>
  </conditionalFormatting>
  <conditionalFormatting sqref="N327">
    <cfRule type="cellIs" dxfId="5930" priority="5931" stopIfTrue="1" operator="lessThan">
      <formula>0</formula>
    </cfRule>
  </conditionalFormatting>
  <conditionalFormatting sqref="F327">
    <cfRule type="expression" dxfId="5929" priority="5932" stopIfTrue="1">
      <formula>AND(NOT(ISBLANK(F327)),ISERROR(MATCH(F327,categories,0)))</formula>
    </cfRule>
    <cfRule type="expression" dxfId="5928" priority="5933" stopIfTrue="1">
      <formula>OR(F327="[Balance]",F327="[Transfer]",ISBLANK(F327))</formula>
    </cfRule>
    <cfRule type="expression" dxfId="5927" priority="5934" stopIfTrue="1">
      <formula>OR(ISERROR(MATCH(F327,yearlyA,0)),ISERROR(MATCH(F327,monthlyA,0)))</formula>
    </cfRule>
  </conditionalFormatting>
  <conditionalFormatting sqref="A327">
    <cfRule type="expression" dxfId="5926" priority="5935" stopIfTrue="1">
      <formula>AND(ISERROR(MATCH(A327,accounts,0)),NOT(ISBLANK(A327)))</formula>
    </cfRule>
  </conditionalFormatting>
  <conditionalFormatting sqref="N327">
    <cfRule type="cellIs" dxfId="5925" priority="5926" stopIfTrue="1" operator="lessThan">
      <formula>0</formula>
    </cfRule>
  </conditionalFormatting>
  <conditionalFormatting sqref="F327">
    <cfRule type="expression" dxfId="5924" priority="5927" stopIfTrue="1">
      <formula>AND(NOT(ISBLANK(F327)),ISERROR(MATCH(F327,categories,0)))</formula>
    </cfRule>
    <cfRule type="expression" dxfId="5923" priority="5928" stopIfTrue="1">
      <formula>OR(F327="[Balance]",F327="[Transfer]",ISBLANK(F327))</formula>
    </cfRule>
    <cfRule type="expression" dxfId="5922" priority="5929" stopIfTrue="1">
      <formula>OR(ISERROR(MATCH(F327,yearlyA,0)),ISERROR(MATCH(F327,monthlyA,0)))</formula>
    </cfRule>
  </conditionalFormatting>
  <conditionalFormatting sqref="A327">
    <cfRule type="expression" dxfId="5921" priority="5930" stopIfTrue="1">
      <formula>AND(ISERROR(MATCH(A327,accounts,0)),NOT(ISBLANK(A327)))</formula>
    </cfRule>
  </conditionalFormatting>
  <conditionalFormatting sqref="N326">
    <cfRule type="cellIs" dxfId="5920" priority="5921" stopIfTrue="1" operator="lessThan">
      <formula>0</formula>
    </cfRule>
  </conditionalFormatting>
  <conditionalFormatting sqref="F326">
    <cfRule type="expression" dxfId="5919" priority="5922" stopIfTrue="1">
      <formula>AND(NOT(ISBLANK(F326)),ISERROR(MATCH(F326,categories,0)))</formula>
    </cfRule>
    <cfRule type="expression" dxfId="5918" priority="5923" stopIfTrue="1">
      <formula>OR(F326="[Balance]",F326="[Transfer]",ISBLANK(F326))</formula>
    </cfRule>
    <cfRule type="expression" dxfId="5917" priority="5924" stopIfTrue="1">
      <formula>OR(ISERROR(MATCH(F326,yearlyA,0)),ISERROR(MATCH(F326,monthlyA,0)))</formula>
    </cfRule>
  </conditionalFormatting>
  <conditionalFormatting sqref="A326">
    <cfRule type="expression" dxfId="5916" priority="5925" stopIfTrue="1">
      <formula>AND(ISERROR(MATCH(A326,accounts,0)),NOT(ISBLANK(A326)))</formula>
    </cfRule>
  </conditionalFormatting>
  <conditionalFormatting sqref="N326">
    <cfRule type="cellIs" dxfId="5915" priority="5916" stopIfTrue="1" operator="lessThan">
      <formula>0</formula>
    </cfRule>
  </conditionalFormatting>
  <conditionalFormatting sqref="F326">
    <cfRule type="expression" dxfId="5914" priority="5917" stopIfTrue="1">
      <formula>AND(NOT(ISBLANK(F326)),ISERROR(MATCH(F326,categories,0)))</formula>
    </cfRule>
    <cfRule type="expression" dxfId="5913" priority="5918" stopIfTrue="1">
      <formula>OR(F326="[Balance]",F326="[Transfer]",ISBLANK(F326))</formula>
    </cfRule>
    <cfRule type="expression" dxfId="5912" priority="5919" stopIfTrue="1">
      <formula>OR(ISERROR(MATCH(F326,yearlyA,0)),ISERROR(MATCH(F326,monthlyA,0)))</formula>
    </cfRule>
  </conditionalFormatting>
  <conditionalFormatting sqref="A326">
    <cfRule type="expression" dxfId="5911" priority="5920" stopIfTrue="1">
      <formula>AND(ISERROR(MATCH(A326,accounts,0)),NOT(ISBLANK(A326)))</formula>
    </cfRule>
  </conditionalFormatting>
  <conditionalFormatting sqref="N328">
    <cfRule type="cellIs" dxfId="5910" priority="5911" stopIfTrue="1" operator="lessThan">
      <formula>0</formula>
    </cfRule>
  </conditionalFormatting>
  <conditionalFormatting sqref="F328">
    <cfRule type="expression" dxfId="5909" priority="5912" stopIfTrue="1">
      <formula>AND(NOT(ISBLANK(F328)),ISERROR(MATCH(F328,categories,0)))</formula>
    </cfRule>
    <cfRule type="expression" dxfId="5908" priority="5913" stopIfTrue="1">
      <formula>OR(F328="[Balance]",F328="[Transfer]",ISBLANK(F328))</formula>
    </cfRule>
    <cfRule type="expression" dxfId="5907" priority="5914" stopIfTrue="1">
      <formula>OR(ISERROR(MATCH(F328,yearlyA,0)),ISERROR(MATCH(F328,monthlyA,0)))</formula>
    </cfRule>
  </conditionalFormatting>
  <conditionalFormatting sqref="A328">
    <cfRule type="expression" dxfId="5906" priority="5915" stopIfTrue="1">
      <formula>AND(ISERROR(MATCH(A328,accounts,0)),NOT(ISBLANK(A328)))</formula>
    </cfRule>
  </conditionalFormatting>
  <conditionalFormatting sqref="N328">
    <cfRule type="cellIs" dxfId="5905" priority="5906" stopIfTrue="1" operator="lessThan">
      <formula>0</formula>
    </cfRule>
  </conditionalFormatting>
  <conditionalFormatting sqref="F328">
    <cfRule type="expression" dxfId="5904" priority="5907" stopIfTrue="1">
      <formula>AND(NOT(ISBLANK(F328)),ISERROR(MATCH(F328,categories,0)))</formula>
    </cfRule>
    <cfRule type="expression" dxfId="5903" priority="5908" stopIfTrue="1">
      <formula>OR(F328="[Balance]",F328="[Transfer]",ISBLANK(F328))</formula>
    </cfRule>
    <cfRule type="expression" dxfId="5902" priority="5909" stopIfTrue="1">
      <formula>OR(ISERROR(MATCH(F328,yearlyA,0)),ISERROR(MATCH(F328,monthlyA,0)))</formula>
    </cfRule>
  </conditionalFormatting>
  <conditionalFormatting sqref="A328">
    <cfRule type="expression" dxfId="5901" priority="5910" stopIfTrue="1">
      <formula>AND(ISERROR(MATCH(A328,accounts,0)),NOT(ISBLANK(A328)))</formula>
    </cfRule>
  </conditionalFormatting>
  <conditionalFormatting sqref="N330">
    <cfRule type="cellIs" dxfId="5900" priority="5901" stopIfTrue="1" operator="lessThan">
      <formula>0</formula>
    </cfRule>
  </conditionalFormatting>
  <conditionalFormatting sqref="F330">
    <cfRule type="expression" dxfId="5899" priority="5902" stopIfTrue="1">
      <formula>AND(NOT(ISBLANK(F330)),ISERROR(MATCH(F330,categories,0)))</formula>
    </cfRule>
    <cfRule type="expression" dxfId="5898" priority="5903" stopIfTrue="1">
      <formula>OR(F330="[Balance]",F330="[Transfer]",ISBLANK(F330))</formula>
    </cfRule>
    <cfRule type="expression" dxfId="5897" priority="5904" stopIfTrue="1">
      <formula>OR(ISERROR(MATCH(F330,yearlyA,0)),ISERROR(MATCH(F330,monthlyA,0)))</formula>
    </cfRule>
  </conditionalFormatting>
  <conditionalFormatting sqref="A330">
    <cfRule type="expression" dxfId="5896" priority="5905" stopIfTrue="1">
      <formula>AND(ISERROR(MATCH(A330,accounts,0)),NOT(ISBLANK(A330)))</formula>
    </cfRule>
  </conditionalFormatting>
  <conditionalFormatting sqref="N330">
    <cfRule type="cellIs" dxfId="5895" priority="5896" stopIfTrue="1" operator="lessThan">
      <formula>0</formula>
    </cfRule>
  </conditionalFormatting>
  <conditionalFormatting sqref="F330">
    <cfRule type="expression" dxfId="5894" priority="5897" stopIfTrue="1">
      <formula>AND(NOT(ISBLANK(F330)),ISERROR(MATCH(F330,categories,0)))</formula>
    </cfRule>
    <cfRule type="expression" dxfId="5893" priority="5898" stopIfTrue="1">
      <formula>OR(F330="[Balance]",F330="[Transfer]",ISBLANK(F330))</formula>
    </cfRule>
    <cfRule type="expression" dxfId="5892" priority="5899" stopIfTrue="1">
      <formula>OR(ISERROR(MATCH(F330,yearlyA,0)),ISERROR(MATCH(F330,monthlyA,0)))</formula>
    </cfRule>
  </conditionalFormatting>
  <conditionalFormatting sqref="A330">
    <cfRule type="expression" dxfId="5891" priority="5900" stopIfTrue="1">
      <formula>AND(ISERROR(MATCH(A330,accounts,0)),NOT(ISBLANK(A330)))</formula>
    </cfRule>
  </conditionalFormatting>
  <conditionalFormatting sqref="N329">
    <cfRule type="cellIs" dxfId="5890" priority="5891" stopIfTrue="1" operator="lessThan">
      <formula>0</formula>
    </cfRule>
  </conditionalFormatting>
  <conditionalFormatting sqref="F329">
    <cfRule type="expression" dxfId="5889" priority="5892" stopIfTrue="1">
      <formula>AND(NOT(ISBLANK(F329)),ISERROR(MATCH(F329,categories,0)))</formula>
    </cfRule>
    <cfRule type="expression" dxfId="5888" priority="5893" stopIfTrue="1">
      <formula>OR(F329="[Balance]",F329="[Transfer]",ISBLANK(F329))</formula>
    </cfRule>
    <cfRule type="expression" dxfId="5887" priority="5894" stopIfTrue="1">
      <formula>OR(ISERROR(MATCH(F329,yearlyA,0)),ISERROR(MATCH(F329,monthlyA,0)))</formula>
    </cfRule>
  </conditionalFormatting>
  <conditionalFormatting sqref="A329">
    <cfRule type="expression" dxfId="5886" priority="5895" stopIfTrue="1">
      <formula>AND(ISERROR(MATCH(A329,accounts,0)),NOT(ISBLANK(A329)))</formula>
    </cfRule>
  </conditionalFormatting>
  <conditionalFormatting sqref="N329">
    <cfRule type="cellIs" dxfId="5885" priority="5886" stopIfTrue="1" operator="lessThan">
      <formula>0</formula>
    </cfRule>
  </conditionalFormatting>
  <conditionalFormatting sqref="F329">
    <cfRule type="expression" dxfId="5884" priority="5887" stopIfTrue="1">
      <formula>AND(NOT(ISBLANK(F329)),ISERROR(MATCH(F329,categories,0)))</formula>
    </cfRule>
    <cfRule type="expression" dxfId="5883" priority="5888" stopIfTrue="1">
      <formula>OR(F329="[Balance]",F329="[Transfer]",ISBLANK(F329))</formula>
    </cfRule>
    <cfRule type="expression" dxfId="5882" priority="5889" stopIfTrue="1">
      <formula>OR(ISERROR(MATCH(F329,yearlyA,0)),ISERROR(MATCH(F329,monthlyA,0)))</formula>
    </cfRule>
  </conditionalFormatting>
  <conditionalFormatting sqref="A329">
    <cfRule type="expression" dxfId="5881" priority="5890" stopIfTrue="1">
      <formula>AND(ISERROR(MATCH(A329,accounts,0)),NOT(ISBLANK(A329)))</formula>
    </cfRule>
  </conditionalFormatting>
  <conditionalFormatting sqref="N331">
    <cfRule type="cellIs" dxfId="5880" priority="5881" stopIfTrue="1" operator="lessThan">
      <formula>0</formula>
    </cfRule>
  </conditionalFormatting>
  <conditionalFormatting sqref="F331">
    <cfRule type="expression" dxfId="5879" priority="5882" stopIfTrue="1">
      <formula>AND(NOT(ISBLANK(F331)),ISERROR(MATCH(F331,categories,0)))</formula>
    </cfRule>
    <cfRule type="expression" dxfId="5878" priority="5883" stopIfTrue="1">
      <formula>OR(F331="[Balance]",F331="[Transfer]",ISBLANK(F331))</formula>
    </cfRule>
    <cfRule type="expression" dxfId="5877" priority="5884" stopIfTrue="1">
      <formula>OR(ISERROR(MATCH(F331,yearlyA,0)),ISERROR(MATCH(F331,monthlyA,0)))</formula>
    </cfRule>
  </conditionalFormatting>
  <conditionalFormatting sqref="A331">
    <cfRule type="expression" dxfId="5876" priority="5885" stopIfTrue="1">
      <formula>AND(ISERROR(MATCH(A331,accounts,0)),NOT(ISBLANK(A331)))</formula>
    </cfRule>
  </conditionalFormatting>
  <conditionalFormatting sqref="N331">
    <cfRule type="cellIs" dxfId="5875" priority="5876" stopIfTrue="1" operator="lessThan">
      <formula>0</formula>
    </cfRule>
  </conditionalFormatting>
  <conditionalFormatting sqref="F331">
    <cfRule type="expression" dxfId="5874" priority="5877" stopIfTrue="1">
      <formula>AND(NOT(ISBLANK(F331)),ISERROR(MATCH(F331,categories,0)))</formula>
    </cfRule>
    <cfRule type="expression" dxfId="5873" priority="5878" stopIfTrue="1">
      <formula>OR(F331="[Balance]",F331="[Transfer]",ISBLANK(F331))</formula>
    </cfRule>
    <cfRule type="expression" dxfId="5872" priority="5879" stopIfTrue="1">
      <formula>OR(ISERROR(MATCH(F331,yearlyA,0)),ISERROR(MATCH(F331,monthlyA,0)))</formula>
    </cfRule>
  </conditionalFormatting>
  <conditionalFormatting sqref="A331">
    <cfRule type="expression" dxfId="5871" priority="5880" stopIfTrue="1">
      <formula>AND(ISERROR(MATCH(A331,accounts,0)),NOT(ISBLANK(A331)))</formula>
    </cfRule>
  </conditionalFormatting>
  <conditionalFormatting sqref="N333">
    <cfRule type="cellIs" dxfId="5870" priority="5871" stopIfTrue="1" operator="lessThan">
      <formula>0</formula>
    </cfRule>
  </conditionalFormatting>
  <conditionalFormatting sqref="F333">
    <cfRule type="expression" dxfId="5869" priority="5872" stopIfTrue="1">
      <formula>AND(NOT(ISBLANK(F333)),ISERROR(MATCH(F333,categories,0)))</formula>
    </cfRule>
    <cfRule type="expression" dxfId="5868" priority="5873" stopIfTrue="1">
      <formula>OR(F333="[Balance]",F333="[Transfer]",ISBLANK(F333))</formula>
    </cfRule>
    <cfRule type="expression" dxfId="5867" priority="5874" stopIfTrue="1">
      <formula>OR(ISERROR(MATCH(F333,yearlyA,0)),ISERROR(MATCH(F333,monthlyA,0)))</formula>
    </cfRule>
  </conditionalFormatting>
  <conditionalFormatting sqref="A333">
    <cfRule type="expression" dxfId="5866" priority="5875" stopIfTrue="1">
      <formula>AND(ISERROR(MATCH(A333,accounts,0)),NOT(ISBLANK(A333)))</formula>
    </cfRule>
  </conditionalFormatting>
  <conditionalFormatting sqref="N333">
    <cfRule type="cellIs" dxfId="5865" priority="5866" stopIfTrue="1" operator="lessThan">
      <formula>0</formula>
    </cfRule>
  </conditionalFormatting>
  <conditionalFormatting sqref="F333">
    <cfRule type="expression" dxfId="5864" priority="5867" stopIfTrue="1">
      <formula>AND(NOT(ISBLANK(F333)),ISERROR(MATCH(F333,categories,0)))</formula>
    </cfRule>
    <cfRule type="expression" dxfId="5863" priority="5868" stopIfTrue="1">
      <formula>OR(F333="[Balance]",F333="[Transfer]",ISBLANK(F333))</formula>
    </cfRule>
    <cfRule type="expression" dxfId="5862" priority="5869" stopIfTrue="1">
      <formula>OR(ISERROR(MATCH(F333,yearlyA,0)),ISERROR(MATCH(F333,monthlyA,0)))</formula>
    </cfRule>
  </conditionalFormatting>
  <conditionalFormatting sqref="A333">
    <cfRule type="expression" dxfId="5861" priority="5870" stopIfTrue="1">
      <formula>AND(ISERROR(MATCH(A333,accounts,0)),NOT(ISBLANK(A333)))</formula>
    </cfRule>
  </conditionalFormatting>
  <conditionalFormatting sqref="N332">
    <cfRule type="cellIs" dxfId="5860" priority="5861" stopIfTrue="1" operator="lessThan">
      <formula>0</formula>
    </cfRule>
  </conditionalFormatting>
  <conditionalFormatting sqref="F332">
    <cfRule type="expression" dxfId="5859" priority="5862" stopIfTrue="1">
      <formula>AND(NOT(ISBLANK(F332)),ISERROR(MATCH(F332,categories,0)))</formula>
    </cfRule>
    <cfRule type="expression" dxfId="5858" priority="5863" stopIfTrue="1">
      <formula>OR(F332="[Balance]",F332="[Transfer]",ISBLANK(F332))</formula>
    </cfRule>
    <cfRule type="expression" dxfId="5857" priority="5864" stopIfTrue="1">
      <formula>OR(ISERROR(MATCH(F332,yearlyA,0)),ISERROR(MATCH(F332,monthlyA,0)))</formula>
    </cfRule>
  </conditionalFormatting>
  <conditionalFormatting sqref="A332">
    <cfRule type="expression" dxfId="5856" priority="5865" stopIfTrue="1">
      <formula>AND(ISERROR(MATCH(A332,accounts,0)),NOT(ISBLANK(A332)))</formula>
    </cfRule>
  </conditionalFormatting>
  <conditionalFormatting sqref="N332">
    <cfRule type="cellIs" dxfId="5855" priority="5856" stopIfTrue="1" operator="lessThan">
      <formula>0</formula>
    </cfRule>
  </conditionalFormatting>
  <conditionalFormatting sqref="F332">
    <cfRule type="expression" dxfId="5854" priority="5857" stopIfTrue="1">
      <formula>AND(NOT(ISBLANK(F332)),ISERROR(MATCH(F332,categories,0)))</formula>
    </cfRule>
    <cfRule type="expression" dxfId="5853" priority="5858" stopIfTrue="1">
      <formula>OR(F332="[Balance]",F332="[Transfer]",ISBLANK(F332))</formula>
    </cfRule>
    <cfRule type="expression" dxfId="5852" priority="5859" stopIfTrue="1">
      <formula>OR(ISERROR(MATCH(F332,yearlyA,0)),ISERROR(MATCH(F332,monthlyA,0)))</formula>
    </cfRule>
  </conditionalFormatting>
  <conditionalFormatting sqref="A332">
    <cfRule type="expression" dxfId="5851" priority="5860" stopIfTrue="1">
      <formula>AND(ISERROR(MATCH(A332,accounts,0)),NOT(ISBLANK(A332)))</formula>
    </cfRule>
  </conditionalFormatting>
  <conditionalFormatting sqref="N334">
    <cfRule type="cellIs" dxfId="5850" priority="5851" stopIfTrue="1" operator="lessThan">
      <formula>0</formula>
    </cfRule>
  </conditionalFormatting>
  <conditionalFormatting sqref="F334">
    <cfRule type="expression" dxfId="5849" priority="5852" stopIfTrue="1">
      <formula>AND(NOT(ISBLANK(F334)),ISERROR(MATCH(F334,categories,0)))</formula>
    </cfRule>
    <cfRule type="expression" dxfId="5848" priority="5853" stopIfTrue="1">
      <formula>OR(F334="[Balance]",F334="[Transfer]",ISBLANK(F334))</formula>
    </cfRule>
    <cfRule type="expression" dxfId="5847" priority="5854" stopIfTrue="1">
      <formula>OR(ISERROR(MATCH(F334,yearlyA,0)),ISERROR(MATCH(F334,monthlyA,0)))</formula>
    </cfRule>
  </conditionalFormatting>
  <conditionalFormatting sqref="A334">
    <cfRule type="expression" dxfId="5846" priority="5855" stopIfTrue="1">
      <formula>AND(ISERROR(MATCH(A334,accounts,0)),NOT(ISBLANK(A334)))</formula>
    </cfRule>
  </conditionalFormatting>
  <conditionalFormatting sqref="N334">
    <cfRule type="cellIs" dxfId="5845" priority="5846" stopIfTrue="1" operator="lessThan">
      <formula>0</formula>
    </cfRule>
  </conditionalFormatting>
  <conditionalFormatting sqref="F334">
    <cfRule type="expression" dxfId="5844" priority="5847" stopIfTrue="1">
      <formula>AND(NOT(ISBLANK(F334)),ISERROR(MATCH(F334,categories,0)))</formula>
    </cfRule>
    <cfRule type="expression" dxfId="5843" priority="5848" stopIfTrue="1">
      <formula>OR(F334="[Balance]",F334="[Transfer]",ISBLANK(F334))</formula>
    </cfRule>
    <cfRule type="expression" dxfId="5842" priority="5849" stopIfTrue="1">
      <formula>OR(ISERROR(MATCH(F334,yearlyA,0)),ISERROR(MATCH(F334,monthlyA,0)))</formula>
    </cfRule>
  </conditionalFormatting>
  <conditionalFormatting sqref="A334">
    <cfRule type="expression" dxfId="5841" priority="5850" stopIfTrue="1">
      <formula>AND(ISERROR(MATCH(A334,accounts,0)),NOT(ISBLANK(A334)))</formula>
    </cfRule>
  </conditionalFormatting>
  <conditionalFormatting sqref="N336">
    <cfRule type="cellIs" dxfId="5840" priority="5841" stopIfTrue="1" operator="lessThan">
      <formula>0</formula>
    </cfRule>
  </conditionalFormatting>
  <conditionalFormatting sqref="F336">
    <cfRule type="expression" dxfId="5839" priority="5842" stopIfTrue="1">
      <formula>AND(NOT(ISBLANK(F336)),ISERROR(MATCH(F336,categories,0)))</formula>
    </cfRule>
    <cfRule type="expression" dxfId="5838" priority="5843" stopIfTrue="1">
      <formula>OR(F336="[Balance]",F336="[Transfer]",ISBLANK(F336))</formula>
    </cfRule>
    <cfRule type="expression" dxfId="5837" priority="5844" stopIfTrue="1">
      <formula>OR(ISERROR(MATCH(F336,yearlyA,0)),ISERROR(MATCH(F336,monthlyA,0)))</formula>
    </cfRule>
  </conditionalFormatting>
  <conditionalFormatting sqref="A336">
    <cfRule type="expression" dxfId="5836" priority="5845" stopIfTrue="1">
      <formula>AND(ISERROR(MATCH(A336,accounts,0)),NOT(ISBLANK(A336)))</formula>
    </cfRule>
  </conditionalFormatting>
  <conditionalFormatting sqref="N336">
    <cfRule type="cellIs" dxfId="5835" priority="5836" stopIfTrue="1" operator="lessThan">
      <formula>0</formula>
    </cfRule>
  </conditionalFormatting>
  <conditionalFormatting sqref="F336">
    <cfRule type="expression" dxfId="5834" priority="5837" stopIfTrue="1">
      <formula>AND(NOT(ISBLANK(F336)),ISERROR(MATCH(F336,categories,0)))</formula>
    </cfRule>
    <cfRule type="expression" dxfId="5833" priority="5838" stopIfTrue="1">
      <formula>OR(F336="[Balance]",F336="[Transfer]",ISBLANK(F336))</formula>
    </cfRule>
    <cfRule type="expression" dxfId="5832" priority="5839" stopIfTrue="1">
      <formula>OR(ISERROR(MATCH(F336,yearlyA,0)),ISERROR(MATCH(F336,monthlyA,0)))</formula>
    </cfRule>
  </conditionalFormatting>
  <conditionalFormatting sqref="A336">
    <cfRule type="expression" dxfId="5831" priority="5840" stopIfTrue="1">
      <formula>AND(ISERROR(MATCH(A336,accounts,0)),NOT(ISBLANK(A336)))</formula>
    </cfRule>
  </conditionalFormatting>
  <conditionalFormatting sqref="N335">
    <cfRule type="cellIs" dxfId="5830" priority="5831" stopIfTrue="1" operator="lessThan">
      <formula>0</formula>
    </cfRule>
  </conditionalFormatting>
  <conditionalFormatting sqref="F335">
    <cfRule type="expression" dxfId="5829" priority="5832" stopIfTrue="1">
      <formula>AND(NOT(ISBLANK(F335)),ISERROR(MATCH(F335,categories,0)))</formula>
    </cfRule>
    <cfRule type="expression" dxfId="5828" priority="5833" stopIfTrue="1">
      <formula>OR(F335="[Balance]",F335="[Transfer]",ISBLANK(F335))</formula>
    </cfRule>
    <cfRule type="expression" dxfId="5827" priority="5834" stopIfTrue="1">
      <formula>OR(ISERROR(MATCH(F335,yearlyA,0)),ISERROR(MATCH(F335,monthlyA,0)))</formula>
    </cfRule>
  </conditionalFormatting>
  <conditionalFormatting sqref="A335">
    <cfRule type="expression" dxfId="5826" priority="5835" stopIfTrue="1">
      <formula>AND(ISERROR(MATCH(A335,accounts,0)),NOT(ISBLANK(A335)))</formula>
    </cfRule>
  </conditionalFormatting>
  <conditionalFormatting sqref="N335">
    <cfRule type="cellIs" dxfId="5825" priority="5826" stopIfTrue="1" operator="lessThan">
      <formula>0</formula>
    </cfRule>
  </conditionalFormatting>
  <conditionalFormatting sqref="F335">
    <cfRule type="expression" dxfId="5824" priority="5827" stopIfTrue="1">
      <formula>AND(NOT(ISBLANK(F335)),ISERROR(MATCH(F335,categories,0)))</formula>
    </cfRule>
    <cfRule type="expression" dxfId="5823" priority="5828" stopIfTrue="1">
      <formula>OR(F335="[Balance]",F335="[Transfer]",ISBLANK(F335))</formula>
    </cfRule>
    <cfRule type="expression" dxfId="5822" priority="5829" stopIfTrue="1">
      <formula>OR(ISERROR(MATCH(F335,yearlyA,0)),ISERROR(MATCH(F335,monthlyA,0)))</formula>
    </cfRule>
  </conditionalFormatting>
  <conditionalFormatting sqref="A335">
    <cfRule type="expression" dxfId="5821" priority="5830" stopIfTrue="1">
      <formula>AND(ISERROR(MATCH(A335,accounts,0)),NOT(ISBLANK(A335)))</formula>
    </cfRule>
  </conditionalFormatting>
  <conditionalFormatting sqref="N337">
    <cfRule type="cellIs" dxfId="5820" priority="5821" stopIfTrue="1" operator="lessThan">
      <formula>0</formula>
    </cfRule>
  </conditionalFormatting>
  <conditionalFormatting sqref="F337">
    <cfRule type="expression" dxfId="5819" priority="5822" stopIfTrue="1">
      <formula>AND(NOT(ISBLANK(F337)),ISERROR(MATCH(F337,categories,0)))</formula>
    </cfRule>
    <cfRule type="expression" dxfId="5818" priority="5823" stopIfTrue="1">
      <formula>OR(F337="[Balance]",F337="[Transfer]",ISBLANK(F337))</formula>
    </cfRule>
    <cfRule type="expression" dxfId="5817" priority="5824" stopIfTrue="1">
      <formula>OR(ISERROR(MATCH(F337,yearlyA,0)),ISERROR(MATCH(F337,monthlyA,0)))</formula>
    </cfRule>
  </conditionalFormatting>
  <conditionalFormatting sqref="A337">
    <cfRule type="expression" dxfId="5816" priority="5825" stopIfTrue="1">
      <formula>AND(ISERROR(MATCH(A337,accounts,0)),NOT(ISBLANK(A337)))</formula>
    </cfRule>
  </conditionalFormatting>
  <conditionalFormatting sqref="N337">
    <cfRule type="cellIs" dxfId="5815" priority="5816" stopIfTrue="1" operator="lessThan">
      <formula>0</formula>
    </cfRule>
  </conditionalFormatting>
  <conditionalFormatting sqref="F337">
    <cfRule type="expression" dxfId="5814" priority="5817" stopIfTrue="1">
      <formula>AND(NOT(ISBLANK(F337)),ISERROR(MATCH(F337,categories,0)))</formula>
    </cfRule>
    <cfRule type="expression" dxfId="5813" priority="5818" stopIfTrue="1">
      <formula>OR(F337="[Balance]",F337="[Transfer]",ISBLANK(F337))</formula>
    </cfRule>
    <cfRule type="expression" dxfId="5812" priority="5819" stopIfTrue="1">
      <formula>OR(ISERROR(MATCH(F337,yearlyA,0)),ISERROR(MATCH(F337,monthlyA,0)))</formula>
    </cfRule>
  </conditionalFormatting>
  <conditionalFormatting sqref="A337">
    <cfRule type="expression" dxfId="5811" priority="5820" stopIfTrue="1">
      <formula>AND(ISERROR(MATCH(A337,accounts,0)),NOT(ISBLANK(A337)))</formula>
    </cfRule>
  </conditionalFormatting>
  <conditionalFormatting sqref="N339">
    <cfRule type="cellIs" dxfId="5810" priority="5811" stopIfTrue="1" operator="lessThan">
      <formula>0</formula>
    </cfRule>
  </conditionalFormatting>
  <conditionalFormatting sqref="F339">
    <cfRule type="expression" dxfId="5809" priority="5812" stopIfTrue="1">
      <formula>AND(NOT(ISBLANK(F339)),ISERROR(MATCH(F339,categories,0)))</formula>
    </cfRule>
    <cfRule type="expression" dxfId="5808" priority="5813" stopIfTrue="1">
      <formula>OR(F339="[Balance]",F339="[Transfer]",ISBLANK(F339))</formula>
    </cfRule>
    <cfRule type="expression" dxfId="5807" priority="5814" stopIfTrue="1">
      <formula>OR(ISERROR(MATCH(F339,yearlyA,0)),ISERROR(MATCH(F339,monthlyA,0)))</formula>
    </cfRule>
  </conditionalFormatting>
  <conditionalFormatting sqref="A339">
    <cfRule type="expression" dxfId="5806" priority="5815" stopIfTrue="1">
      <formula>AND(ISERROR(MATCH(A339,accounts,0)),NOT(ISBLANK(A339)))</formula>
    </cfRule>
  </conditionalFormatting>
  <conditionalFormatting sqref="N339">
    <cfRule type="cellIs" dxfId="5805" priority="5806" stopIfTrue="1" operator="lessThan">
      <formula>0</formula>
    </cfRule>
  </conditionalFormatting>
  <conditionalFormatting sqref="F339">
    <cfRule type="expression" dxfId="5804" priority="5807" stopIfTrue="1">
      <formula>AND(NOT(ISBLANK(F339)),ISERROR(MATCH(F339,categories,0)))</formula>
    </cfRule>
    <cfRule type="expression" dxfId="5803" priority="5808" stopIfTrue="1">
      <formula>OR(F339="[Balance]",F339="[Transfer]",ISBLANK(F339))</formula>
    </cfRule>
    <cfRule type="expression" dxfId="5802" priority="5809" stopIfTrue="1">
      <formula>OR(ISERROR(MATCH(F339,yearlyA,0)),ISERROR(MATCH(F339,monthlyA,0)))</formula>
    </cfRule>
  </conditionalFormatting>
  <conditionalFormatting sqref="A339">
    <cfRule type="expression" dxfId="5801" priority="5810" stopIfTrue="1">
      <formula>AND(ISERROR(MATCH(A339,accounts,0)),NOT(ISBLANK(A339)))</formula>
    </cfRule>
  </conditionalFormatting>
  <conditionalFormatting sqref="N338">
    <cfRule type="cellIs" dxfId="5800" priority="5801" stopIfTrue="1" operator="lessThan">
      <formula>0</formula>
    </cfRule>
  </conditionalFormatting>
  <conditionalFormatting sqref="F338">
    <cfRule type="expression" dxfId="5799" priority="5802" stopIfTrue="1">
      <formula>AND(NOT(ISBLANK(F338)),ISERROR(MATCH(F338,categories,0)))</formula>
    </cfRule>
    <cfRule type="expression" dxfId="5798" priority="5803" stopIfTrue="1">
      <formula>OR(F338="[Balance]",F338="[Transfer]",ISBLANK(F338))</formula>
    </cfRule>
    <cfRule type="expression" dxfId="5797" priority="5804" stopIfTrue="1">
      <formula>OR(ISERROR(MATCH(F338,yearlyA,0)),ISERROR(MATCH(F338,monthlyA,0)))</formula>
    </cfRule>
  </conditionalFormatting>
  <conditionalFormatting sqref="A338">
    <cfRule type="expression" dxfId="5796" priority="5805" stopIfTrue="1">
      <formula>AND(ISERROR(MATCH(A338,accounts,0)),NOT(ISBLANK(A338)))</formula>
    </cfRule>
  </conditionalFormatting>
  <conditionalFormatting sqref="N338">
    <cfRule type="cellIs" dxfId="5795" priority="5796" stopIfTrue="1" operator="lessThan">
      <formula>0</formula>
    </cfRule>
  </conditionalFormatting>
  <conditionalFormatting sqref="F338">
    <cfRule type="expression" dxfId="5794" priority="5797" stopIfTrue="1">
      <formula>AND(NOT(ISBLANK(F338)),ISERROR(MATCH(F338,categories,0)))</formula>
    </cfRule>
    <cfRule type="expression" dxfId="5793" priority="5798" stopIfTrue="1">
      <formula>OR(F338="[Balance]",F338="[Transfer]",ISBLANK(F338))</formula>
    </cfRule>
    <cfRule type="expression" dxfId="5792" priority="5799" stopIfTrue="1">
      <formula>OR(ISERROR(MATCH(F338,yearlyA,0)),ISERROR(MATCH(F338,monthlyA,0)))</formula>
    </cfRule>
  </conditionalFormatting>
  <conditionalFormatting sqref="A338">
    <cfRule type="expression" dxfId="5791" priority="5800" stopIfTrue="1">
      <formula>AND(ISERROR(MATCH(A338,accounts,0)),NOT(ISBLANK(A338)))</formula>
    </cfRule>
  </conditionalFormatting>
  <conditionalFormatting sqref="N340">
    <cfRule type="cellIs" dxfId="5790" priority="5791" stopIfTrue="1" operator="lessThan">
      <formula>0</formula>
    </cfRule>
  </conditionalFormatting>
  <conditionalFormatting sqref="F340">
    <cfRule type="expression" dxfId="5789" priority="5792" stopIfTrue="1">
      <formula>AND(NOT(ISBLANK(F340)),ISERROR(MATCH(F340,categories,0)))</formula>
    </cfRule>
    <cfRule type="expression" dxfId="5788" priority="5793" stopIfTrue="1">
      <formula>OR(F340="[Balance]",F340="[Transfer]",ISBLANK(F340))</formula>
    </cfRule>
    <cfRule type="expression" dxfId="5787" priority="5794" stopIfTrue="1">
      <formula>OR(ISERROR(MATCH(F340,yearlyA,0)),ISERROR(MATCH(F340,monthlyA,0)))</formula>
    </cfRule>
  </conditionalFormatting>
  <conditionalFormatting sqref="A340">
    <cfRule type="expression" dxfId="5786" priority="5795" stopIfTrue="1">
      <formula>AND(ISERROR(MATCH(A340,accounts,0)),NOT(ISBLANK(A340)))</formula>
    </cfRule>
  </conditionalFormatting>
  <conditionalFormatting sqref="N340">
    <cfRule type="cellIs" dxfId="5785" priority="5786" stopIfTrue="1" operator="lessThan">
      <formula>0</formula>
    </cfRule>
  </conditionalFormatting>
  <conditionalFormatting sqref="F340">
    <cfRule type="expression" dxfId="5784" priority="5787" stopIfTrue="1">
      <formula>AND(NOT(ISBLANK(F340)),ISERROR(MATCH(F340,categories,0)))</formula>
    </cfRule>
    <cfRule type="expression" dxfId="5783" priority="5788" stopIfTrue="1">
      <formula>OR(F340="[Balance]",F340="[Transfer]",ISBLANK(F340))</formula>
    </cfRule>
    <cfRule type="expression" dxfId="5782" priority="5789" stopIfTrue="1">
      <formula>OR(ISERROR(MATCH(F340,yearlyA,0)),ISERROR(MATCH(F340,monthlyA,0)))</formula>
    </cfRule>
  </conditionalFormatting>
  <conditionalFormatting sqref="A340">
    <cfRule type="expression" dxfId="5781" priority="5790" stopIfTrue="1">
      <formula>AND(ISERROR(MATCH(A340,accounts,0)),NOT(ISBLANK(A340)))</formula>
    </cfRule>
  </conditionalFormatting>
  <conditionalFormatting sqref="N342">
    <cfRule type="cellIs" dxfId="5780" priority="5781" stopIfTrue="1" operator="lessThan">
      <formula>0</formula>
    </cfRule>
  </conditionalFormatting>
  <conditionalFormatting sqref="F342">
    <cfRule type="expression" dxfId="5779" priority="5782" stopIfTrue="1">
      <formula>AND(NOT(ISBLANK(F342)),ISERROR(MATCH(F342,categories,0)))</formula>
    </cfRule>
    <cfRule type="expression" dxfId="5778" priority="5783" stopIfTrue="1">
      <formula>OR(F342="[Balance]",F342="[Transfer]",ISBLANK(F342))</formula>
    </cfRule>
    <cfRule type="expression" dxfId="5777" priority="5784" stopIfTrue="1">
      <formula>OR(ISERROR(MATCH(F342,yearlyA,0)),ISERROR(MATCH(F342,monthlyA,0)))</formula>
    </cfRule>
  </conditionalFormatting>
  <conditionalFormatting sqref="A342">
    <cfRule type="expression" dxfId="5776" priority="5785" stopIfTrue="1">
      <formula>AND(ISERROR(MATCH(A342,accounts,0)),NOT(ISBLANK(A342)))</formula>
    </cfRule>
  </conditionalFormatting>
  <conditionalFormatting sqref="N342">
    <cfRule type="cellIs" dxfId="5775" priority="5776" stopIfTrue="1" operator="lessThan">
      <formula>0</formula>
    </cfRule>
  </conditionalFormatting>
  <conditionalFormatting sqref="F342">
    <cfRule type="expression" dxfId="5774" priority="5777" stopIfTrue="1">
      <formula>AND(NOT(ISBLANK(F342)),ISERROR(MATCH(F342,categories,0)))</formula>
    </cfRule>
    <cfRule type="expression" dxfId="5773" priority="5778" stopIfTrue="1">
      <formula>OR(F342="[Balance]",F342="[Transfer]",ISBLANK(F342))</formula>
    </cfRule>
    <cfRule type="expression" dxfId="5772" priority="5779" stopIfTrue="1">
      <formula>OR(ISERROR(MATCH(F342,yearlyA,0)),ISERROR(MATCH(F342,monthlyA,0)))</formula>
    </cfRule>
  </conditionalFormatting>
  <conditionalFormatting sqref="A342">
    <cfRule type="expression" dxfId="5771" priority="5780" stopIfTrue="1">
      <formula>AND(ISERROR(MATCH(A342,accounts,0)),NOT(ISBLANK(A342)))</formula>
    </cfRule>
  </conditionalFormatting>
  <conditionalFormatting sqref="N341">
    <cfRule type="cellIs" dxfId="5770" priority="5771" stopIfTrue="1" operator="lessThan">
      <formula>0</formula>
    </cfRule>
  </conditionalFormatting>
  <conditionalFormatting sqref="F341">
    <cfRule type="expression" dxfId="5769" priority="5772" stopIfTrue="1">
      <formula>AND(NOT(ISBLANK(F341)),ISERROR(MATCH(F341,categories,0)))</formula>
    </cfRule>
    <cfRule type="expression" dxfId="5768" priority="5773" stopIfTrue="1">
      <formula>OR(F341="[Balance]",F341="[Transfer]",ISBLANK(F341))</formula>
    </cfRule>
    <cfRule type="expression" dxfId="5767" priority="5774" stopIfTrue="1">
      <formula>OR(ISERROR(MATCH(F341,yearlyA,0)),ISERROR(MATCH(F341,monthlyA,0)))</formula>
    </cfRule>
  </conditionalFormatting>
  <conditionalFormatting sqref="A341">
    <cfRule type="expression" dxfId="5766" priority="5775" stopIfTrue="1">
      <formula>AND(ISERROR(MATCH(A341,accounts,0)),NOT(ISBLANK(A341)))</formula>
    </cfRule>
  </conditionalFormatting>
  <conditionalFormatting sqref="N341">
    <cfRule type="cellIs" dxfId="5765" priority="5766" stopIfTrue="1" operator="lessThan">
      <formula>0</formula>
    </cfRule>
  </conditionalFormatting>
  <conditionalFormatting sqref="F341">
    <cfRule type="expression" dxfId="5764" priority="5767" stopIfTrue="1">
      <formula>AND(NOT(ISBLANK(F341)),ISERROR(MATCH(F341,categories,0)))</formula>
    </cfRule>
    <cfRule type="expression" dxfId="5763" priority="5768" stopIfTrue="1">
      <formula>OR(F341="[Balance]",F341="[Transfer]",ISBLANK(F341))</formula>
    </cfRule>
    <cfRule type="expression" dxfId="5762" priority="5769" stopIfTrue="1">
      <formula>OR(ISERROR(MATCH(F341,yearlyA,0)),ISERROR(MATCH(F341,monthlyA,0)))</formula>
    </cfRule>
  </conditionalFormatting>
  <conditionalFormatting sqref="A341">
    <cfRule type="expression" dxfId="5761" priority="5770" stopIfTrue="1">
      <formula>AND(ISERROR(MATCH(A341,accounts,0)),NOT(ISBLANK(A341)))</formula>
    </cfRule>
  </conditionalFormatting>
  <conditionalFormatting sqref="N343">
    <cfRule type="cellIs" dxfId="5760" priority="5761" stopIfTrue="1" operator="lessThan">
      <formula>0</formula>
    </cfRule>
  </conditionalFormatting>
  <conditionalFormatting sqref="F343">
    <cfRule type="expression" dxfId="5759" priority="5762" stopIfTrue="1">
      <formula>AND(NOT(ISBLANK(F343)),ISERROR(MATCH(F343,categories,0)))</formula>
    </cfRule>
    <cfRule type="expression" dxfId="5758" priority="5763" stopIfTrue="1">
      <formula>OR(F343="[Balance]",F343="[Transfer]",ISBLANK(F343))</formula>
    </cfRule>
    <cfRule type="expression" dxfId="5757" priority="5764" stopIfTrue="1">
      <formula>OR(ISERROR(MATCH(F343,yearlyA,0)),ISERROR(MATCH(F343,monthlyA,0)))</formula>
    </cfRule>
  </conditionalFormatting>
  <conditionalFormatting sqref="A343">
    <cfRule type="expression" dxfId="5756" priority="5765" stopIfTrue="1">
      <formula>AND(ISERROR(MATCH(A343,accounts,0)),NOT(ISBLANK(A343)))</formula>
    </cfRule>
  </conditionalFormatting>
  <conditionalFormatting sqref="N343">
    <cfRule type="cellIs" dxfId="5755" priority="5756" stopIfTrue="1" operator="lessThan">
      <formula>0</formula>
    </cfRule>
  </conditionalFormatting>
  <conditionalFormatting sqref="F343">
    <cfRule type="expression" dxfId="5754" priority="5757" stopIfTrue="1">
      <formula>AND(NOT(ISBLANK(F343)),ISERROR(MATCH(F343,categories,0)))</formula>
    </cfRule>
    <cfRule type="expression" dxfId="5753" priority="5758" stopIfTrue="1">
      <formula>OR(F343="[Balance]",F343="[Transfer]",ISBLANK(F343))</formula>
    </cfRule>
    <cfRule type="expression" dxfId="5752" priority="5759" stopIfTrue="1">
      <formula>OR(ISERROR(MATCH(F343,yearlyA,0)),ISERROR(MATCH(F343,monthlyA,0)))</formula>
    </cfRule>
  </conditionalFormatting>
  <conditionalFormatting sqref="A343">
    <cfRule type="expression" dxfId="5751" priority="5760" stopIfTrue="1">
      <formula>AND(ISERROR(MATCH(A343,accounts,0)),NOT(ISBLANK(A343)))</formula>
    </cfRule>
  </conditionalFormatting>
  <conditionalFormatting sqref="N345">
    <cfRule type="cellIs" dxfId="5750" priority="5751" stopIfTrue="1" operator="lessThan">
      <formula>0</formula>
    </cfRule>
  </conditionalFormatting>
  <conditionalFormatting sqref="F345">
    <cfRule type="expression" dxfId="5749" priority="5752" stopIfTrue="1">
      <formula>AND(NOT(ISBLANK(F345)),ISERROR(MATCH(F345,categories,0)))</formula>
    </cfRule>
    <cfRule type="expression" dxfId="5748" priority="5753" stopIfTrue="1">
      <formula>OR(F345="[Balance]",F345="[Transfer]",ISBLANK(F345))</formula>
    </cfRule>
    <cfRule type="expression" dxfId="5747" priority="5754" stopIfTrue="1">
      <formula>OR(ISERROR(MATCH(F345,yearlyA,0)),ISERROR(MATCH(F345,monthlyA,0)))</formula>
    </cfRule>
  </conditionalFormatting>
  <conditionalFormatting sqref="A345">
    <cfRule type="expression" dxfId="5746" priority="5755" stopIfTrue="1">
      <formula>AND(ISERROR(MATCH(A345,accounts,0)),NOT(ISBLANK(A345)))</formula>
    </cfRule>
  </conditionalFormatting>
  <conditionalFormatting sqref="N345">
    <cfRule type="cellIs" dxfId="5745" priority="5746" stopIfTrue="1" operator="lessThan">
      <formula>0</formula>
    </cfRule>
  </conditionalFormatting>
  <conditionalFormatting sqref="F345">
    <cfRule type="expression" dxfId="5744" priority="5747" stopIfTrue="1">
      <formula>AND(NOT(ISBLANK(F345)),ISERROR(MATCH(F345,categories,0)))</formula>
    </cfRule>
    <cfRule type="expression" dxfId="5743" priority="5748" stopIfTrue="1">
      <formula>OR(F345="[Balance]",F345="[Transfer]",ISBLANK(F345))</formula>
    </cfRule>
    <cfRule type="expression" dxfId="5742" priority="5749" stopIfTrue="1">
      <formula>OR(ISERROR(MATCH(F345,yearlyA,0)),ISERROR(MATCH(F345,monthlyA,0)))</formula>
    </cfRule>
  </conditionalFormatting>
  <conditionalFormatting sqref="A345">
    <cfRule type="expression" dxfId="5741" priority="5750" stopIfTrue="1">
      <formula>AND(ISERROR(MATCH(A345,accounts,0)),NOT(ISBLANK(A345)))</formula>
    </cfRule>
  </conditionalFormatting>
  <conditionalFormatting sqref="N344">
    <cfRule type="cellIs" dxfId="5740" priority="5741" stopIfTrue="1" operator="lessThan">
      <formula>0</formula>
    </cfRule>
  </conditionalFormatting>
  <conditionalFormatting sqref="F344">
    <cfRule type="expression" dxfId="5739" priority="5742" stopIfTrue="1">
      <formula>AND(NOT(ISBLANK(F344)),ISERROR(MATCH(F344,categories,0)))</formula>
    </cfRule>
    <cfRule type="expression" dxfId="5738" priority="5743" stopIfTrue="1">
      <formula>OR(F344="[Balance]",F344="[Transfer]",ISBLANK(F344))</formula>
    </cfRule>
    <cfRule type="expression" dxfId="5737" priority="5744" stopIfTrue="1">
      <formula>OR(ISERROR(MATCH(F344,yearlyA,0)),ISERROR(MATCH(F344,monthlyA,0)))</formula>
    </cfRule>
  </conditionalFormatting>
  <conditionalFormatting sqref="A344">
    <cfRule type="expression" dxfId="5736" priority="5745" stopIfTrue="1">
      <formula>AND(ISERROR(MATCH(A344,accounts,0)),NOT(ISBLANK(A344)))</formula>
    </cfRule>
  </conditionalFormatting>
  <conditionalFormatting sqref="N344">
    <cfRule type="cellIs" dxfId="5735" priority="5736" stopIfTrue="1" operator="lessThan">
      <formula>0</formula>
    </cfRule>
  </conditionalFormatting>
  <conditionalFormatting sqref="F344">
    <cfRule type="expression" dxfId="5734" priority="5737" stopIfTrue="1">
      <formula>AND(NOT(ISBLANK(F344)),ISERROR(MATCH(F344,categories,0)))</formula>
    </cfRule>
    <cfRule type="expression" dxfId="5733" priority="5738" stopIfTrue="1">
      <formula>OR(F344="[Balance]",F344="[Transfer]",ISBLANK(F344))</formula>
    </cfRule>
    <cfRule type="expression" dxfId="5732" priority="5739" stopIfTrue="1">
      <formula>OR(ISERROR(MATCH(F344,yearlyA,0)),ISERROR(MATCH(F344,monthlyA,0)))</formula>
    </cfRule>
  </conditionalFormatting>
  <conditionalFormatting sqref="A344">
    <cfRule type="expression" dxfId="5731" priority="5740" stopIfTrue="1">
      <formula>AND(ISERROR(MATCH(A344,accounts,0)),NOT(ISBLANK(A344)))</formula>
    </cfRule>
  </conditionalFormatting>
  <conditionalFormatting sqref="N346">
    <cfRule type="cellIs" dxfId="5730" priority="5731" stopIfTrue="1" operator="lessThan">
      <formula>0</formula>
    </cfRule>
  </conditionalFormatting>
  <conditionalFormatting sqref="F346">
    <cfRule type="expression" dxfId="5729" priority="5732" stopIfTrue="1">
      <formula>AND(NOT(ISBLANK(F346)),ISERROR(MATCH(F346,categories,0)))</formula>
    </cfRule>
    <cfRule type="expression" dxfId="5728" priority="5733" stopIfTrue="1">
      <formula>OR(F346="[Balance]",F346="[Transfer]",ISBLANK(F346))</formula>
    </cfRule>
    <cfRule type="expression" dxfId="5727" priority="5734" stopIfTrue="1">
      <formula>OR(ISERROR(MATCH(F346,yearlyA,0)),ISERROR(MATCH(F346,monthlyA,0)))</formula>
    </cfRule>
  </conditionalFormatting>
  <conditionalFormatting sqref="A346">
    <cfRule type="expression" dxfId="5726" priority="5735" stopIfTrue="1">
      <formula>AND(ISERROR(MATCH(A346,accounts,0)),NOT(ISBLANK(A346)))</formula>
    </cfRule>
  </conditionalFormatting>
  <conditionalFormatting sqref="N346">
    <cfRule type="cellIs" dxfId="5725" priority="5726" stopIfTrue="1" operator="lessThan">
      <formula>0</formula>
    </cfRule>
  </conditionalFormatting>
  <conditionalFormatting sqref="F346">
    <cfRule type="expression" dxfId="5724" priority="5727" stopIfTrue="1">
      <formula>AND(NOT(ISBLANK(F346)),ISERROR(MATCH(F346,categories,0)))</formula>
    </cfRule>
    <cfRule type="expression" dxfId="5723" priority="5728" stopIfTrue="1">
      <formula>OR(F346="[Balance]",F346="[Transfer]",ISBLANK(F346))</formula>
    </cfRule>
    <cfRule type="expression" dxfId="5722" priority="5729" stopIfTrue="1">
      <formula>OR(ISERROR(MATCH(F346,yearlyA,0)),ISERROR(MATCH(F346,monthlyA,0)))</formula>
    </cfRule>
  </conditionalFormatting>
  <conditionalFormatting sqref="A346">
    <cfRule type="expression" dxfId="5721" priority="5730" stopIfTrue="1">
      <formula>AND(ISERROR(MATCH(A346,accounts,0)),NOT(ISBLANK(A346)))</formula>
    </cfRule>
  </conditionalFormatting>
  <conditionalFormatting sqref="N348">
    <cfRule type="cellIs" dxfId="5720" priority="5721" stopIfTrue="1" operator="lessThan">
      <formula>0</formula>
    </cfRule>
  </conditionalFormatting>
  <conditionalFormatting sqref="F348">
    <cfRule type="expression" dxfId="5719" priority="5722" stopIfTrue="1">
      <formula>AND(NOT(ISBLANK(F348)),ISERROR(MATCH(F348,categories,0)))</formula>
    </cfRule>
    <cfRule type="expression" dxfId="5718" priority="5723" stopIfTrue="1">
      <formula>OR(F348="[Balance]",F348="[Transfer]",ISBLANK(F348))</formula>
    </cfRule>
    <cfRule type="expression" dxfId="5717" priority="5724" stopIfTrue="1">
      <formula>OR(ISERROR(MATCH(F348,yearlyA,0)),ISERROR(MATCH(F348,monthlyA,0)))</formula>
    </cfRule>
  </conditionalFormatting>
  <conditionalFormatting sqref="A348">
    <cfRule type="expression" dxfId="5716" priority="5725" stopIfTrue="1">
      <formula>AND(ISERROR(MATCH(A348,accounts,0)),NOT(ISBLANK(A348)))</formula>
    </cfRule>
  </conditionalFormatting>
  <conditionalFormatting sqref="N348">
    <cfRule type="cellIs" dxfId="5715" priority="5716" stopIfTrue="1" operator="lessThan">
      <formula>0</formula>
    </cfRule>
  </conditionalFormatting>
  <conditionalFormatting sqref="F348">
    <cfRule type="expression" dxfId="5714" priority="5717" stopIfTrue="1">
      <formula>AND(NOT(ISBLANK(F348)),ISERROR(MATCH(F348,categories,0)))</formula>
    </cfRule>
    <cfRule type="expression" dxfId="5713" priority="5718" stopIfTrue="1">
      <formula>OR(F348="[Balance]",F348="[Transfer]",ISBLANK(F348))</formula>
    </cfRule>
    <cfRule type="expression" dxfId="5712" priority="5719" stopIfTrue="1">
      <formula>OR(ISERROR(MATCH(F348,yearlyA,0)),ISERROR(MATCH(F348,monthlyA,0)))</formula>
    </cfRule>
  </conditionalFormatting>
  <conditionalFormatting sqref="A348">
    <cfRule type="expression" dxfId="5711" priority="5720" stopIfTrue="1">
      <formula>AND(ISERROR(MATCH(A348,accounts,0)),NOT(ISBLANK(A348)))</formula>
    </cfRule>
  </conditionalFormatting>
  <conditionalFormatting sqref="N347">
    <cfRule type="cellIs" dxfId="5710" priority="5711" stopIfTrue="1" operator="lessThan">
      <formula>0</formula>
    </cfRule>
  </conditionalFormatting>
  <conditionalFormatting sqref="F347">
    <cfRule type="expression" dxfId="5709" priority="5712" stopIfTrue="1">
      <formula>AND(NOT(ISBLANK(F347)),ISERROR(MATCH(F347,categories,0)))</formula>
    </cfRule>
    <cfRule type="expression" dxfId="5708" priority="5713" stopIfTrue="1">
      <formula>OR(F347="[Balance]",F347="[Transfer]",ISBLANK(F347))</formula>
    </cfRule>
    <cfRule type="expression" dxfId="5707" priority="5714" stopIfTrue="1">
      <formula>OR(ISERROR(MATCH(F347,yearlyA,0)),ISERROR(MATCH(F347,monthlyA,0)))</formula>
    </cfRule>
  </conditionalFormatting>
  <conditionalFormatting sqref="A347">
    <cfRule type="expression" dxfId="5706" priority="5715" stopIfTrue="1">
      <formula>AND(ISERROR(MATCH(A347,accounts,0)),NOT(ISBLANK(A347)))</formula>
    </cfRule>
  </conditionalFormatting>
  <conditionalFormatting sqref="N347">
    <cfRule type="cellIs" dxfId="5705" priority="5706" stopIfTrue="1" operator="lessThan">
      <formula>0</formula>
    </cfRule>
  </conditionalFormatting>
  <conditionalFormatting sqref="F347">
    <cfRule type="expression" dxfId="5704" priority="5707" stopIfTrue="1">
      <formula>AND(NOT(ISBLANK(F347)),ISERROR(MATCH(F347,categories,0)))</formula>
    </cfRule>
    <cfRule type="expression" dxfId="5703" priority="5708" stopIfTrue="1">
      <formula>OR(F347="[Balance]",F347="[Transfer]",ISBLANK(F347))</formula>
    </cfRule>
    <cfRule type="expression" dxfId="5702" priority="5709" stopIfTrue="1">
      <formula>OR(ISERROR(MATCH(F347,yearlyA,0)),ISERROR(MATCH(F347,monthlyA,0)))</formula>
    </cfRule>
  </conditionalFormatting>
  <conditionalFormatting sqref="A347">
    <cfRule type="expression" dxfId="5701" priority="5710" stopIfTrue="1">
      <formula>AND(ISERROR(MATCH(A347,accounts,0)),NOT(ISBLANK(A347)))</formula>
    </cfRule>
  </conditionalFormatting>
  <conditionalFormatting sqref="N349">
    <cfRule type="cellIs" dxfId="5700" priority="5701" stopIfTrue="1" operator="lessThan">
      <formula>0</formula>
    </cfRule>
  </conditionalFormatting>
  <conditionalFormatting sqref="F349">
    <cfRule type="expression" dxfId="5699" priority="5702" stopIfTrue="1">
      <formula>AND(NOT(ISBLANK(F349)),ISERROR(MATCH(F349,categories,0)))</formula>
    </cfRule>
    <cfRule type="expression" dxfId="5698" priority="5703" stopIfTrue="1">
      <formula>OR(F349="[Balance]",F349="[Transfer]",ISBLANK(F349))</formula>
    </cfRule>
    <cfRule type="expression" dxfId="5697" priority="5704" stopIfTrue="1">
      <formula>OR(ISERROR(MATCH(F349,yearlyA,0)),ISERROR(MATCH(F349,monthlyA,0)))</formula>
    </cfRule>
  </conditionalFormatting>
  <conditionalFormatting sqref="A349">
    <cfRule type="expression" dxfId="5696" priority="5705" stopIfTrue="1">
      <formula>AND(ISERROR(MATCH(A349,accounts,0)),NOT(ISBLANK(A349)))</formula>
    </cfRule>
  </conditionalFormatting>
  <conditionalFormatting sqref="N349">
    <cfRule type="cellIs" dxfId="5695" priority="5696" stopIfTrue="1" operator="lessThan">
      <formula>0</formula>
    </cfRule>
  </conditionalFormatting>
  <conditionalFormatting sqref="F349">
    <cfRule type="expression" dxfId="5694" priority="5697" stopIfTrue="1">
      <formula>AND(NOT(ISBLANK(F349)),ISERROR(MATCH(F349,categories,0)))</formula>
    </cfRule>
    <cfRule type="expression" dxfId="5693" priority="5698" stopIfTrue="1">
      <formula>OR(F349="[Balance]",F349="[Transfer]",ISBLANK(F349))</formula>
    </cfRule>
    <cfRule type="expression" dxfId="5692" priority="5699" stopIfTrue="1">
      <formula>OR(ISERROR(MATCH(F349,yearlyA,0)),ISERROR(MATCH(F349,monthlyA,0)))</formula>
    </cfRule>
  </conditionalFormatting>
  <conditionalFormatting sqref="A349">
    <cfRule type="expression" dxfId="5691" priority="5700" stopIfTrue="1">
      <formula>AND(ISERROR(MATCH(A349,accounts,0)),NOT(ISBLANK(A349)))</formula>
    </cfRule>
  </conditionalFormatting>
  <conditionalFormatting sqref="N351">
    <cfRule type="cellIs" dxfId="5690" priority="5691" stopIfTrue="1" operator="lessThan">
      <formula>0</formula>
    </cfRule>
  </conditionalFormatting>
  <conditionalFormatting sqref="F351">
    <cfRule type="expression" dxfId="5689" priority="5692" stopIfTrue="1">
      <formula>AND(NOT(ISBLANK(F351)),ISERROR(MATCH(F351,categories,0)))</formula>
    </cfRule>
    <cfRule type="expression" dxfId="5688" priority="5693" stopIfTrue="1">
      <formula>OR(F351="[Balance]",F351="[Transfer]",ISBLANK(F351))</formula>
    </cfRule>
    <cfRule type="expression" dxfId="5687" priority="5694" stopIfTrue="1">
      <formula>OR(ISERROR(MATCH(F351,yearlyA,0)),ISERROR(MATCH(F351,monthlyA,0)))</formula>
    </cfRule>
  </conditionalFormatting>
  <conditionalFormatting sqref="A351">
    <cfRule type="expression" dxfId="5686" priority="5695" stopIfTrue="1">
      <formula>AND(ISERROR(MATCH(A351,accounts,0)),NOT(ISBLANK(A351)))</formula>
    </cfRule>
  </conditionalFormatting>
  <conditionalFormatting sqref="N351">
    <cfRule type="cellIs" dxfId="5685" priority="5686" stopIfTrue="1" operator="lessThan">
      <formula>0</formula>
    </cfRule>
  </conditionalFormatting>
  <conditionalFormatting sqref="F351">
    <cfRule type="expression" dxfId="5684" priority="5687" stopIfTrue="1">
      <formula>AND(NOT(ISBLANK(F351)),ISERROR(MATCH(F351,categories,0)))</formula>
    </cfRule>
    <cfRule type="expression" dxfId="5683" priority="5688" stopIfTrue="1">
      <formula>OR(F351="[Balance]",F351="[Transfer]",ISBLANK(F351))</formula>
    </cfRule>
    <cfRule type="expression" dxfId="5682" priority="5689" stopIfTrue="1">
      <formula>OR(ISERROR(MATCH(F351,yearlyA,0)),ISERROR(MATCH(F351,monthlyA,0)))</formula>
    </cfRule>
  </conditionalFormatting>
  <conditionalFormatting sqref="A351">
    <cfRule type="expression" dxfId="5681" priority="5690" stopIfTrue="1">
      <formula>AND(ISERROR(MATCH(A351,accounts,0)),NOT(ISBLANK(A351)))</formula>
    </cfRule>
  </conditionalFormatting>
  <conditionalFormatting sqref="N350">
    <cfRule type="cellIs" dxfId="5680" priority="5681" stopIfTrue="1" operator="lessThan">
      <formula>0</formula>
    </cfRule>
  </conditionalFormatting>
  <conditionalFormatting sqref="F350">
    <cfRule type="expression" dxfId="5679" priority="5682" stopIfTrue="1">
      <formula>AND(NOT(ISBLANK(F350)),ISERROR(MATCH(F350,categories,0)))</formula>
    </cfRule>
    <cfRule type="expression" dxfId="5678" priority="5683" stopIfTrue="1">
      <formula>OR(F350="[Balance]",F350="[Transfer]",ISBLANK(F350))</formula>
    </cfRule>
    <cfRule type="expression" dxfId="5677" priority="5684" stopIfTrue="1">
      <formula>OR(ISERROR(MATCH(F350,yearlyA,0)),ISERROR(MATCH(F350,monthlyA,0)))</formula>
    </cfRule>
  </conditionalFormatting>
  <conditionalFormatting sqref="A350">
    <cfRule type="expression" dxfId="5676" priority="5685" stopIfTrue="1">
      <formula>AND(ISERROR(MATCH(A350,accounts,0)),NOT(ISBLANK(A350)))</formula>
    </cfRule>
  </conditionalFormatting>
  <conditionalFormatting sqref="N350">
    <cfRule type="cellIs" dxfId="5675" priority="5676" stopIfTrue="1" operator="lessThan">
      <formula>0</formula>
    </cfRule>
  </conditionalFormatting>
  <conditionalFormatting sqref="F350">
    <cfRule type="expression" dxfId="5674" priority="5677" stopIfTrue="1">
      <formula>AND(NOT(ISBLANK(F350)),ISERROR(MATCH(F350,categories,0)))</formula>
    </cfRule>
    <cfRule type="expression" dxfId="5673" priority="5678" stopIfTrue="1">
      <formula>OR(F350="[Balance]",F350="[Transfer]",ISBLANK(F350))</formula>
    </cfRule>
    <cfRule type="expression" dxfId="5672" priority="5679" stopIfTrue="1">
      <formula>OR(ISERROR(MATCH(F350,yearlyA,0)),ISERROR(MATCH(F350,monthlyA,0)))</formula>
    </cfRule>
  </conditionalFormatting>
  <conditionalFormatting sqref="A350">
    <cfRule type="expression" dxfId="5671" priority="5680" stopIfTrue="1">
      <formula>AND(ISERROR(MATCH(A350,accounts,0)),NOT(ISBLANK(A350)))</formula>
    </cfRule>
  </conditionalFormatting>
  <conditionalFormatting sqref="N352">
    <cfRule type="cellIs" dxfId="5670" priority="5671" stopIfTrue="1" operator="lessThan">
      <formula>0</formula>
    </cfRule>
  </conditionalFormatting>
  <conditionalFormatting sqref="F352">
    <cfRule type="expression" dxfId="5669" priority="5672" stopIfTrue="1">
      <formula>AND(NOT(ISBLANK(F352)),ISERROR(MATCH(F352,categories,0)))</formula>
    </cfRule>
    <cfRule type="expression" dxfId="5668" priority="5673" stopIfTrue="1">
      <formula>OR(F352="[Balance]",F352="[Transfer]",ISBLANK(F352))</formula>
    </cfRule>
    <cfRule type="expression" dxfId="5667" priority="5674" stopIfTrue="1">
      <formula>OR(ISERROR(MATCH(F352,yearlyA,0)),ISERROR(MATCH(F352,monthlyA,0)))</formula>
    </cfRule>
  </conditionalFormatting>
  <conditionalFormatting sqref="A352">
    <cfRule type="expression" dxfId="5666" priority="5675" stopIfTrue="1">
      <formula>AND(ISERROR(MATCH(A352,accounts,0)),NOT(ISBLANK(A352)))</formula>
    </cfRule>
  </conditionalFormatting>
  <conditionalFormatting sqref="N352">
    <cfRule type="cellIs" dxfId="5665" priority="5666" stopIfTrue="1" operator="lessThan">
      <formula>0</formula>
    </cfRule>
  </conditionalFormatting>
  <conditionalFormatting sqref="F352">
    <cfRule type="expression" dxfId="5664" priority="5667" stopIfTrue="1">
      <formula>AND(NOT(ISBLANK(F352)),ISERROR(MATCH(F352,categories,0)))</formula>
    </cfRule>
    <cfRule type="expression" dxfId="5663" priority="5668" stopIfTrue="1">
      <formula>OR(F352="[Balance]",F352="[Transfer]",ISBLANK(F352))</formula>
    </cfRule>
    <cfRule type="expression" dxfId="5662" priority="5669" stopIfTrue="1">
      <formula>OR(ISERROR(MATCH(F352,yearlyA,0)),ISERROR(MATCH(F352,monthlyA,0)))</formula>
    </cfRule>
  </conditionalFormatting>
  <conditionalFormatting sqref="A352">
    <cfRule type="expression" dxfId="5661" priority="5670" stopIfTrue="1">
      <formula>AND(ISERROR(MATCH(A352,accounts,0)),NOT(ISBLANK(A352)))</formula>
    </cfRule>
  </conditionalFormatting>
  <conditionalFormatting sqref="N354">
    <cfRule type="cellIs" dxfId="5660" priority="5661" stopIfTrue="1" operator="lessThan">
      <formula>0</formula>
    </cfRule>
  </conditionalFormatting>
  <conditionalFormatting sqref="F354">
    <cfRule type="expression" dxfId="5659" priority="5662" stopIfTrue="1">
      <formula>AND(NOT(ISBLANK(F354)),ISERROR(MATCH(F354,categories,0)))</formula>
    </cfRule>
    <cfRule type="expression" dxfId="5658" priority="5663" stopIfTrue="1">
      <formula>OR(F354="[Balance]",F354="[Transfer]",ISBLANK(F354))</formula>
    </cfRule>
    <cfRule type="expression" dxfId="5657" priority="5664" stopIfTrue="1">
      <formula>OR(ISERROR(MATCH(F354,yearlyA,0)),ISERROR(MATCH(F354,monthlyA,0)))</formula>
    </cfRule>
  </conditionalFormatting>
  <conditionalFormatting sqref="A354">
    <cfRule type="expression" dxfId="5656" priority="5665" stopIfTrue="1">
      <formula>AND(ISERROR(MATCH(A354,accounts,0)),NOT(ISBLANK(A354)))</formula>
    </cfRule>
  </conditionalFormatting>
  <conditionalFormatting sqref="N354">
    <cfRule type="cellIs" dxfId="5655" priority="5656" stopIfTrue="1" operator="lessThan">
      <formula>0</formula>
    </cfRule>
  </conditionalFormatting>
  <conditionalFormatting sqref="F354">
    <cfRule type="expression" dxfId="5654" priority="5657" stopIfTrue="1">
      <formula>AND(NOT(ISBLANK(F354)),ISERROR(MATCH(F354,categories,0)))</formula>
    </cfRule>
    <cfRule type="expression" dxfId="5653" priority="5658" stopIfTrue="1">
      <formula>OR(F354="[Balance]",F354="[Transfer]",ISBLANK(F354))</formula>
    </cfRule>
    <cfRule type="expression" dxfId="5652" priority="5659" stopIfTrue="1">
      <formula>OR(ISERROR(MATCH(F354,yearlyA,0)),ISERROR(MATCH(F354,monthlyA,0)))</formula>
    </cfRule>
  </conditionalFormatting>
  <conditionalFormatting sqref="A354">
    <cfRule type="expression" dxfId="5651" priority="5660" stopIfTrue="1">
      <formula>AND(ISERROR(MATCH(A354,accounts,0)),NOT(ISBLANK(A354)))</formula>
    </cfRule>
  </conditionalFormatting>
  <conditionalFormatting sqref="N353">
    <cfRule type="cellIs" dxfId="5650" priority="5651" stopIfTrue="1" operator="lessThan">
      <formula>0</formula>
    </cfRule>
  </conditionalFormatting>
  <conditionalFormatting sqref="F353">
    <cfRule type="expression" dxfId="5649" priority="5652" stopIfTrue="1">
      <formula>AND(NOT(ISBLANK(F353)),ISERROR(MATCH(F353,categories,0)))</formula>
    </cfRule>
    <cfRule type="expression" dxfId="5648" priority="5653" stopIfTrue="1">
      <formula>OR(F353="[Balance]",F353="[Transfer]",ISBLANK(F353))</formula>
    </cfRule>
    <cfRule type="expression" dxfId="5647" priority="5654" stopIfTrue="1">
      <formula>OR(ISERROR(MATCH(F353,yearlyA,0)),ISERROR(MATCH(F353,monthlyA,0)))</formula>
    </cfRule>
  </conditionalFormatting>
  <conditionalFormatting sqref="A353">
    <cfRule type="expression" dxfId="5646" priority="5655" stopIfTrue="1">
      <formula>AND(ISERROR(MATCH(A353,accounts,0)),NOT(ISBLANK(A353)))</formula>
    </cfRule>
  </conditionalFormatting>
  <conditionalFormatting sqref="N353">
    <cfRule type="cellIs" dxfId="5645" priority="5646" stopIfTrue="1" operator="lessThan">
      <formula>0</formula>
    </cfRule>
  </conditionalFormatting>
  <conditionalFormatting sqref="F353">
    <cfRule type="expression" dxfId="5644" priority="5647" stopIfTrue="1">
      <formula>AND(NOT(ISBLANK(F353)),ISERROR(MATCH(F353,categories,0)))</formula>
    </cfRule>
    <cfRule type="expression" dxfId="5643" priority="5648" stopIfTrue="1">
      <formula>OR(F353="[Balance]",F353="[Transfer]",ISBLANK(F353))</formula>
    </cfRule>
    <cfRule type="expression" dxfId="5642" priority="5649" stopIfTrue="1">
      <formula>OR(ISERROR(MATCH(F353,yearlyA,0)),ISERROR(MATCH(F353,monthlyA,0)))</formula>
    </cfRule>
  </conditionalFormatting>
  <conditionalFormatting sqref="A353">
    <cfRule type="expression" dxfId="5641" priority="5650" stopIfTrue="1">
      <formula>AND(ISERROR(MATCH(A353,accounts,0)),NOT(ISBLANK(A353)))</formula>
    </cfRule>
  </conditionalFormatting>
  <conditionalFormatting sqref="N355">
    <cfRule type="cellIs" dxfId="5640" priority="5641" stopIfTrue="1" operator="lessThan">
      <formula>0</formula>
    </cfRule>
  </conditionalFormatting>
  <conditionalFormatting sqref="F355">
    <cfRule type="expression" dxfId="5639" priority="5642" stopIfTrue="1">
      <formula>AND(NOT(ISBLANK(F355)),ISERROR(MATCH(F355,categories,0)))</formula>
    </cfRule>
    <cfRule type="expression" dxfId="5638" priority="5643" stopIfTrue="1">
      <formula>OR(F355="[Balance]",F355="[Transfer]",ISBLANK(F355))</formula>
    </cfRule>
    <cfRule type="expression" dxfId="5637" priority="5644" stopIfTrue="1">
      <formula>OR(ISERROR(MATCH(F355,yearlyA,0)),ISERROR(MATCH(F355,monthlyA,0)))</formula>
    </cfRule>
  </conditionalFormatting>
  <conditionalFormatting sqref="A355">
    <cfRule type="expression" dxfId="5636" priority="5645" stopIfTrue="1">
      <formula>AND(ISERROR(MATCH(A355,accounts,0)),NOT(ISBLANK(A355)))</formula>
    </cfRule>
  </conditionalFormatting>
  <conditionalFormatting sqref="N355">
    <cfRule type="cellIs" dxfId="5635" priority="5636" stopIfTrue="1" operator="lessThan">
      <formula>0</formula>
    </cfRule>
  </conditionalFormatting>
  <conditionalFormatting sqref="F355">
    <cfRule type="expression" dxfId="5634" priority="5637" stopIfTrue="1">
      <formula>AND(NOT(ISBLANK(F355)),ISERROR(MATCH(F355,categories,0)))</formula>
    </cfRule>
    <cfRule type="expression" dxfId="5633" priority="5638" stopIfTrue="1">
      <formula>OR(F355="[Balance]",F355="[Transfer]",ISBLANK(F355))</formula>
    </cfRule>
    <cfRule type="expression" dxfId="5632" priority="5639" stopIfTrue="1">
      <formula>OR(ISERROR(MATCH(F355,yearlyA,0)),ISERROR(MATCH(F355,monthlyA,0)))</formula>
    </cfRule>
  </conditionalFormatting>
  <conditionalFormatting sqref="A355">
    <cfRule type="expression" dxfId="5631" priority="5640" stopIfTrue="1">
      <formula>AND(ISERROR(MATCH(A355,accounts,0)),NOT(ISBLANK(A355)))</formula>
    </cfRule>
  </conditionalFormatting>
  <conditionalFormatting sqref="N357">
    <cfRule type="cellIs" dxfId="5630" priority="5631" stopIfTrue="1" operator="lessThan">
      <formula>0</formula>
    </cfRule>
  </conditionalFormatting>
  <conditionalFormatting sqref="F357">
    <cfRule type="expression" dxfId="5629" priority="5632" stopIfTrue="1">
      <formula>AND(NOT(ISBLANK(F357)),ISERROR(MATCH(F357,categories,0)))</formula>
    </cfRule>
    <cfRule type="expression" dxfId="5628" priority="5633" stopIfTrue="1">
      <formula>OR(F357="[Balance]",F357="[Transfer]",ISBLANK(F357))</formula>
    </cfRule>
    <cfRule type="expression" dxfId="5627" priority="5634" stopIfTrue="1">
      <formula>OR(ISERROR(MATCH(F357,yearlyA,0)),ISERROR(MATCH(F357,monthlyA,0)))</formula>
    </cfRule>
  </conditionalFormatting>
  <conditionalFormatting sqref="A357">
    <cfRule type="expression" dxfId="5626" priority="5635" stopIfTrue="1">
      <formula>AND(ISERROR(MATCH(A357,accounts,0)),NOT(ISBLANK(A357)))</formula>
    </cfRule>
  </conditionalFormatting>
  <conditionalFormatting sqref="N357">
    <cfRule type="cellIs" dxfId="5625" priority="5626" stopIfTrue="1" operator="lessThan">
      <formula>0</formula>
    </cfRule>
  </conditionalFormatting>
  <conditionalFormatting sqref="F357">
    <cfRule type="expression" dxfId="5624" priority="5627" stopIfTrue="1">
      <formula>AND(NOT(ISBLANK(F357)),ISERROR(MATCH(F357,categories,0)))</formula>
    </cfRule>
    <cfRule type="expression" dxfId="5623" priority="5628" stopIfTrue="1">
      <formula>OR(F357="[Balance]",F357="[Transfer]",ISBLANK(F357))</formula>
    </cfRule>
    <cfRule type="expression" dxfId="5622" priority="5629" stopIfTrue="1">
      <formula>OR(ISERROR(MATCH(F357,yearlyA,0)),ISERROR(MATCH(F357,monthlyA,0)))</formula>
    </cfRule>
  </conditionalFormatting>
  <conditionalFormatting sqref="A357">
    <cfRule type="expression" dxfId="5621" priority="5630" stopIfTrue="1">
      <formula>AND(ISERROR(MATCH(A357,accounts,0)),NOT(ISBLANK(A357)))</formula>
    </cfRule>
  </conditionalFormatting>
  <conditionalFormatting sqref="N356">
    <cfRule type="cellIs" dxfId="5620" priority="5621" stopIfTrue="1" operator="lessThan">
      <formula>0</formula>
    </cfRule>
  </conditionalFormatting>
  <conditionalFormatting sqref="F356">
    <cfRule type="expression" dxfId="5619" priority="5622" stopIfTrue="1">
      <formula>AND(NOT(ISBLANK(F356)),ISERROR(MATCH(F356,categories,0)))</formula>
    </cfRule>
    <cfRule type="expression" dxfId="5618" priority="5623" stopIfTrue="1">
      <formula>OR(F356="[Balance]",F356="[Transfer]",ISBLANK(F356))</formula>
    </cfRule>
    <cfRule type="expression" dxfId="5617" priority="5624" stopIfTrue="1">
      <formula>OR(ISERROR(MATCH(F356,yearlyA,0)),ISERROR(MATCH(F356,monthlyA,0)))</formula>
    </cfRule>
  </conditionalFormatting>
  <conditionalFormatting sqref="A356">
    <cfRule type="expression" dxfId="5616" priority="5625" stopIfTrue="1">
      <formula>AND(ISERROR(MATCH(A356,accounts,0)),NOT(ISBLANK(A356)))</formula>
    </cfRule>
  </conditionalFormatting>
  <conditionalFormatting sqref="N356">
    <cfRule type="cellIs" dxfId="5615" priority="5616" stopIfTrue="1" operator="lessThan">
      <formula>0</formula>
    </cfRule>
  </conditionalFormatting>
  <conditionalFormatting sqref="F356">
    <cfRule type="expression" dxfId="5614" priority="5617" stopIfTrue="1">
      <formula>AND(NOT(ISBLANK(F356)),ISERROR(MATCH(F356,categories,0)))</formula>
    </cfRule>
    <cfRule type="expression" dxfId="5613" priority="5618" stopIfTrue="1">
      <formula>OR(F356="[Balance]",F356="[Transfer]",ISBLANK(F356))</formula>
    </cfRule>
    <cfRule type="expression" dxfId="5612" priority="5619" stopIfTrue="1">
      <formula>OR(ISERROR(MATCH(F356,yearlyA,0)),ISERROR(MATCH(F356,monthlyA,0)))</formula>
    </cfRule>
  </conditionalFormatting>
  <conditionalFormatting sqref="A356">
    <cfRule type="expression" dxfId="5611" priority="5620" stopIfTrue="1">
      <formula>AND(ISERROR(MATCH(A356,accounts,0)),NOT(ISBLANK(A356)))</formula>
    </cfRule>
  </conditionalFormatting>
  <conditionalFormatting sqref="N358">
    <cfRule type="cellIs" dxfId="5610" priority="5611" stopIfTrue="1" operator="lessThan">
      <formula>0</formula>
    </cfRule>
  </conditionalFormatting>
  <conditionalFormatting sqref="F358">
    <cfRule type="expression" dxfId="5609" priority="5612" stopIfTrue="1">
      <formula>AND(NOT(ISBLANK(F358)),ISERROR(MATCH(F358,categories,0)))</formula>
    </cfRule>
    <cfRule type="expression" dxfId="5608" priority="5613" stopIfTrue="1">
      <formula>OR(F358="[Balance]",F358="[Transfer]",ISBLANK(F358))</formula>
    </cfRule>
    <cfRule type="expression" dxfId="5607" priority="5614" stopIfTrue="1">
      <formula>OR(ISERROR(MATCH(F358,yearlyA,0)),ISERROR(MATCH(F358,monthlyA,0)))</formula>
    </cfRule>
  </conditionalFormatting>
  <conditionalFormatting sqref="A358">
    <cfRule type="expression" dxfId="5606" priority="5615" stopIfTrue="1">
      <formula>AND(ISERROR(MATCH(A358,accounts,0)),NOT(ISBLANK(A358)))</formula>
    </cfRule>
  </conditionalFormatting>
  <conditionalFormatting sqref="N358">
    <cfRule type="cellIs" dxfId="5605" priority="5606" stopIfTrue="1" operator="lessThan">
      <formula>0</formula>
    </cfRule>
  </conditionalFormatting>
  <conditionalFormatting sqref="F358">
    <cfRule type="expression" dxfId="5604" priority="5607" stopIfTrue="1">
      <formula>AND(NOT(ISBLANK(F358)),ISERROR(MATCH(F358,categories,0)))</formula>
    </cfRule>
    <cfRule type="expression" dxfId="5603" priority="5608" stopIfTrue="1">
      <formula>OR(F358="[Balance]",F358="[Transfer]",ISBLANK(F358))</formula>
    </cfRule>
    <cfRule type="expression" dxfId="5602" priority="5609" stopIfTrue="1">
      <formula>OR(ISERROR(MATCH(F358,yearlyA,0)),ISERROR(MATCH(F358,monthlyA,0)))</formula>
    </cfRule>
  </conditionalFormatting>
  <conditionalFormatting sqref="A358">
    <cfRule type="expression" dxfId="5601" priority="5610" stopIfTrue="1">
      <formula>AND(ISERROR(MATCH(A358,accounts,0)),NOT(ISBLANK(A358)))</formula>
    </cfRule>
  </conditionalFormatting>
  <conditionalFormatting sqref="N360">
    <cfRule type="cellIs" dxfId="5600" priority="5601" stopIfTrue="1" operator="lessThan">
      <formula>0</formula>
    </cfRule>
  </conditionalFormatting>
  <conditionalFormatting sqref="F360">
    <cfRule type="expression" dxfId="5599" priority="5602" stopIfTrue="1">
      <formula>AND(NOT(ISBLANK(F360)),ISERROR(MATCH(F360,categories,0)))</formula>
    </cfRule>
    <cfRule type="expression" dxfId="5598" priority="5603" stopIfTrue="1">
      <formula>OR(F360="[Balance]",F360="[Transfer]",ISBLANK(F360))</formula>
    </cfRule>
    <cfRule type="expression" dxfId="5597" priority="5604" stopIfTrue="1">
      <formula>OR(ISERROR(MATCH(F360,yearlyA,0)),ISERROR(MATCH(F360,monthlyA,0)))</formula>
    </cfRule>
  </conditionalFormatting>
  <conditionalFormatting sqref="A360">
    <cfRule type="expression" dxfId="5596" priority="5605" stopIfTrue="1">
      <formula>AND(ISERROR(MATCH(A360,accounts,0)),NOT(ISBLANK(A360)))</formula>
    </cfRule>
  </conditionalFormatting>
  <conditionalFormatting sqref="N360">
    <cfRule type="cellIs" dxfId="5595" priority="5596" stopIfTrue="1" operator="lessThan">
      <formula>0</formula>
    </cfRule>
  </conditionalFormatting>
  <conditionalFormatting sqref="F360">
    <cfRule type="expression" dxfId="5594" priority="5597" stopIfTrue="1">
      <formula>AND(NOT(ISBLANK(F360)),ISERROR(MATCH(F360,categories,0)))</formula>
    </cfRule>
    <cfRule type="expression" dxfId="5593" priority="5598" stopIfTrue="1">
      <formula>OR(F360="[Balance]",F360="[Transfer]",ISBLANK(F360))</formula>
    </cfRule>
    <cfRule type="expression" dxfId="5592" priority="5599" stopIfTrue="1">
      <formula>OR(ISERROR(MATCH(F360,yearlyA,0)),ISERROR(MATCH(F360,monthlyA,0)))</formula>
    </cfRule>
  </conditionalFormatting>
  <conditionalFormatting sqref="A360">
    <cfRule type="expression" dxfId="5591" priority="5600" stopIfTrue="1">
      <formula>AND(ISERROR(MATCH(A360,accounts,0)),NOT(ISBLANK(A360)))</formula>
    </cfRule>
  </conditionalFormatting>
  <conditionalFormatting sqref="N359">
    <cfRule type="cellIs" dxfId="5590" priority="5591" stopIfTrue="1" operator="lessThan">
      <formula>0</formula>
    </cfRule>
  </conditionalFormatting>
  <conditionalFormatting sqref="F359">
    <cfRule type="expression" dxfId="5589" priority="5592" stopIfTrue="1">
      <formula>AND(NOT(ISBLANK(F359)),ISERROR(MATCH(F359,categories,0)))</formula>
    </cfRule>
    <cfRule type="expression" dxfId="5588" priority="5593" stopIfTrue="1">
      <formula>OR(F359="[Balance]",F359="[Transfer]",ISBLANK(F359))</formula>
    </cfRule>
    <cfRule type="expression" dxfId="5587" priority="5594" stopIfTrue="1">
      <formula>OR(ISERROR(MATCH(F359,yearlyA,0)),ISERROR(MATCH(F359,monthlyA,0)))</formula>
    </cfRule>
  </conditionalFormatting>
  <conditionalFormatting sqref="A359">
    <cfRule type="expression" dxfId="5586" priority="5595" stopIfTrue="1">
      <formula>AND(ISERROR(MATCH(A359,accounts,0)),NOT(ISBLANK(A359)))</formula>
    </cfRule>
  </conditionalFormatting>
  <conditionalFormatting sqref="N359">
    <cfRule type="cellIs" dxfId="5585" priority="5586" stopIfTrue="1" operator="lessThan">
      <formula>0</formula>
    </cfRule>
  </conditionalFormatting>
  <conditionalFormatting sqref="F359">
    <cfRule type="expression" dxfId="5584" priority="5587" stopIfTrue="1">
      <formula>AND(NOT(ISBLANK(F359)),ISERROR(MATCH(F359,categories,0)))</formula>
    </cfRule>
    <cfRule type="expression" dxfId="5583" priority="5588" stopIfTrue="1">
      <formula>OR(F359="[Balance]",F359="[Transfer]",ISBLANK(F359))</formula>
    </cfRule>
    <cfRule type="expression" dxfId="5582" priority="5589" stopIfTrue="1">
      <formula>OR(ISERROR(MATCH(F359,yearlyA,0)),ISERROR(MATCH(F359,monthlyA,0)))</formula>
    </cfRule>
  </conditionalFormatting>
  <conditionalFormatting sqref="A359">
    <cfRule type="expression" dxfId="5581" priority="5590" stopIfTrue="1">
      <formula>AND(ISERROR(MATCH(A359,accounts,0)),NOT(ISBLANK(A359)))</formula>
    </cfRule>
  </conditionalFormatting>
  <conditionalFormatting sqref="N361">
    <cfRule type="cellIs" dxfId="5580" priority="5581" stopIfTrue="1" operator="lessThan">
      <formula>0</formula>
    </cfRule>
  </conditionalFormatting>
  <conditionalFormatting sqref="F361">
    <cfRule type="expression" dxfId="5579" priority="5582" stopIfTrue="1">
      <formula>AND(NOT(ISBLANK(F361)),ISERROR(MATCH(F361,categories,0)))</formula>
    </cfRule>
    <cfRule type="expression" dxfId="5578" priority="5583" stopIfTrue="1">
      <formula>OR(F361="[Balance]",F361="[Transfer]",ISBLANK(F361))</formula>
    </cfRule>
    <cfRule type="expression" dxfId="5577" priority="5584" stopIfTrue="1">
      <formula>OR(ISERROR(MATCH(F361,yearlyA,0)),ISERROR(MATCH(F361,monthlyA,0)))</formula>
    </cfRule>
  </conditionalFormatting>
  <conditionalFormatting sqref="A361">
    <cfRule type="expression" dxfId="5576" priority="5585" stopIfTrue="1">
      <formula>AND(ISERROR(MATCH(A361,accounts,0)),NOT(ISBLANK(A361)))</formula>
    </cfRule>
  </conditionalFormatting>
  <conditionalFormatting sqref="N361">
    <cfRule type="cellIs" dxfId="5575" priority="5576" stopIfTrue="1" operator="lessThan">
      <formula>0</formula>
    </cfRule>
  </conditionalFormatting>
  <conditionalFormatting sqref="F361">
    <cfRule type="expression" dxfId="5574" priority="5577" stopIfTrue="1">
      <formula>AND(NOT(ISBLANK(F361)),ISERROR(MATCH(F361,categories,0)))</formula>
    </cfRule>
    <cfRule type="expression" dxfId="5573" priority="5578" stopIfTrue="1">
      <formula>OR(F361="[Balance]",F361="[Transfer]",ISBLANK(F361))</formula>
    </cfRule>
    <cfRule type="expression" dxfId="5572" priority="5579" stopIfTrue="1">
      <formula>OR(ISERROR(MATCH(F361,yearlyA,0)),ISERROR(MATCH(F361,monthlyA,0)))</formula>
    </cfRule>
  </conditionalFormatting>
  <conditionalFormatting sqref="A361">
    <cfRule type="expression" dxfId="5571" priority="5580" stopIfTrue="1">
      <formula>AND(ISERROR(MATCH(A361,accounts,0)),NOT(ISBLANK(A361)))</formula>
    </cfRule>
  </conditionalFormatting>
  <conditionalFormatting sqref="N363">
    <cfRule type="cellIs" dxfId="5570" priority="5571" stopIfTrue="1" operator="lessThan">
      <formula>0</formula>
    </cfRule>
  </conditionalFormatting>
  <conditionalFormatting sqref="F363">
    <cfRule type="expression" dxfId="5569" priority="5572" stopIfTrue="1">
      <formula>AND(NOT(ISBLANK(F363)),ISERROR(MATCH(F363,categories,0)))</formula>
    </cfRule>
    <cfRule type="expression" dxfId="5568" priority="5573" stopIfTrue="1">
      <formula>OR(F363="[Balance]",F363="[Transfer]",ISBLANK(F363))</formula>
    </cfRule>
    <cfRule type="expression" dxfId="5567" priority="5574" stopIfTrue="1">
      <formula>OR(ISERROR(MATCH(F363,yearlyA,0)),ISERROR(MATCH(F363,monthlyA,0)))</formula>
    </cfRule>
  </conditionalFormatting>
  <conditionalFormatting sqref="A363">
    <cfRule type="expression" dxfId="5566" priority="5575" stopIfTrue="1">
      <formula>AND(ISERROR(MATCH(A363,accounts,0)),NOT(ISBLANK(A363)))</formula>
    </cfRule>
  </conditionalFormatting>
  <conditionalFormatting sqref="N363">
    <cfRule type="cellIs" dxfId="5565" priority="5566" stopIfTrue="1" operator="lessThan">
      <formula>0</formula>
    </cfRule>
  </conditionalFormatting>
  <conditionalFormatting sqref="F363">
    <cfRule type="expression" dxfId="5564" priority="5567" stopIfTrue="1">
      <formula>AND(NOT(ISBLANK(F363)),ISERROR(MATCH(F363,categories,0)))</formula>
    </cfRule>
    <cfRule type="expression" dxfId="5563" priority="5568" stopIfTrue="1">
      <formula>OR(F363="[Balance]",F363="[Transfer]",ISBLANK(F363))</formula>
    </cfRule>
    <cfRule type="expression" dxfId="5562" priority="5569" stopIfTrue="1">
      <formula>OR(ISERROR(MATCH(F363,yearlyA,0)),ISERROR(MATCH(F363,monthlyA,0)))</formula>
    </cfRule>
  </conditionalFormatting>
  <conditionalFormatting sqref="A363">
    <cfRule type="expression" dxfId="5561" priority="5570" stopIfTrue="1">
      <formula>AND(ISERROR(MATCH(A363,accounts,0)),NOT(ISBLANK(A363)))</formula>
    </cfRule>
  </conditionalFormatting>
  <conditionalFormatting sqref="N362">
    <cfRule type="cellIs" dxfId="5560" priority="5561" stopIfTrue="1" operator="lessThan">
      <formula>0</formula>
    </cfRule>
  </conditionalFormatting>
  <conditionalFormatting sqref="F362">
    <cfRule type="expression" dxfId="5559" priority="5562" stopIfTrue="1">
      <formula>AND(NOT(ISBLANK(F362)),ISERROR(MATCH(F362,categories,0)))</formula>
    </cfRule>
    <cfRule type="expression" dxfId="5558" priority="5563" stopIfTrue="1">
      <formula>OR(F362="[Balance]",F362="[Transfer]",ISBLANK(F362))</formula>
    </cfRule>
    <cfRule type="expression" dxfId="5557" priority="5564" stopIfTrue="1">
      <formula>OR(ISERROR(MATCH(F362,yearlyA,0)),ISERROR(MATCH(F362,monthlyA,0)))</formula>
    </cfRule>
  </conditionalFormatting>
  <conditionalFormatting sqref="A362">
    <cfRule type="expression" dxfId="5556" priority="5565" stopIfTrue="1">
      <formula>AND(ISERROR(MATCH(A362,accounts,0)),NOT(ISBLANK(A362)))</formula>
    </cfRule>
  </conditionalFormatting>
  <conditionalFormatting sqref="N362">
    <cfRule type="cellIs" dxfId="5555" priority="5556" stopIfTrue="1" operator="lessThan">
      <formula>0</formula>
    </cfRule>
  </conditionalFormatting>
  <conditionalFormatting sqref="F362">
    <cfRule type="expression" dxfId="5554" priority="5557" stopIfTrue="1">
      <formula>AND(NOT(ISBLANK(F362)),ISERROR(MATCH(F362,categories,0)))</formula>
    </cfRule>
    <cfRule type="expression" dxfId="5553" priority="5558" stopIfTrue="1">
      <formula>OR(F362="[Balance]",F362="[Transfer]",ISBLANK(F362))</formula>
    </cfRule>
    <cfRule type="expression" dxfId="5552" priority="5559" stopIfTrue="1">
      <formula>OR(ISERROR(MATCH(F362,yearlyA,0)),ISERROR(MATCH(F362,monthlyA,0)))</formula>
    </cfRule>
  </conditionalFormatting>
  <conditionalFormatting sqref="A362">
    <cfRule type="expression" dxfId="5551" priority="5560" stopIfTrue="1">
      <formula>AND(ISERROR(MATCH(A362,accounts,0)),NOT(ISBLANK(A362)))</formula>
    </cfRule>
  </conditionalFormatting>
  <conditionalFormatting sqref="N364">
    <cfRule type="cellIs" dxfId="5550" priority="5551" stopIfTrue="1" operator="lessThan">
      <formula>0</formula>
    </cfRule>
  </conditionalFormatting>
  <conditionalFormatting sqref="F364">
    <cfRule type="expression" dxfId="5549" priority="5552" stopIfTrue="1">
      <formula>AND(NOT(ISBLANK(F364)),ISERROR(MATCH(F364,categories,0)))</formula>
    </cfRule>
    <cfRule type="expression" dxfId="5548" priority="5553" stopIfTrue="1">
      <formula>OR(F364="[Balance]",F364="[Transfer]",ISBLANK(F364))</formula>
    </cfRule>
    <cfRule type="expression" dxfId="5547" priority="5554" stopIfTrue="1">
      <formula>OR(ISERROR(MATCH(F364,yearlyA,0)),ISERROR(MATCH(F364,monthlyA,0)))</formula>
    </cfRule>
  </conditionalFormatting>
  <conditionalFormatting sqref="A364">
    <cfRule type="expression" dxfId="5546" priority="5555" stopIfTrue="1">
      <formula>AND(ISERROR(MATCH(A364,accounts,0)),NOT(ISBLANK(A364)))</formula>
    </cfRule>
  </conditionalFormatting>
  <conditionalFormatting sqref="N364">
    <cfRule type="cellIs" dxfId="5545" priority="5546" stopIfTrue="1" operator="lessThan">
      <formula>0</formula>
    </cfRule>
  </conditionalFormatting>
  <conditionalFormatting sqref="F364">
    <cfRule type="expression" dxfId="5544" priority="5547" stopIfTrue="1">
      <formula>AND(NOT(ISBLANK(F364)),ISERROR(MATCH(F364,categories,0)))</formula>
    </cfRule>
    <cfRule type="expression" dxfId="5543" priority="5548" stopIfTrue="1">
      <formula>OR(F364="[Balance]",F364="[Transfer]",ISBLANK(F364))</formula>
    </cfRule>
    <cfRule type="expression" dxfId="5542" priority="5549" stopIfTrue="1">
      <formula>OR(ISERROR(MATCH(F364,yearlyA,0)),ISERROR(MATCH(F364,monthlyA,0)))</formula>
    </cfRule>
  </conditionalFormatting>
  <conditionalFormatting sqref="A364">
    <cfRule type="expression" dxfId="5541" priority="5550" stopIfTrue="1">
      <formula>AND(ISERROR(MATCH(A364,accounts,0)),NOT(ISBLANK(A364)))</formula>
    </cfRule>
  </conditionalFormatting>
  <conditionalFormatting sqref="N366">
    <cfRule type="cellIs" dxfId="5540" priority="5541" stopIfTrue="1" operator="lessThan">
      <formula>0</formula>
    </cfRule>
  </conditionalFormatting>
  <conditionalFormatting sqref="F366">
    <cfRule type="expression" dxfId="5539" priority="5542" stopIfTrue="1">
      <formula>AND(NOT(ISBLANK(F366)),ISERROR(MATCH(F366,categories,0)))</formula>
    </cfRule>
    <cfRule type="expression" dxfId="5538" priority="5543" stopIfTrue="1">
      <formula>OR(F366="[Balance]",F366="[Transfer]",ISBLANK(F366))</formula>
    </cfRule>
    <cfRule type="expression" dxfId="5537" priority="5544" stopIfTrue="1">
      <formula>OR(ISERROR(MATCH(F366,yearlyA,0)),ISERROR(MATCH(F366,monthlyA,0)))</formula>
    </cfRule>
  </conditionalFormatting>
  <conditionalFormatting sqref="A366">
    <cfRule type="expression" dxfId="5536" priority="5545" stopIfTrue="1">
      <formula>AND(ISERROR(MATCH(A366,accounts,0)),NOT(ISBLANK(A366)))</formula>
    </cfRule>
  </conditionalFormatting>
  <conditionalFormatting sqref="N366">
    <cfRule type="cellIs" dxfId="5535" priority="5536" stopIfTrue="1" operator="lessThan">
      <formula>0</formula>
    </cfRule>
  </conditionalFormatting>
  <conditionalFormatting sqref="F366">
    <cfRule type="expression" dxfId="5534" priority="5537" stopIfTrue="1">
      <formula>AND(NOT(ISBLANK(F366)),ISERROR(MATCH(F366,categories,0)))</formula>
    </cfRule>
    <cfRule type="expression" dxfId="5533" priority="5538" stopIfTrue="1">
      <formula>OR(F366="[Balance]",F366="[Transfer]",ISBLANK(F366))</formula>
    </cfRule>
    <cfRule type="expression" dxfId="5532" priority="5539" stopIfTrue="1">
      <formula>OR(ISERROR(MATCH(F366,yearlyA,0)),ISERROR(MATCH(F366,monthlyA,0)))</formula>
    </cfRule>
  </conditionalFormatting>
  <conditionalFormatting sqref="A366">
    <cfRule type="expression" dxfId="5531" priority="5540" stopIfTrue="1">
      <formula>AND(ISERROR(MATCH(A366,accounts,0)),NOT(ISBLANK(A366)))</formula>
    </cfRule>
  </conditionalFormatting>
  <conditionalFormatting sqref="N365">
    <cfRule type="cellIs" dxfId="5530" priority="5531" stopIfTrue="1" operator="lessThan">
      <formula>0</formula>
    </cfRule>
  </conditionalFormatting>
  <conditionalFormatting sqref="F365">
    <cfRule type="expression" dxfId="5529" priority="5532" stopIfTrue="1">
      <formula>AND(NOT(ISBLANK(F365)),ISERROR(MATCH(F365,categories,0)))</formula>
    </cfRule>
    <cfRule type="expression" dxfId="5528" priority="5533" stopIfTrue="1">
      <formula>OR(F365="[Balance]",F365="[Transfer]",ISBLANK(F365))</formula>
    </cfRule>
    <cfRule type="expression" dxfId="5527" priority="5534" stopIfTrue="1">
      <formula>OR(ISERROR(MATCH(F365,yearlyA,0)),ISERROR(MATCH(F365,monthlyA,0)))</formula>
    </cfRule>
  </conditionalFormatting>
  <conditionalFormatting sqref="A365">
    <cfRule type="expression" dxfId="5526" priority="5535" stopIfTrue="1">
      <formula>AND(ISERROR(MATCH(A365,accounts,0)),NOT(ISBLANK(A365)))</formula>
    </cfRule>
  </conditionalFormatting>
  <conditionalFormatting sqref="N365">
    <cfRule type="cellIs" dxfId="5525" priority="5526" stopIfTrue="1" operator="lessThan">
      <formula>0</formula>
    </cfRule>
  </conditionalFormatting>
  <conditionalFormatting sqref="F365">
    <cfRule type="expression" dxfId="5524" priority="5527" stopIfTrue="1">
      <formula>AND(NOT(ISBLANK(F365)),ISERROR(MATCH(F365,categories,0)))</formula>
    </cfRule>
    <cfRule type="expression" dxfId="5523" priority="5528" stopIfTrue="1">
      <formula>OR(F365="[Balance]",F365="[Transfer]",ISBLANK(F365))</formula>
    </cfRule>
    <cfRule type="expression" dxfId="5522" priority="5529" stopIfTrue="1">
      <formula>OR(ISERROR(MATCH(F365,yearlyA,0)),ISERROR(MATCH(F365,monthlyA,0)))</formula>
    </cfRule>
  </conditionalFormatting>
  <conditionalFormatting sqref="A365">
    <cfRule type="expression" dxfId="5521" priority="5530" stopIfTrue="1">
      <formula>AND(ISERROR(MATCH(A365,accounts,0)),NOT(ISBLANK(A365)))</formula>
    </cfRule>
  </conditionalFormatting>
  <conditionalFormatting sqref="N367">
    <cfRule type="cellIs" dxfId="5520" priority="5521" stopIfTrue="1" operator="lessThan">
      <formula>0</formula>
    </cfRule>
  </conditionalFormatting>
  <conditionalFormatting sqref="F367">
    <cfRule type="expression" dxfId="5519" priority="5522" stopIfTrue="1">
      <formula>AND(NOT(ISBLANK(F367)),ISERROR(MATCH(F367,categories,0)))</formula>
    </cfRule>
    <cfRule type="expression" dxfId="5518" priority="5523" stopIfTrue="1">
      <formula>OR(F367="[Balance]",F367="[Transfer]",ISBLANK(F367))</formula>
    </cfRule>
    <cfRule type="expression" dxfId="5517" priority="5524" stopIfTrue="1">
      <formula>OR(ISERROR(MATCH(F367,yearlyA,0)),ISERROR(MATCH(F367,monthlyA,0)))</formula>
    </cfRule>
  </conditionalFormatting>
  <conditionalFormatting sqref="A367">
    <cfRule type="expression" dxfId="5516" priority="5525" stopIfTrue="1">
      <formula>AND(ISERROR(MATCH(A367,accounts,0)),NOT(ISBLANK(A367)))</formula>
    </cfRule>
  </conditionalFormatting>
  <conditionalFormatting sqref="N367">
    <cfRule type="cellIs" dxfId="5515" priority="5516" stopIfTrue="1" operator="lessThan">
      <formula>0</formula>
    </cfRule>
  </conditionalFormatting>
  <conditionalFormatting sqref="F367">
    <cfRule type="expression" dxfId="5514" priority="5517" stopIfTrue="1">
      <formula>AND(NOT(ISBLANK(F367)),ISERROR(MATCH(F367,categories,0)))</formula>
    </cfRule>
    <cfRule type="expression" dxfId="5513" priority="5518" stopIfTrue="1">
      <formula>OR(F367="[Balance]",F367="[Transfer]",ISBLANK(F367))</formula>
    </cfRule>
    <cfRule type="expression" dxfId="5512" priority="5519" stopIfTrue="1">
      <formula>OR(ISERROR(MATCH(F367,yearlyA,0)),ISERROR(MATCH(F367,monthlyA,0)))</formula>
    </cfRule>
  </conditionalFormatting>
  <conditionalFormatting sqref="A367">
    <cfRule type="expression" dxfId="5511" priority="5520" stopIfTrue="1">
      <formula>AND(ISERROR(MATCH(A367,accounts,0)),NOT(ISBLANK(A367)))</formula>
    </cfRule>
  </conditionalFormatting>
  <conditionalFormatting sqref="N369">
    <cfRule type="cellIs" dxfId="5510" priority="5511" stopIfTrue="1" operator="lessThan">
      <formula>0</formula>
    </cfRule>
  </conditionalFormatting>
  <conditionalFormatting sqref="F369">
    <cfRule type="expression" dxfId="5509" priority="5512" stopIfTrue="1">
      <formula>AND(NOT(ISBLANK(F369)),ISERROR(MATCH(F369,categories,0)))</formula>
    </cfRule>
    <cfRule type="expression" dxfId="5508" priority="5513" stopIfTrue="1">
      <formula>OR(F369="[Balance]",F369="[Transfer]",ISBLANK(F369))</formula>
    </cfRule>
    <cfRule type="expression" dxfId="5507" priority="5514" stopIfTrue="1">
      <formula>OR(ISERROR(MATCH(F369,yearlyA,0)),ISERROR(MATCH(F369,monthlyA,0)))</formula>
    </cfRule>
  </conditionalFormatting>
  <conditionalFormatting sqref="A369">
    <cfRule type="expression" dxfId="5506" priority="5515" stopIfTrue="1">
      <formula>AND(ISERROR(MATCH(A369,accounts,0)),NOT(ISBLANK(A369)))</formula>
    </cfRule>
  </conditionalFormatting>
  <conditionalFormatting sqref="N369">
    <cfRule type="cellIs" dxfId="5505" priority="5506" stopIfTrue="1" operator="lessThan">
      <formula>0</formula>
    </cfRule>
  </conditionalFormatting>
  <conditionalFormatting sqref="F369">
    <cfRule type="expression" dxfId="5504" priority="5507" stopIfTrue="1">
      <formula>AND(NOT(ISBLANK(F369)),ISERROR(MATCH(F369,categories,0)))</formula>
    </cfRule>
    <cfRule type="expression" dxfId="5503" priority="5508" stopIfTrue="1">
      <formula>OR(F369="[Balance]",F369="[Transfer]",ISBLANK(F369))</formula>
    </cfRule>
    <cfRule type="expression" dxfId="5502" priority="5509" stopIfTrue="1">
      <formula>OR(ISERROR(MATCH(F369,yearlyA,0)),ISERROR(MATCH(F369,monthlyA,0)))</formula>
    </cfRule>
  </conditionalFormatting>
  <conditionalFormatting sqref="A369">
    <cfRule type="expression" dxfId="5501" priority="5510" stopIfTrue="1">
      <formula>AND(ISERROR(MATCH(A369,accounts,0)),NOT(ISBLANK(A369)))</formula>
    </cfRule>
  </conditionalFormatting>
  <conditionalFormatting sqref="N368">
    <cfRule type="cellIs" dxfId="5500" priority="5501" stopIfTrue="1" operator="lessThan">
      <formula>0</formula>
    </cfRule>
  </conditionalFormatting>
  <conditionalFormatting sqref="F368">
    <cfRule type="expression" dxfId="5499" priority="5502" stopIfTrue="1">
      <formula>AND(NOT(ISBLANK(F368)),ISERROR(MATCH(F368,categories,0)))</formula>
    </cfRule>
    <cfRule type="expression" dxfId="5498" priority="5503" stopIfTrue="1">
      <formula>OR(F368="[Balance]",F368="[Transfer]",ISBLANK(F368))</formula>
    </cfRule>
    <cfRule type="expression" dxfId="5497" priority="5504" stopIfTrue="1">
      <formula>OR(ISERROR(MATCH(F368,yearlyA,0)),ISERROR(MATCH(F368,monthlyA,0)))</formula>
    </cfRule>
  </conditionalFormatting>
  <conditionalFormatting sqref="A368">
    <cfRule type="expression" dxfId="5496" priority="5505" stopIfTrue="1">
      <formula>AND(ISERROR(MATCH(A368,accounts,0)),NOT(ISBLANK(A368)))</formula>
    </cfRule>
  </conditionalFormatting>
  <conditionalFormatting sqref="N368">
    <cfRule type="cellIs" dxfId="5495" priority="5496" stopIfTrue="1" operator="lessThan">
      <formula>0</formula>
    </cfRule>
  </conditionalFormatting>
  <conditionalFormatting sqref="F368">
    <cfRule type="expression" dxfId="5494" priority="5497" stopIfTrue="1">
      <formula>AND(NOT(ISBLANK(F368)),ISERROR(MATCH(F368,categories,0)))</formula>
    </cfRule>
    <cfRule type="expression" dxfId="5493" priority="5498" stopIfTrue="1">
      <formula>OR(F368="[Balance]",F368="[Transfer]",ISBLANK(F368))</formula>
    </cfRule>
    <cfRule type="expression" dxfId="5492" priority="5499" stopIfTrue="1">
      <formula>OR(ISERROR(MATCH(F368,yearlyA,0)),ISERROR(MATCH(F368,monthlyA,0)))</formula>
    </cfRule>
  </conditionalFormatting>
  <conditionalFormatting sqref="A368">
    <cfRule type="expression" dxfId="5491" priority="5500" stopIfTrue="1">
      <formula>AND(ISERROR(MATCH(A368,accounts,0)),NOT(ISBLANK(A368)))</formula>
    </cfRule>
  </conditionalFormatting>
  <conditionalFormatting sqref="N370">
    <cfRule type="cellIs" dxfId="5490" priority="5491" stopIfTrue="1" operator="lessThan">
      <formula>0</formula>
    </cfRule>
  </conditionalFormatting>
  <conditionalFormatting sqref="F370">
    <cfRule type="expression" dxfId="5489" priority="5492" stopIfTrue="1">
      <formula>AND(NOT(ISBLANK(F370)),ISERROR(MATCH(F370,categories,0)))</formula>
    </cfRule>
    <cfRule type="expression" dxfId="5488" priority="5493" stopIfTrue="1">
      <formula>OR(F370="[Balance]",F370="[Transfer]",ISBLANK(F370))</formula>
    </cfRule>
    <cfRule type="expression" dxfId="5487" priority="5494" stopIfTrue="1">
      <formula>OR(ISERROR(MATCH(F370,yearlyA,0)),ISERROR(MATCH(F370,monthlyA,0)))</formula>
    </cfRule>
  </conditionalFormatting>
  <conditionalFormatting sqref="A370">
    <cfRule type="expression" dxfId="5486" priority="5495" stopIfTrue="1">
      <formula>AND(ISERROR(MATCH(A370,accounts,0)),NOT(ISBLANK(A370)))</formula>
    </cfRule>
  </conditionalFormatting>
  <conditionalFormatting sqref="N370">
    <cfRule type="cellIs" dxfId="5485" priority="5486" stopIfTrue="1" operator="lessThan">
      <formula>0</formula>
    </cfRule>
  </conditionalFormatting>
  <conditionalFormatting sqref="F370">
    <cfRule type="expression" dxfId="5484" priority="5487" stopIfTrue="1">
      <formula>AND(NOT(ISBLANK(F370)),ISERROR(MATCH(F370,categories,0)))</formula>
    </cfRule>
    <cfRule type="expression" dxfId="5483" priority="5488" stopIfTrue="1">
      <formula>OR(F370="[Balance]",F370="[Transfer]",ISBLANK(F370))</formula>
    </cfRule>
    <cfRule type="expression" dxfId="5482" priority="5489" stopIfTrue="1">
      <formula>OR(ISERROR(MATCH(F370,yearlyA,0)),ISERROR(MATCH(F370,monthlyA,0)))</formula>
    </cfRule>
  </conditionalFormatting>
  <conditionalFormatting sqref="A370">
    <cfRule type="expression" dxfId="5481" priority="5490" stopIfTrue="1">
      <formula>AND(ISERROR(MATCH(A370,accounts,0)),NOT(ISBLANK(A370)))</formula>
    </cfRule>
  </conditionalFormatting>
  <conditionalFormatting sqref="N372">
    <cfRule type="cellIs" dxfId="5480" priority="5481" stopIfTrue="1" operator="lessThan">
      <formula>0</formula>
    </cfRule>
  </conditionalFormatting>
  <conditionalFormatting sqref="F372">
    <cfRule type="expression" dxfId="5479" priority="5482" stopIfTrue="1">
      <formula>AND(NOT(ISBLANK(F372)),ISERROR(MATCH(F372,categories,0)))</formula>
    </cfRule>
    <cfRule type="expression" dxfId="5478" priority="5483" stopIfTrue="1">
      <formula>OR(F372="[Balance]",F372="[Transfer]",ISBLANK(F372))</formula>
    </cfRule>
    <cfRule type="expression" dxfId="5477" priority="5484" stopIfTrue="1">
      <formula>OR(ISERROR(MATCH(F372,yearlyA,0)),ISERROR(MATCH(F372,monthlyA,0)))</formula>
    </cfRule>
  </conditionalFormatting>
  <conditionalFormatting sqref="A372">
    <cfRule type="expression" dxfId="5476" priority="5485" stopIfTrue="1">
      <formula>AND(ISERROR(MATCH(A372,accounts,0)),NOT(ISBLANK(A372)))</formula>
    </cfRule>
  </conditionalFormatting>
  <conditionalFormatting sqref="N372">
    <cfRule type="cellIs" dxfId="5475" priority="5476" stopIfTrue="1" operator="lessThan">
      <formula>0</formula>
    </cfRule>
  </conditionalFormatting>
  <conditionalFormatting sqref="F372">
    <cfRule type="expression" dxfId="5474" priority="5477" stopIfTrue="1">
      <formula>AND(NOT(ISBLANK(F372)),ISERROR(MATCH(F372,categories,0)))</formula>
    </cfRule>
    <cfRule type="expression" dxfId="5473" priority="5478" stopIfTrue="1">
      <formula>OR(F372="[Balance]",F372="[Transfer]",ISBLANK(F372))</formula>
    </cfRule>
    <cfRule type="expression" dxfId="5472" priority="5479" stopIfTrue="1">
      <formula>OR(ISERROR(MATCH(F372,yearlyA,0)),ISERROR(MATCH(F372,monthlyA,0)))</formula>
    </cfRule>
  </conditionalFormatting>
  <conditionalFormatting sqref="A372">
    <cfRule type="expression" dxfId="5471" priority="5480" stopIfTrue="1">
      <formula>AND(ISERROR(MATCH(A372,accounts,0)),NOT(ISBLANK(A372)))</formula>
    </cfRule>
  </conditionalFormatting>
  <conditionalFormatting sqref="N371">
    <cfRule type="cellIs" dxfId="5470" priority="5471" stopIfTrue="1" operator="lessThan">
      <formula>0</formula>
    </cfRule>
  </conditionalFormatting>
  <conditionalFormatting sqref="F371">
    <cfRule type="expression" dxfId="5469" priority="5472" stopIfTrue="1">
      <formula>AND(NOT(ISBLANK(F371)),ISERROR(MATCH(F371,categories,0)))</formula>
    </cfRule>
    <cfRule type="expression" dxfId="5468" priority="5473" stopIfTrue="1">
      <formula>OR(F371="[Balance]",F371="[Transfer]",ISBLANK(F371))</formula>
    </cfRule>
    <cfRule type="expression" dxfId="5467" priority="5474" stopIfTrue="1">
      <formula>OR(ISERROR(MATCH(F371,yearlyA,0)),ISERROR(MATCH(F371,monthlyA,0)))</formula>
    </cfRule>
  </conditionalFormatting>
  <conditionalFormatting sqref="A371">
    <cfRule type="expression" dxfId="5466" priority="5475" stopIfTrue="1">
      <formula>AND(ISERROR(MATCH(A371,accounts,0)),NOT(ISBLANK(A371)))</formula>
    </cfRule>
  </conditionalFormatting>
  <conditionalFormatting sqref="N371">
    <cfRule type="cellIs" dxfId="5465" priority="5466" stopIfTrue="1" operator="lessThan">
      <formula>0</formula>
    </cfRule>
  </conditionalFormatting>
  <conditionalFormatting sqref="F371">
    <cfRule type="expression" dxfId="5464" priority="5467" stopIfTrue="1">
      <formula>AND(NOT(ISBLANK(F371)),ISERROR(MATCH(F371,categories,0)))</formula>
    </cfRule>
    <cfRule type="expression" dxfId="5463" priority="5468" stopIfTrue="1">
      <formula>OR(F371="[Balance]",F371="[Transfer]",ISBLANK(F371))</formula>
    </cfRule>
    <cfRule type="expression" dxfId="5462" priority="5469" stopIfTrue="1">
      <formula>OR(ISERROR(MATCH(F371,yearlyA,0)),ISERROR(MATCH(F371,monthlyA,0)))</formula>
    </cfRule>
  </conditionalFormatting>
  <conditionalFormatting sqref="A371">
    <cfRule type="expression" dxfId="5461" priority="5470" stopIfTrue="1">
      <formula>AND(ISERROR(MATCH(A371,accounts,0)),NOT(ISBLANK(A371)))</formula>
    </cfRule>
  </conditionalFormatting>
  <conditionalFormatting sqref="N373">
    <cfRule type="cellIs" dxfId="5460" priority="5461" stopIfTrue="1" operator="lessThan">
      <formula>0</formula>
    </cfRule>
  </conditionalFormatting>
  <conditionalFormatting sqref="F373">
    <cfRule type="expression" dxfId="5459" priority="5462" stopIfTrue="1">
      <formula>AND(NOT(ISBLANK(F373)),ISERROR(MATCH(F373,categories,0)))</formula>
    </cfRule>
    <cfRule type="expression" dxfId="5458" priority="5463" stopIfTrue="1">
      <formula>OR(F373="[Balance]",F373="[Transfer]",ISBLANK(F373))</formula>
    </cfRule>
    <cfRule type="expression" dxfId="5457" priority="5464" stopIfTrue="1">
      <formula>OR(ISERROR(MATCH(F373,yearlyA,0)),ISERROR(MATCH(F373,monthlyA,0)))</formula>
    </cfRule>
  </conditionalFormatting>
  <conditionalFormatting sqref="A373">
    <cfRule type="expression" dxfId="5456" priority="5465" stopIfTrue="1">
      <formula>AND(ISERROR(MATCH(A373,accounts,0)),NOT(ISBLANK(A373)))</formula>
    </cfRule>
  </conditionalFormatting>
  <conditionalFormatting sqref="N373">
    <cfRule type="cellIs" dxfId="5455" priority="5456" stopIfTrue="1" operator="lessThan">
      <formula>0</formula>
    </cfRule>
  </conditionalFormatting>
  <conditionalFormatting sqref="F373">
    <cfRule type="expression" dxfId="5454" priority="5457" stopIfTrue="1">
      <formula>AND(NOT(ISBLANK(F373)),ISERROR(MATCH(F373,categories,0)))</formula>
    </cfRule>
    <cfRule type="expression" dxfId="5453" priority="5458" stopIfTrue="1">
      <formula>OR(F373="[Balance]",F373="[Transfer]",ISBLANK(F373))</formula>
    </cfRule>
    <cfRule type="expression" dxfId="5452" priority="5459" stopIfTrue="1">
      <formula>OR(ISERROR(MATCH(F373,yearlyA,0)),ISERROR(MATCH(F373,monthlyA,0)))</formula>
    </cfRule>
  </conditionalFormatting>
  <conditionalFormatting sqref="A373">
    <cfRule type="expression" dxfId="5451" priority="5460" stopIfTrue="1">
      <formula>AND(ISERROR(MATCH(A373,accounts,0)),NOT(ISBLANK(A373)))</formula>
    </cfRule>
  </conditionalFormatting>
  <conditionalFormatting sqref="N375">
    <cfRule type="cellIs" dxfId="5450" priority="5451" stopIfTrue="1" operator="lessThan">
      <formula>0</formula>
    </cfRule>
  </conditionalFormatting>
  <conditionalFormatting sqref="F375">
    <cfRule type="expression" dxfId="5449" priority="5452" stopIfTrue="1">
      <formula>AND(NOT(ISBLANK(F375)),ISERROR(MATCH(F375,categories,0)))</formula>
    </cfRule>
    <cfRule type="expression" dxfId="5448" priority="5453" stopIfTrue="1">
      <formula>OR(F375="[Balance]",F375="[Transfer]",ISBLANK(F375))</formula>
    </cfRule>
    <cfRule type="expression" dxfId="5447" priority="5454" stopIfTrue="1">
      <formula>OR(ISERROR(MATCH(F375,yearlyA,0)),ISERROR(MATCH(F375,monthlyA,0)))</formula>
    </cfRule>
  </conditionalFormatting>
  <conditionalFormatting sqref="A375">
    <cfRule type="expression" dxfId="5446" priority="5455" stopIfTrue="1">
      <formula>AND(ISERROR(MATCH(A375,accounts,0)),NOT(ISBLANK(A375)))</formula>
    </cfRule>
  </conditionalFormatting>
  <conditionalFormatting sqref="N375">
    <cfRule type="cellIs" dxfId="5445" priority="5446" stopIfTrue="1" operator="lessThan">
      <formula>0</formula>
    </cfRule>
  </conditionalFormatting>
  <conditionalFormatting sqref="F375">
    <cfRule type="expression" dxfId="5444" priority="5447" stopIfTrue="1">
      <formula>AND(NOT(ISBLANK(F375)),ISERROR(MATCH(F375,categories,0)))</formula>
    </cfRule>
    <cfRule type="expression" dxfId="5443" priority="5448" stopIfTrue="1">
      <formula>OR(F375="[Balance]",F375="[Transfer]",ISBLANK(F375))</formula>
    </cfRule>
    <cfRule type="expression" dxfId="5442" priority="5449" stopIfTrue="1">
      <formula>OR(ISERROR(MATCH(F375,yearlyA,0)),ISERROR(MATCH(F375,monthlyA,0)))</formula>
    </cfRule>
  </conditionalFormatting>
  <conditionalFormatting sqref="A375">
    <cfRule type="expression" dxfId="5441" priority="5450" stopIfTrue="1">
      <formula>AND(ISERROR(MATCH(A375,accounts,0)),NOT(ISBLANK(A375)))</formula>
    </cfRule>
  </conditionalFormatting>
  <conditionalFormatting sqref="N374">
    <cfRule type="cellIs" dxfId="5440" priority="5441" stopIfTrue="1" operator="lessThan">
      <formula>0</formula>
    </cfRule>
  </conditionalFormatting>
  <conditionalFormatting sqref="F374">
    <cfRule type="expression" dxfId="5439" priority="5442" stopIfTrue="1">
      <formula>AND(NOT(ISBLANK(F374)),ISERROR(MATCH(F374,categories,0)))</formula>
    </cfRule>
    <cfRule type="expression" dxfId="5438" priority="5443" stopIfTrue="1">
      <formula>OR(F374="[Balance]",F374="[Transfer]",ISBLANK(F374))</formula>
    </cfRule>
    <cfRule type="expression" dxfId="5437" priority="5444" stopIfTrue="1">
      <formula>OR(ISERROR(MATCH(F374,yearlyA,0)),ISERROR(MATCH(F374,monthlyA,0)))</formula>
    </cfRule>
  </conditionalFormatting>
  <conditionalFormatting sqref="A374">
    <cfRule type="expression" dxfId="5436" priority="5445" stopIfTrue="1">
      <formula>AND(ISERROR(MATCH(A374,accounts,0)),NOT(ISBLANK(A374)))</formula>
    </cfRule>
  </conditionalFormatting>
  <conditionalFormatting sqref="N374">
    <cfRule type="cellIs" dxfId="5435" priority="5436" stopIfTrue="1" operator="lessThan">
      <formula>0</formula>
    </cfRule>
  </conditionalFormatting>
  <conditionalFormatting sqref="F374">
    <cfRule type="expression" dxfId="5434" priority="5437" stopIfTrue="1">
      <formula>AND(NOT(ISBLANK(F374)),ISERROR(MATCH(F374,categories,0)))</formula>
    </cfRule>
    <cfRule type="expression" dxfId="5433" priority="5438" stopIfTrue="1">
      <formula>OR(F374="[Balance]",F374="[Transfer]",ISBLANK(F374))</formula>
    </cfRule>
    <cfRule type="expression" dxfId="5432" priority="5439" stopIfTrue="1">
      <formula>OR(ISERROR(MATCH(F374,yearlyA,0)),ISERROR(MATCH(F374,monthlyA,0)))</formula>
    </cfRule>
  </conditionalFormatting>
  <conditionalFormatting sqref="A374">
    <cfRule type="expression" dxfId="5431" priority="5440" stopIfTrue="1">
      <formula>AND(ISERROR(MATCH(A374,accounts,0)),NOT(ISBLANK(A374)))</formula>
    </cfRule>
  </conditionalFormatting>
  <conditionalFormatting sqref="N376">
    <cfRule type="cellIs" dxfId="5430" priority="5431" stopIfTrue="1" operator="lessThan">
      <formula>0</formula>
    </cfRule>
  </conditionalFormatting>
  <conditionalFormatting sqref="F376">
    <cfRule type="expression" dxfId="5429" priority="5432" stopIfTrue="1">
      <formula>AND(NOT(ISBLANK(F376)),ISERROR(MATCH(F376,categories,0)))</formula>
    </cfRule>
    <cfRule type="expression" dxfId="5428" priority="5433" stopIfTrue="1">
      <formula>OR(F376="[Balance]",F376="[Transfer]",ISBLANK(F376))</formula>
    </cfRule>
    <cfRule type="expression" dxfId="5427" priority="5434" stopIfTrue="1">
      <formula>OR(ISERROR(MATCH(F376,yearlyA,0)),ISERROR(MATCH(F376,monthlyA,0)))</formula>
    </cfRule>
  </conditionalFormatting>
  <conditionalFormatting sqref="A376">
    <cfRule type="expression" dxfId="5426" priority="5435" stopIfTrue="1">
      <formula>AND(ISERROR(MATCH(A376,accounts,0)),NOT(ISBLANK(A376)))</formula>
    </cfRule>
  </conditionalFormatting>
  <conditionalFormatting sqref="N376">
    <cfRule type="cellIs" dxfId="5425" priority="5426" stopIfTrue="1" operator="lessThan">
      <formula>0</formula>
    </cfRule>
  </conditionalFormatting>
  <conditionalFormatting sqref="F376">
    <cfRule type="expression" dxfId="5424" priority="5427" stopIfTrue="1">
      <formula>AND(NOT(ISBLANK(F376)),ISERROR(MATCH(F376,categories,0)))</formula>
    </cfRule>
    <cfRule type="expression" dxfId="5423" priority="5428" stopIfTrue="1">
      <formula>OR(F376="[Balance]",F376="[Transfer]",ISBLANK(F376))</formula>
    </cfRule>
    <cfRule type="expression" dxfId="5422" priority="5429" stopIfTrue="1">
      <formula>OR(ISERROR(MATCH(F376,yearlyA,0)),ISERROR(MATCH(F376,monthlyA,0)))</formula>
    </cfRule>
  </conditionalFormatting>
  <conditionalFormatting sqref="A376">
    <cfRule type="expression" dxfId="5421" priority="5430" stopIfTrue="1">
      <formula>AND(ISERROR(MATCH(A376,accounts,0)),NOT(ISBLANK(A376)))</formula>
    </cfRule>
  </conditionalFormatting>
  <conditionalFormatting sqref="N378">
    <cfRule type="cellIs" dxfId="5420" priority="5421" stopIfTrue="1" operator="lessThan">
      <formula>0</formula>
    </cfRule>
  </conditionalFormatting>
  <conditionalFormatting sqref="F378">
    <cfRule type="expression" dxfId="5419" priority="5422" stopIfTrue="1">
      <formula>AND(NOT(ISBLANK(F378)),ISERROR(MATCH(F378,categories,0)))</formula>
    </cfRule>
    <cfRule type="expression" dxfId="5418" priority="5423" stopIfTrue="1">
      <formula>OR(F378="[Balance]",F378="[Transfer]",ISBLANK(F378))</formula>
    </cfRule>
    <cfRule type="expression" dxfId="5417" priority="5424" stopIfTrue="1">
      <formula>OR(ISERROR(MATCH(F378,yearlyA,0)),ISERROR(MATCH(F378,monthlyA,0)))</formula>
    </cfRule>
  </conditionalFormatting>
  <conditionalFormatting sqref="A378">
    <cfRule type="expression" dxfId="5416" priority="5425" stopIfTrue="1">
      <formula>AND(ISERROR(MATCH(A378,accounts,0)),NOT(ISBLANK(A378)))</formula>
    </cfRule>
  </conditionalFormatting>
  <conditionalFormatting sqref="N378">
    <cfRule type="cellIs" dxfId="5415" priority="5416" stopIfTrue="1" operator="lessThan">
      <formula>0</formula>
    </cfRule>
  </conditionalFormatting>
  <conditionalFormatting sqref="F378">
    <cfRule type="expression" dxfId="5414" priority="5417" stopIfTrue="1">
      <formula>AND(NOT(ISBLANK(F378)),ISERROR(MATCH(F378,categories,0)))</formula>
    </cfRule>
    <cfRule type="expression" dxfId="5413" priority="5418" stopIfTrue="1">
      <formula>OR(F378="[Balance]",F378="[Transfer]",ISBLANK(F378))</formula>
    </cfRule>
    <cfRule type="expression" dxfId="5412" priority="5419" stopIfTrue="1">
      <formula>OR(ISERROR(MATCH(F378,yearlyA,0)),ISERROR(MATCH(F378,monthlyA,0)))</formula>
    </cfRule>
  </conditionalFormatting>
  <conditionalFormatting sqref="A378">
    <cfRule type="expression" dxfId="5411" priority="5420" stopIfTrue="1">
      <formula>AND(ISERROR(MATCH(A378,accounts,0)),NOT(ISBLANK(A378)))</formula>
    </cfRule>
  </conditionalFormatting>
  <conditionalFormatting sqref="N377">
    <cfRule type="cellIs" dxfId="5410" priority="5411" stopIfTrue="1" operator="lessThan">
      <formula>0</formula>
    </cfRule>
  </conditionalFormatting>
  <conditionalFormatting sqref="F377">
    <cfRule type="expression" dxfId="5409" priority="5412" stopIfTrue="1">
      <formula>AND(NOT(ISBLANK(F377)),ISERROR(MATCH(F377,categories,0)))</formula>
    </cfRule>
    <cfRule type="expression" dxfId="5408" priority="5413" stopIfTrue="1">
      <formula>OR(F377="[Balance]",F377="[Transfer]",ISBLANK(F377))</formula>
    </cfRule>
    <cfRule type="expression" dxfId="5407" priority="5414" stopIfTrue="1">
      <formula>OR(ISERROR(MATCH(F377,yearlyA,0)),ISERROR(MATCH(F377,monthlyA,0)))</formula>
    </cfRule>
  </conditionalFormatting>
  <conditionalFormatting sqref="A377">
    <cfRule type="expression" dxfId="5406" priority="5415" stopIfTrue="1">
      <formula>AND(ISERROR(MATCH(A377,accounts,0)),NOT(ISBLANK(A377)))</formula>
    </cfRule>
  </conditionalFormatting>
  <conditionalFormatting sqref="N377">
    <cfRule type="cellIs" dxfId="5405" priority="5406" stopIfTrue="1" operator="lessThan">
      <formula>0</formula>
    </cfRule>
  </conditionalFormatting>
  <conditionalFormatting sqref="F377">
    <cfRule type="expression" dxfId="5404" priority="5407" stopIfTrue="1">
      <formula>AND(NOT(ISBLANK(F377)),ISERROR(MATCH(F377,categories,0)))</formula>
    </cfRule>
    <cfRule type="expression" dxfId="5403" priority="5408" stopIfTrue="1">
      <formula>OR(F377="[Balance]",F377="[Transfer]",ISBLANK(F377))</formula>
    </cfRule>
    <cfRule type="expression" dxfId="5402" priority="5409" stopIfTrue="1">
      <formula>OR(ISERROR(MATCH(F377,yearlyA,0)),ISERROR(MATCH(F377,monthlyA,0)))</formula>
    </cfRule>
  </conditionalFormatting>
  <conditionalFormatting sqref="A377">
    <cfRule type="expression" dxfId="5401" priority="5410" stopIfTrue="1">
      <formula>AND(ISERROR(MATCH(A377,accounts,0)),NOT(ISBLANK(A377)))</formula>
    </cfRule>
  </conditionalFormatting>
  <conditionalFormatting sqref="N379">
    <cfRule type="cellIs" dxfId="5400" priority="5401" stopIfTrue="1" operator="lessThan">
      <formula>0</formula>
    </cfRule>
  </conditionalFormatting>
  <conditionalFormatting sqref="F379">
    <cfRule type="expression" dxfId="5399" priority="5402" stopIfTrue="1">
      <formula>AND(NOT(ISBLANK(F379)),ISERROR(MATCH(F379,categories,0)))</formula>
    </cfRule>
    <cfRule type="expression" dxfId="5398" priority="5403" stopIfTrue="1">
      <formula>OR(F379="[Balance]",F379="[Transfer]",ISBLANK(F379))</formula>
    </cfRule>
    <cfRule type="expression" dxfId="5397" priority="5404" stopIfTrue="1">
      <formula>OR(ISERROR(MATCH(F379,yearlyA,0)),ISERROR(MATCH(F379,monthlyA,0)))</formula>
    </cfRule>
  </conditionalFormatting>
  <conditionalFormatting sqref="A379">
    <cfRule type="expression" dxfId="5396" priority="5405" stopIfTrue="1">
      <formula>AND(ISERROR(MATCH(A379,accounts,0)),NOT(ISBLANK(A379)))</formula>
    </cfRule>
  </conditionalFormatting>
  <conditionalFormatting sqref="N379">
    <cfRule type="cellIs" dxfId="5395" priority="5396" stopIfTrue="1" operator="lessThan">
      <formula>0</formula>
    </cfRule>
  </conditionalFormatting>
  <conditionalFormatting sqref="F379">
    <cfRule type="expression" dxfId="5394" priority="5397" stopIfTrue="1">
      <formula>AND(NOT(ISBLANK(F379)),ISERROR(MATCH(F379,categories,0)))</formula>
    </cfRule>
    <cfRule type="expression" dxfId="5393" priority="5398" stopIfTrue="1">
      <formula>OR(F379="[Balance]",F379="[Transfer]",ISBLANK(F379))</formula>
    </cfRule>
    <cfRule type="expression" dxfId="5392" priority="5399" stopIfTrue="1">
      <formula>OR(ISERROR(MATCH(F379,yearlyA,0)),ISERROR(MATCH(F379,monthlyA,0)))</formula>
    </cfRule>
  </conditionalFormatting>
  <conditionalFormatting sqref="A379">
    <cfRule type="expression" dxfId="5391" priority="5400" stopIfTrue="1">
      <formula>AND(ISERROR(MATCH(A379,accounts,0)),NOT(ISBLANK(A379)))</formula>
    </cfRule>
  </conditionalFormatting>
  <conditionalFormatting sqref="N381">
    <cfRule type="cellIs" dxfId="5390" priority="5391" stopIfTrue="1" operator="lessThan">
      <formula>0</formula>
    </cfRule>
  </conditionalFormatting>
  <conditionalFormatting sqref="F381">
    <cfRule type="expression" dxfId="5389" priority="5392" stopIfTrue="1">
      <formula>AND(NOT(ISBLANK(F381)),ISERROR(MATCH(F381,categories,0)))</formula>
    </cfRule>
    <cfRule type="expression" dxfId="5388" priority="5393" stopIfTrue="1">
      <formula>OR(F381="[Balance]",F381="[Transfer]",ISBLANK(F381))</formula>
    </cfRule>
    <cfRule type="expression" dxfId="5387" priority="5394" stopIfTrue="1">
      <formula>OR(ISERROR(MATCH(F381,yearlyA,0)),ISERROR(MATCH(F381,monthlyA,0)))</formula>
    </cfRule>
  </conditionalFormatting>
  <conditionalFormatting sqref="A381">
    <cfRule type="expression" dxfId="5386" priority="5395" stopIfTrue="1">
      <formula>AND(ISERROR(MATCH(A381,accounts,0)),NOT(ISBLANK(A381)))</formula>
    </cfRule>
  </conditionalFormatting>
  <conditionalFormatting sqref="N381">
    <cfRule type="cellIs" dxfId="5385" priority="5386" stopIfTrue="1" operator="lessThan">
      <formula>0</formula>
    </cfRule>
  </conditionalFormatting>
  <conditionalFormatting sqref="F381">
    <cfRule type="expression" dxfId="5384" priority="5387" stopIfTrue="1">
      <formula>AND(NOT(ISBLANK(F381)),ISERROR(MATCH(F381,categories,0)))</formula>
    </cfRule>
    <cfRule type="expression" dxfId="5383" priority="5388" stopIfTrue="1">
      <formula>OR(F381="[Balance]",F381="[Transfer]",ISBLANK(F381))</formula>
    </cfRule>
    <cfRule type="expression" dxfId="5382" priority="5389" stopIfTrue="1">
      <formula>OR(ISERROR(MATCH(F381,yearlyA,0)),ISERROR(MATCH(F381,monthlyA,0)))</formula>
    </cfRule>
  </conditionalFormatting>
  <conditionalFormatting sqref="A381">
    <cfRule type="expression" dxfId="5381" priority="5390" stopIfTrue="1">
      <formula>AND(ISERROR(MATCH(A381,accounts,0)),NOT(ISBLANK(A381)))</formula>
    </cfRule>
  </conditionalFormatting>
  <conditionalFormatting sqref="N380">
    <cfRule type="cellIs" dxfId="5380" priority="5381" stopIfTrue="1" operator="lessThan">
      <formula>0</formula>
    </cfRule>
  </conditionalFormatting>
  <conditionalFormatting sqref="F380">
    <cfRule type="expression" dxfId="5379" priority="5382" stopIfTrue="1">
      <formula>AND(NOT(ISBLANK(F380)),ISERROR(MATCH(F380,categories,0)))</formula>
    </cfRule>
    <cfRule type="expression" dxfId="5378" priority="5383" stopIfTrue="1">
      <formula>OR(F380="[Balance]",F380="[Transfer]",ISBLANK(F380))</formula>
    </cfRule>
    <cfRule type="expression" dxfId="5377" priority="5384" stopIfTrue="1">
      <formula>OR(ISERROR(MATCH(F380,yearlyA,0)),ISERROR(MATCH(F380,monthlyA,0)))</formula>
    </cfRule>
  </conditionalFormatting>
  <conditionalFormatting sqref="A380">
    <cfRule type="expression" dxfId="5376" priority="5385" stopIfTrue="1">
      <formula>AND(ISERROR(MATCH(A380,accounts,0)),NOT(ISBLANK(A380)))</formula>
    </cfRule>
  </conditionalFormatting>
  <conditionalFormatting sqref="N380">
    <cfRule type="cellIs" dxfId="5375" priority="5376" stopIfTrue="1" operator="lessThan">
      <formula>0</formula>
    </cfRule>
  </conditionalFormatting>
  <conditionalFormatting sqref="F380">
    <cfRule type="expression" dxfId="5374" priority="5377" stopIfTrue="1">
      <formula>AND(NOT(ISBLANK(F380)),ISERROR(MATCH(F380,categories,0)))</formula>
    </cfRule>
    <cfRule type="expression" dxfId="5373" priority="5378" stopIfTrue="1">
      <formula>OR(F380="[Balance]",F380="[Transfer]",ISBLANK(F380))</formula>
    </cfRule>
    <cfRule type="expression" dxfId="5372" priority="5379" stopIfTrue="1">
      <formula>OR(ISERROR(MATCH(F380,yearlyA,0)),ISERROR(MATCH(F380,monthlyA,0)))</formula>
    </cfRule>
  </conditionalFormatting>
  <conditionalFormatting sqref="A380">
    <cfRule type="expression" dxfId="5371" priority="5380" stopIfTrue="1">
      <formula>AND(ISERROR(MATCH(A380,accounts,0)),NOT(ISBLANK(A380)))</formula>
    </cfRule>
  </conditionalFormatting>
  <conditionalFormatting sqref="N382">
    <cfRule type="cellIs" dxfId="5370" priority="5371" stopIfTrue="1" operator="lessThan">
      <formula>0</formula>
    </cfRule>
  </conditionalFormatting>
  <conditionalFormatting sqref="F382">
    <cfRule type="expression" dxfId="5369" priority="5372" stopIfTrue="1">
      <formula>AND(NOT(ISBLANK(F382)),ISERROR(MATCH(F382,categories,0)))</formula>
    </cfRule>
    <cfRule type="expression" dxfId="5368" priority="5373" stopIfTrue="1">
      <formula>OR(F382="[Balance]",F382="[Transfer]",ISBLANK(F382))</formula>
    </cfRule>
    <cfRule type="expression" dxfId="5367" priority="5374" stopIfTrue="1">
      <formula>OR(ISERROR(MATCH(F382,yearlyA,0)),ISERROR(MATCH(F382,monthlyA,0)))</formula>
    </cfRule>
  </conditionalFormatting>
  <conditionalFormatting sqref="A382">
    <cfRule type="expression" dxfId="5366" priority="5375" stopIfTrue="1">
      <formula>AND(ISERROR(MATCH(A382,accounts,0)),NOT(ISBLANK(A382)))</formula>
    </cfRule>
  </conditionalFormatting>
  <conditionalFormatting sqref="N382">
    <cfRule type="cellIs" dxfId="5365" priority="5366" stopIfTrue="1" operator="lessThan">
      <formula>0</formula>
    </cfRule>
  </conditionalFormatting>
  <conditionalFormatting sqref="F382">
    <cfRule type="expression" dxfId="5364" priority="5367" stopIfTrue="1">
      <formula>AND(NOT(ISBLANK(F382)),ISERROR(MATCH(F382,categories,0)))</formula>
    </cfRule>
    <cfRule type="expression" dxfId="5363" priority="5368" stopIfTrue="1">
      <formula>OR(F382="[Balance]",F382="[Transfer]",ISBLANK(F382))</formula>
    </cfRule>
    <cfRule type="expression" dxfId="5362" priority="5369" stopIfTrue="1">
      <formula>OR(ISERROR(MATCH(F382,yearlyA,0)),ISERROR(MATCH(F382,monthlyA,0)))</formula>
    </cfRule>
  </conditionalFormatting>
  <conditionalFormatting sqref="A382">
    <cfRule type="expression" dxfId="5361" priority="5370" stopIfTrue="1">
      <formula>AND(ISERROR(MATCH(A382,accounts,0)),NOT(ISBLANK(A382)))</formula>
    </cfRule>
  </conditionalFormatting>
  <conditionalFormatting sqref="N384">
    <cfRule type="cellIs" dxfId="5360" priority="5361" stopIfTrue="1" operator="lessThan">
      <formula>0</formula>
    </cfRule>
  </conditionalFormatting>
  <conditionalFormatting sqref="F384">
    <cfRule type="expression" dxfId="5359" priority="5362" stopIfTrue="1">
      <formula>AND(NOT(ISBLANK(F384)),ISERROR(MATCH(F384,categories,0)))</formula>
    </cfRule>
    <cfRule type="expression" dxfId="5358" priority="5363" stopIfTrue="1">
      <formula>OR(F384="[Balance]",F384="[Transfer]",ISBLANK(F384))</formula>
    </cfRule>
    <cfRule type="expression" dxfId="5357" priority="5364" stopIfTrue="1">
      <formula>OR(ISERROR(MATCH(F384,yearlyA,0)),ISERROR(MATCH(F384,monthlyA,0)))</formula>
    </cfRule>
  </conditionalFormatting>
  <conditionalFormatting sqref="A384">
    <cfRule type="expression" dxfId="5356" priority="5365" stopIfTrue="1">
      <formula>AND(ISERROR(MATCH(A384,accounts,0)),NOT(ISBLANK(A384)))</formula>
    </cfRule>
  </conditionalFormatting>
  <conditionalFormatting sqref="N384">
    <cfRule type="cellIs" dxfId="5355" priority="5356" stopIfTrue="1" operator="lessThan">
      <formula>0</formula>
    </cfRule>
  </conditionalFormatting>
  <conditionalFormatting sqref="F384">
    <cfRule type="expression" dxfId="5354" priority="5357" stopIfTrue="1">
      <formula>AND(NOT(ISBLANK(F384)),ISERROR(MATCH(F384,categories,0)))</formula>
    </cfRule>
    <cfRule type="expression" dxfId="5353" priority="5358" stopIfTrue="1">
      <formula>OR(F384="[Balance]",F384="[Transfer]",ISBLANK(F384))</formula>
    </cfRule>
    <cfRule type="expression" dxfId="5352" priority="5359" stopIfTrue="1">
      <formula>OR(ISERROR(MATCH(F384,yearlyA,0)),ISERROR(MATCH(F384,monthlyA,0)))</formula>
    </cfRule>
  </conditionalFormatting>
  <conditionalFormatting sqref="A384">
    <cfRule type="expression" dxfId="5351" priority="5360" stopIfTrue="1">
      <formula>AND(ISERROR(MATCH(A384,accounts,0)),NOT(ISBLANK(A384)))</formula>
    </cfRule>
  </conditionalFormatting>
  <conditionalFormatting sqref="N383">
    <cfRule type="cellIs" dxfId="5350" priority="5351" stopIfTrue="1" operator="lessThan">
      <formula>0</formula>
    </cfRule>
  </conditionalFormatting>
  <conditionalFormatting sqref="F383">
    <cfRule type="expression" dxfId="5349" priority="5352" stopIfTrue="1">
      <formula>AND(NOT(ISBLANK(F383)),ISERROR(MATCH(F383,categories,0)))</formula>
    </cfRule>
    <cfRule type="expression" dxfId="5348" priority="5353" stopIfTrue="1">
      <formula>OR(F383="[Balance]",F383="[Transfer]",ISBLANK(F383))</formula>
    </cfRule>
    <cfRule type="expression" dxfId="5347" priority="5354" stopIfTrue="1">
      <formula>OR(ISERROR(MATCH(F383,yearlyA,0)),ISERROR(MATCH(F383,monthlyA,0)))</formula>
    </cfRule>
  </conditionalFormatting>
  <conditionalFormatting sqref="A383">
    <cfRule type="expression" dxfId="5346" priority="5355" stopIfTrue="1">
      <formula>AND(ISERROR(MATCH(A383,accounts,0)),NOT(ISBLANK(A383)))</formula>
    </cfRule>
  </conditionalFormatting>
  <conditionalFormatting sqref="N383">
    <cfRule type="cellIs" dxfId="5345" priority="5346" stopIfTrue="1" operator="lessThan">
      <formula>0</formula>
    </cfRule>
  </conditionalFormatting>
  <conditionalFormatting sqref="F383">
    <cfRule type="expression" dxfId="5344" priority="5347" stopIfTrue="1">
      <formula>AND(NOT(ISBLANK(F383)),ISERROR(MATCH(F383,categories,0)))</formula>
    </cfRule>
    <cfRule type="expression" dxfId="5343" priority="5348" stopIfTrue="1">
      <formula>OR(F383="[Balance]",F383="[Transfer]",ISBLANK(F383))</formula>
    </cfRule>
    <cfRule type="expression" dxfId="5342" priority="5349" stopIfTrue="1">
      <formula>OR(ISERROR(MATCH(F383,yearlyA,0)),ISERROR(MATCH(F383,monthlyA,0)))</formula>
    </cfRule>
  </conditionalFormatting>
  <conditionalFormatting sqref="A383">
    <cfRule type="expression" dxfId="5341" priority="5350" stopIfTrue="1">
      <formula>AND(ISERROR(MATCH(A383,accounts,0)),NOT(ISBLANK(A383)))</formula>
    </cfRule>
  </conditionalFormatting>
  <conditionalFormatting sqref="N385">
    <cfRule type="cellIs" dxfId="5340" priority="5341" stopIfTrue="1" operator="lessThan">
      <formula>0</formula>
    </cfRule>
  </conditionalFormatting>
  <conditionalFormatting sqref="F385">
    <cfRule type="expression" dxfId="5339" priority="5342" stopIfTrue="1">
      <formula>AND(NOT(ISBLANK(F385)),ISERROR(MATCH(F385,categories,0)))</formula>
    </cfRule>
    <cfRule type="expression" dxfId="5338" priority="5343" stopIfTrue="1">
      <formula>OR(F385="[Balance]",F385="[Transfer]",ISBLANK(F385))</formula>
    </cfRule>
    <cfRule type="expression" dxfId="5337" priority="5344" stopIfTrue="1">
      <formula>OR(ISERROR(MATCH(F385,yearlyA,0)),ISERROR(MATCH(F385,monthlyA,0)))</formula>
    </cfRule>
  </conditionalFormatting>
  <conditionalFormatting sqref="A385">
    <cfRule type="expression" dxfId="5336" priority="5345" stopIfTrue="1">
      <formula>AND(ISERROR(MATCH(A385,accounts,0)),NOT(ISBLANK(A385)))</formula>
    </cfRule>
  </conditionalFormatting>
  <conditionalFormatting sqref="N385">
    <cfRule type="cellIs" dxfId="5335" priority="5336" stopIfTrue="1" operator="lessThan">
      <formula>0</formula>
    </cfRule>
  </conditionalFormatting>
  <conditionalFormatting sqref="F385">
    <cfRule type="expression" dxfId="5334" priority="5337" stopIfTrue="1">
      <formula>AND(NOT(ISBLANK(F385)),ISERROR(MATCH(F385,categories,0)))</formula>
    </cfRule>
    <cfRule type="expression" dxfId="5333" priority="5338" stopIfTrue="1">
      <formula>OR(F385="[Balance]",F385="[Transfer]",ISBLANK(F385))</formula>
    </cfRule>
    <cfRule type="expression" dxfId="5332" priority="5339" stopIfTrue="1">
      <formula>OR(ISERROR(MATCH(F385,yearlyA,0)),ISERROR(MATCH(F385,monthlyA,0)))</formula>
    </cfRule>
  </conditionalFormatting>
  <conditionalFormatting sqref="A385">
    <cfRule type="expression" dxfId="5331" priority="5340" stopIfTrue="1">
      <formula>AND(ISERROR(MATCH(A385,accounts,0)),NOT(ISBLANK(A385)))</formula>
    </cfRule>
  </conditionalFormatting>
  <conditionalFormatting sqref="N387">
    <cfRule type="cellIs" dxfId="5330" priority="5331" stopIfTrue="1" operator="lessThan">
      <formula>0</formula>
    </cfRule>
  </conditionalFormatting>
  <conditionalFormatting sqref="F387">
    <cfRule type="expression" dxfId="5329" priority="5332" stopIfTrue="1">
      <formula>AND(NOT(ISBLANK(F387)),ISERROR(MATCH(F387,categories,0)))</formula>
    </cfRule>
    <cfRule type="expression" dxfId="5328" priority="5333" stopIfTrue="1">
      <formula>OR(F387="[Balance]",F387="[Transfer]",ISBLANK(F387))</formula>
    </cfRule>
    <cfRule type="expression" dxfId="5327" priority="5334" stopIfTrue="1">
      <formula>OR(ISERROR(MATCH(F387,yearlyA,0)),ISERROR(MATCH(F387,monthlyA,0)))</formula>
    </cfRule>
  </conditionalFormatting>
  <conditionalFormatting sqref="A387">
    <cfRule type="expression" dxfId="5326" priority="5335" stopIfTrue="1">
      <formula>AND(ISERROR(MATCH(A387,accounts,0)),NOT(ISBLANK(A387)))</formula>
    </cfRule>
  </conditionalFormatting>
  <conditionalFormatting sqref="N387">
    <cfRule type="cellIs" dxfId="5325" priority="5326" stopIfTrue="1" operator="lessThan">
      <formula>0</formula>
    </cfRule>
  </conditionalFormatting>
  <conditionalFormatting sqref="F387">
    <cfRule type="expression" dxfId="5324" priority="5327" stopIfTrue="1">
      <formula>AND(NOT(ISBLANK(F387)),ISERROR(MATCH(F387,categories,0)))</formula>
    </cfRule>
    <cfRule type="expression" dxfId="5323" priority="5328" stopIfTrue="1">
      <formula>OR(F387="[Balance]",F387="[Transfer]",ISBLANK(F387))</formula>
    </cfRule>
    <cfRule type="expression" dxfId="5322" priority="5329" stopIfTrue="1">
      <formula>OR(ISERROR(MATCH(F387,yearlyA,0)),ISERROR(MATCH(F387,monthlyA,0)))</formula>
    </cfRule>
  </conditionalFormatting>
  <conditionalFormatting sqref="A387">
    <cfRule type="expression" dxfId="5321" priority="5330" stopIfTrue="1">
      <formula>AND(ISERROR(MATCH(A387,accounts,0)),NOT(ISBLANK(A387)))</formula>
    </cfRule>
  </conditionalFormatting>
  <conditionalFormatting sqref="N386">
    <cfRule type="cellIs" dxfId="5320" priority="5321" stopIfTrue="1" operator="lessThan">
      <formula>0</formula>
    </cfRule>
  </conditionalFormatting>
  <conditionalFormatting sqref="F386">
    <cfRule type="expression" dxfId="5319" priority="5322" stopIfTrue="1">
      <formula>AND(NOT(ISBLANK(F386)),ISERROR(MATCH(F386,categories,0)))</formula>
    </cfRule>
    <cfRule type="expression" dxfId="5318" priority="5323" stopIfTrue="1">
      <formula>OR(F386="[Balance]",F386="[Transfer]",ISBLANK(F386))</formula>
    </cfRule>
    <cfRule type="expression" dxfId="5317" priority="5324" stopIfTrue="1">
      <formula>OR(ISERROR(MATCH(F386,yearlyA,0)),ISERROR(MATCH(F386,monthlyA,0)))</formula>
    </cfRule>
  </conditionalFormatting>
  <conditionalFormatting sqref="A386">
    <cfRule type="expression" dxfId="5316" priority="5325" stopIfTrue="1">
      <formula>AND(ISERROR(MATCH(A386,accounts,0)),NOT(ISBLANK(A386)))</formula>
    </cfRule>
  </conditionalFormatting>
  <conditionalFormatting sqref="N386">
    <cfRule type="cellIs" dxfId="5315" priority="5316" stopIfTrue="1" operator="lessThan">
      <formula>0</formula>
    </cfRule>
  </conditionalFormatting>
  <conditionalFormatting sqref="F386">
    <cfRule type="expression" dxfId="5314" priority="5317" stopIfTrue="1">
      <formula>AND(NOT(ISBLANK(F386)),ISERROR(MATCH(F386,categories,0)))</formula>
    </cfRule>
    <cfRule type="expression" dxfId="5313" priority="5318" stopIfTrue="1">
      <formula>OR(F386="[Balance]",F386="[Transfer]",ISBLANK(F386))</formula>
    </cfRule>
    <cfRule type="expression" dxfId="5312" priority="5319" stopIfTrue="1">
      <formula>OR(ISERROR(MATCH(F386,yearlyA,0)),ISERROR(MATCH(F386,monthlyA,0)))</formula>
    </cfRule>
  </conditionalFormatting>
  <conditionalFormatting sqref="A386">
    <cfRule type="expression" dxfId="5311" priority="5320" stopIfTrue="1">
      <formula>AND(ISERROR(MATCH(A386,accounts,0)),NOT(ISBLANK(A386)))</formula>
    </cfRule>
  </conditionalFormatting>
  <conditionalFormatting sqref="N388">
    <cfRule type="cellIs" dxfId="5310" priority="5311" stopIfTrue="1" operator="lessThan">
      <formula>0</formula>
    </cfRule>
  </conditionalFormatting>
  <conditionalFormatting sqref="F388">
    <cfRule type="expression" dxfId="5309" priority="5312" stopIfTrue="1">
      <formula>AND(NOT(ISBLANK(F388)),ISERROR(MATCH(F388,categories,0)))</formula>
    </cfRule>
    <cfRule type="expression" dxfId="5308" priority="5313" stopIfTrue="1">
      <formula>OR(F388="[Balance]",F388="[Transfer]",ISBLANK(F388))</formula>
    </cfRule>
    <cfRule type="expression" dxfId="5307" priority="5314" stopIfTrue="1">
      <formula>OR(ISERROR(MATCH(F388,yearlyA,0)),ISERROR(MATCH(F388,monthlyA,0)))</formula>
    </cfRule>
  </conditionalFormatting>
  <conditionalFormatting sqref="A388">
    <cfRule type="expression" dxfId="5306" priority="5315" stopIfTrue="1">
      <formula>AND(ISERROR(MATCH(A388,accounts,0)),NOT(ISBLANK(A388)))</formula>
    </cfRule>
  </conditionalFormatting>
  <conditionalFormatting sqref="N388">
    <cfRule type="cellIs" dxfId="5305" priority="5306" stopIfTrue="1" operator="lessThan">
      <formula>0</formula>
    </cfRule>
  </conditionalFormatting>
  <conditionalFormatting sqref="F388">
    <cfRule type="expression" dxfId="5304" priority="5307" stopIfTrue="1">
      <formula>AND(NOT(ISBLANK(F388)),ISERROR(MATCH(F388,categories,0)))</formula>
    </cfRule>
    <cfRule type="expression" dxfId="5303" priority="5308" stopIfTrue="1">
      <formula>OR(F388="[Balance]",F388="[Transfer]",ISBLANK(F388))</formula>
    </cfRule>
    <cfRule type="expression" dxfId="5302" priority="5309" stopIfTrue="1">
      <formula>OR(ISERROR(MATCH(F388,yearlyA,0)),ISERROR(MATCH(F388,monthlyA,0)))</formula>
    </cfRule>
  </conditionalFormatting>
  <conditionalFormatting sqref="A388">
    <cfRule type="expression" dxfId="5301" priority="5310" stopIfTrue="1">
      <formula>AND(ISERROR(MATCH(A388,accounts,0)),NOT(ISBLANK(A388)))</formula>
    </cfRule>
  </conditionalFormatting>
  <conditionalFormatting sqref="N390">
    <cfRule type="cellIs" dxfId="5300" priority="5301" stopIfTrue="1" operator="lessThan">
      <formula>0</formula>
    </cfRule>
  </conditionalFormatting>
  <conditionalFormatting sqref="F390">
    <cfRule type="expression" dxfId="5299" priority="5302" stopIfTrue="1">
      <formula>AND(NOT(ISBLANK(F390)),ISERROR(MATCH(F390,categories,0)))</formula>
    </cfRule>
    <cfRule type="expression" dxfId="5298" priority="5303" stopIfTrue="1">
      <formula>OR(F390="[Balance]",F390="[Transfer]",ISBLANK(F390))</formula>
    </cfRule>
    <cfRule type="expression" dxfId="5297" priority="5304" stopIfTrue="1">
      <formula>OR(ISERROR(MATCH(F390,yearlyA,0)),ISERROR(MATCH(F390,monthlyA,0)))</formula>
    </cfRule>
  </conditionalFormatting>
  <conditionalFormatting sqref="A390">
    <cfRule type="expression" dxfId="5296" priority="5305" stopIfTrue="1">
      <formula>AND(ISERROR(MATCH(A390,accounts,0)),NOT(ISBLANK(A390)))</formula>
    </cfRule>
  </conditionalFormatting>
  <conditionalFormatting sqref="N390">
    <cfRule type="cellIs" dxfId="5295" priority="5296" stopIfTrue="1" operator="lessThan">
      <formula>0</formula>
    </cfRule>
  </conditionalFormatting>
  <conditionalFormatting sqref="F390">
    <cfRule type="expression" dxfId="5294" priority="5297" stopIfTrue="1">
      <formula>AND(NOT(ISBLANK(F390)),ISERROR(MATCH(F390,categories,0)))</formula>
    </cfRule>
    <cfRule type="expression" dxfId="5293" priority="5298" stopIfTrue="1">
      <formula>OR(F390="[Balance]",F390="[Transfer]",ISBLANK(F390))</formula>
    </cfRule>
    <cfRule type="expression" dxfId="5292" priority="5299" stopIfTrue="1">
      <formula>OR(ISERROR(MATCH(F390,yearlyA,0)),ISERROR(MATCH(F390,monthlyA,0)))</formula>
    </cfRule>
  </conditionalFormatting>
  <conditionalFormatting sqref="A390">
    <cfRule type="expression" dxfId="5291" priority="5300" stopIfTrue="1">
      <formula>AND(ISERROR(MATCH(A390,accounts,0)),NOT(ISBLANK(A390)))</formula>
    </cfRule>
  </conditionalFormatting>
  <conditionalFormatting sqref="N389">
    <cfRule type="cellIs" dxfId="5290" priority="5291" stopIfTrue="1" operator="lessThan">
      <formula>0</formula>
    </cfRule>
  </conditionalFormatting>
  <conditionalFormatting sqref="F389">
    <cfRule type="expression" dxfId="5289" priority="5292" stopIfTrue="1">
      <formula>AND(NOT(ISBLANK(F389)),ISERROR(MATCH(F389,categories,0)))</formula>
    </cfRule>
    <cfRule type="expression" dxfId="5288" priority="5293" stopIfTrue="1">
      <formula>OR(F389="[Balance]",F389="[Transfer]",ISBLANK(F389))</formula>
    </cfRule>
    <cfRule type="expression" dxfId="5287" priority="5294" stopIfTrue="1">
      <formula>OR(ISERROR(MATCH(F389,yearlyA,0)),ISERROR(MATCH(F389,monthlyA,0)))</formula>
    </cfRule>
  </conditionalFormatting>
  <conditionalFormatting sqref="A389">
    <cfRule type="expression" dxfId="5286" priority="5295" stopIfTrue="1">
      <formula>AND(ISERROR(MATCH(A389,accounts,0)),NOT(ISBLANK(A389)))</formula>
    </cfRule>
  </conditionalFormatting>
  <conditionalFormatting sqref="N389">
    <cfRule type="cellIs" dxfId="5285" priority="5286" stopIfTrue="1" operator="lessThan">
      <formula>0</formula>
    </cfRule>
  </conditionalFormatting>
  <conditionalFormatting sqref="F389">
    <cfRule type="expression" dxfId="5284" priority="5287" stopIfTrue="1">
      <formula>AND(NOT(ISBLANK(F389)),ISERROR(MATCH(F389,categories,0)))</formula>
    </cfRule>
    <cfRule type="expression" dxfId="5283" priority="5288" stopIfTrue="1">
      <formula>OR(F389="[Balance]",F389="[Transfer]",ISBLANK(F389))</formula>
    </cfRule>
    <cfRule type="expression" dxfId="5282" priority="5289" stopIfTrue="1">
      <formula>OR(ISERROR(MATCH(F389,yearlyA,0)),ISERROR(MATCH(F389,monthlyA,0)))</formula>
    </cfRule>
  </conditionalFormatting>
  <conditionalFormatting sqref="A389">
    <cfRule type="expression" dxfId="5281" priority="5290" stopIfTrue="1">
      <formula>AND(ISERROR(MATCH(A389,accounts,0)),NOT(ISBLANK(A389)))</formula>
    </cfRule>
  </conditionalFormatting>
  <conditionalFormatting sqref="N391">
    <cfRule type="cellIs" dxfId="5280" priority="5281" stopIfTrue="1" operator="lessThan">
      <formula>0</formula>
    </cfRule>
  </conditionalFormatting>
  <conditionalFormatting sqref="F391">
    <cfRule type="expression" dxfId="5279" priority="5282" stopIfTrue="1">
      <formula>AND(NOT(ISBLANK(F391)),ISERROR(MATCH(F391,categories,0)))</formula>
    </cfRule>
    <cfRule type="expression" dxfId="5278" priority="5283" stopIfTrue="1">
      <formula>OR(F391="[Balance]",F391="[Transfer]",ISBLANK(F391))</formula>
    </cfRule>
    <cfRule type="expression" dxfId="5277" priority="5284" stopIfTrue="1">
      <formula>OR(ISERROR(MATCH(F391,yearlyA,0)),ISERROR(MATCH(F391,monthlyA,0)))</formula>
    </cfRule>
  </conditionalFormatting>
  <conditionalFormatting sqref="A391">
    <cfRule type="expression" dxfId="5276" priority="5285" stopIfTrue="1">
      <formula>AND(ISERROR(MATCH(A391,accounts,0)),NOT(ISBLANK(A391)))</formula>
    </cfRule>
  </conditionalFormatting>
  <conditionalFormatting sqref="N391">
    <cfRule type="cellIs" dxfId="5275" priority="5276" stopIfTrue="1" operator="lessThan">
      <formula>0</formula>
    </cfRule>
  </conditionalFormatting>
  <conditionalFormatting sqref="F391">
    <cfRule type="expression" dxfId="5274" priority="5277" stopIfTrue="1">
      <formula>AND(NOT(ISBLANK(F391)),ISERROR(MATCH(F391,categories,0)))</formula>
    </cfRule>
    <cfRule type="expression" dxfId="5273" priority="5278" stopIfTrue="1">
      <formula>OR(F391="[Balance]",F391="[Transfer]",ISBLANK(F391))</formula>
    </cfRule>
    <cfRule type="expression" dxfId="5272" priority="5279" stopIfTrue="1">
      <formula>OR(ISERROR(MATCH(F391,yearlyA,0)),ISERROR(MATCH(F391,monthlyA,0)))</formula>
    </cfRule>
  </conditionalFormatting>
  <conditionalFormatting sqref="A391">
    <cfRule type="expression" dxfId="5271" priority="5280" stopIfTrue="1">
      <formula>AND(ISERROR(MATCH(A391,accounts,0)),NOT(ISBLANK(A391)))</formula>
    </cfRule>
  </conditionalFormatting>
  <conditionalFormatting sqref="N393">
    <cfRule type="cellIs" dxfId="5270" priority="5271" stopIfTrue="1" operator="lessThan">
      <formula>0</formula>
    </cfRule>
  </conditionalFormatting>
  <conditionalFormatting sqref="F393">
    <cfRule type="expression" dxfId="5269" priority="5272" stopIfTrue="1">
      <formula>AND(NOT(ISBLANK(F393)),ISERROR(MATCH(F393,categories,0)))</formula>
    </cfRule>
    <cfRule type="expression" dxfId="5268" priority="5273" stopIfTrue="1">
      <formula>OR(F393="[Balance]",F393="[Transfer]",ISBLANK(F393))</formula>
    </cfRule>
    <cfRule type="expression" dxfId="5267" priority="5274" stopIfTrue="1">
      <formula>OR(ISERROR(MATCH(F393,yearlyA,0)),ISERROR(MATCH(F393,monthlyA,0)))</formula>
    </cfRule>
  </conditionalFormatting>
  <conditionalFormatting sqref="A393">
    <cfRule type="expression" dxfId="5266" priority="5275" stopIfTrue="1">
      <formula>AND(ISERROR(MATCH(A393,accounts,0)),NOT(ISBLANK(A393)))</formula>
    </cfRule>
  </conditionalFormatting>
  <conditionalFormatting sqref="N393">
    <cfRule type="cellIs" dxfId="5265" priority="5266" stopIfTrue="1" operator="lessThan">
      <formula>0</formula>
    </cfRule>
  </conditionalFormatting>
  <conditionalFormatting sqref="F393">
    <cfRule type="expression" dxfId="5264" priority="5267" stopIfTrue="1">
      <formula>AND(NOT(ISBLANK(F393)),ISERROR(MATCH(F393,categories,0)))</formula>
    </cfRule>
    <cfRule type="expression" dxfId="5263" priority="5268" stopIfTrue="1">
      <formula>OR(F393="[Balance]",F393="[Transfer]",ISBLANK(F393))</formula>
    </cfRule>
    <cfRule type="expression" dxfId="5262" priority="5269" stopIfTrue="1">
      <formula>OR(ISERROR(MATCH(F393,yearlyA,0)),ISERROR(MATCH(F393,monthlyA,0)))</formula>
    </cfRule>
  </conditionalFormatting>
  <conditionalFormatting sqref="A393">
    <cfRule type="expression" dxfId="5261" priority="5270" stopIfTrue="1">
      <formula>AND(ISERROR(MATCH(A393,accounts,0)),NOT(ISBLANK(A393)))</formula>
    </cfRule>
  </conditionalFormatting>
  <conditionalFormatting sqref="N392">
    <cfRule type="cellIs" dxfId="5260" priority="5261" stopIfTrue="1" operator="lessThan">
      <formula>0</formula>
    </cfRule>
  </conditionalFormatting>
  <conditionalFormatting sqref="F392">
    <cfRule type="expression" dxfId="5259" priority="5262" stopIfTrue="1">
      <formula>AND(NOT(ISBLANK(F392)),ISERROR(MATCH(F392,categories,0)))</formula>
    </cfRule>
    <cfRule type="expression" dxfId="5258" priority="5263" stopIfTrue="1">
      <formula>OR(F392="[Balance]",F392="[Transfer]",ISBLANK(F392))</formula>
    </cfRule>
    <cfRule type="expression" dxfId="5257" priority="5264" stopIfTrue="1">
      <formula>OR(ISERROR(MATCH(F392,yearlyA,0)),ISERROR(MATCH(F392,monthlyA,0)))</formula>
    </cfRule>
  </conditionalFormatting>
  <conditionalFormatting sqref="A392">
    <cfRule type="expression" dxfId="5256" priority="5265" stopIfTrue="1">
      <formula>AND(ISERROR(MATCH(A392,accounts,0)),NOT(ISBLANK(A392)))</formula>
    </cfRule>
  </conditionalFormatting>
  <conditionalFormatting sqref="N392">
    <cfRule type="cellIs" dxfId="5255" priority="5256" stopIfTrue="1" operator="lessThan">
      <formula>0</formula>
    </cfRule>
  </conditionalFormatting>
  <conditionalFormatting sqref="F392">
    <cfRule type="expression" dxfId="5254" priority="5257" stopIfTrue="1">
      <formula>AND(NOT(ISBLANK(F392)),ISERROR(MATCH(F392,categories,0)))</formula>
    </cfRule>
    <cfRule type="expression" dxfId="5253" priority="5258" stopIfTrue="1">
      <formula>OR(F392="[Balance]",F392="[Transfer]",ISBLANK(F392))</formula>
    </cfRule>
    <cfRule type="expression" dxfId="5252" priority="5259" stopIfTrue="1">
      <formula>OR(ISERROR(MATCH(F392,yearlyA,0)),ISERROR(MATCH(F392,monthlyA,0)))</formula>
    </cfRule>
  </conditionalFormatting>
  <conditionalFormatting sqref="A392">
    <cfRule type="expression" dxfId="5251" priority="5260" stopIfTrue="1">
      <formula>AND(ISERROR(MATCH(A392,accounts,0)),NOT(ISBLANK(A392)))</formula>
    </cfRule>
  </conditionalFormatting>
  <conditionalFormatting sqref="N394">
    <cfRule type="cellIs" dxfId="5250" priority="5251" stopIfTrue="1" operator="lessThan">
      <formula>0</formula>
    </cfRule>
  </conditionalFormatting>
  <conditionalFormatting sqref="F394">
    <cfRule type="expression" dxfId="5249" priority="5252" stopIfTrue="1">
      <formula>AND(NOT(ISBLANK(F394)),ISERROR(MATCH(F394,categories,0)))</formula>
    </cfRule>
    <cfRule type="expression" dxfId="5248" priority="5253" stopIfTrue="1">
      <formula>OR(F394="[Balance]",F394="[Transfer]",ISBLANK(F394))</formula>
    </cfRule>
    <cfRule type="expression" dxfId="5247" priority="5254" stopIfTrue="1">
      <formula>OR(ISERROR(MATCH(F394,yearlyA,0)),ISERROR(MATCH(F394,monthlyA,0)))</formula>
    </cfRule>
  </conditionalFormatting>
  <conditionalFormatting sqref="A394">
    <cfRule type="expression" dxfId="5246" priority="5255" stopIfTrue="1">
      <formula>AND(ISERROR(MATCH(A394,accounts,0)),NOT(ISBLANK(A394)))</formula>
    </cfRule>
  </conditionalFormatting>
  <conditionalFormatting sqref="N394">
    <cfRule type="cellIs" dxfId="5245" priority="5246" stopIfTrue="1" operator="lessThan">
      <formula>0</formula>
    </cfRule>
  </conditionalFormatting>
  <conditionalFormatting sqref="F394">
    <cfRule type="expression" dxfId="5244" priority="5247" stopIfTrue="1">
      <formula>AND(NOT(ISBLANK(F394)),ISERROR(MATCH(F394,categories,0)))</formula>
    </cfRule>
    <cfRule type="expression" dxfId="5243" priority="5248" stopIfTrue="1">
      <formula>OR(F394="[Balance]",F394="[Transfer]",ISBLANK(F394))</formula>
    </cfRule>
    <cfRule type="expression" dxfId="5242" priority="5249" stopIfTrue="1">
      <formula>OR(ISERROR(MATCH(F394,yearlyA,0)),ISERROR(MATCH(F394,monthlyA,0)))</formula>
    </cfRule>
  </conditionalFormatting>
  <conditionalFormatting sqref="A394">
    <cfRule type="expression" dxfId="5241" priority="5250" stopIfTrue="1">
      <formula>AND(ISERROR(MATCH(A394,accounts,0)),NOT(ISBLANK(A394)))</formula>
    </cfRule>
  </conditionalFormatting>
  <conditionalFormatting sqref="N396">
    <cfRule type="cellIs" dxfId="5240" priority="5241" stopIfTrue="1" operator="lessThan">
      <formula>0</formula>
    </cfRule>
  </conditionalFormatting>
  <conditionalFormatting sqref="F396">
    <cfRule type="expression" dxfId="5239" priority="5242" stopIfTrue="1">
      <formula>AND(NOT(ISBLANK(F396)),ISERROR(MATCH(F396,categories,0)))</formula>
    </cfRule>
    <cfRule type="expression" dxfId="5238" priority="5243" stopIfTrue="1">
      <formula>OR(F396="[Balance]",F396="[Transfer]",ISBLANK(F396))</formula>
    </cfRule>
    <cfRule type="expression" dxfId="5237" priority="5244" stopIfTrue="1">
      <formula>OR(ISERROR(MATCH(F396,yearlyA,0)),ISERROR(MATCH(F396,monthlyA,0)))</formula>
    </cfRule>
  </conditionalFormatting>
  <conditionalFormatting sqref="A396">
    <cfRule type="expression" dxfId="5236" priority="5245" stopIfTrue="1">
      <formula>AND(ISERROR(MATCH(A396,accounts,0)),NOT(ISBLANK(A396)))</formula>
    </cfRule>
  </conditionalFormatting>
  <conditionalFormatting sqref="N396">
    <cfRule type="cellIs" dxfId="5235" priority="5236" stopIfTrue="1" operator="lessThan">
      <formula>0</formula>
    </cfRule>
  </conditionalFormatting>
  <conditionalFormatting sqref="F396">
    <cfRule type="expression" dxfId="5234" priority="5237" stopIfTrue="1">
      <formula>AND(NOT(ISBLANK(F396)),ISERROR(MATCH(F396,categories,0)))</formula>
    </cfRule>
    <cfRule type="expression" dxfId="5233" priority="5238" stopIfTrue="1">
      <formula>OR(F396="[Balance]",F396="[Transfer]",ISBLANK(F396))</formula>
    </cfRule>
    <cfRule type="expression" dxfId="5232" priority="5239" stopIfTrue="1">
      <formula>OR(ISERROR(MATCH(F396,yearlyA,0)),ISERROR(MATCH(F396,monthlyA,0)))</formula>
    </cfRule>
  </conditionalFormatting>
  <conditionalFormatting sqref="A396">
    <cfRule type="expression" dxfId="5231" priority="5240" stopIfTrue="1">
      <formula>AND(ISERROR(MATCH(A396,accounts,0)),NOT(ISBLANK(A396)))</formula>
    </cfRule>
  </conditionalFormatting>
  <conditionalFormatting sqref="N395">
    <cfRule type="cellIs" dxfId="5230" priority="5231" stopIfTrue="1" operator="lessThan">
      <formula>0</formula>
    </cfRule>
  </conditionalFormatting>
  <conditionalFormatting sqref="F395">
    <cfRule type="expression" dxfId="5229" priority="5232" stopIfTrue="1">
      <formula>AND(NOT(ISBLANK(F395)),ISERROR(MATCH(F395,categories,0)))</formula>
    </cfRule>
    <cfRule type="expression" dxfId="5228" priority="5233" stopIfTrue="1">
      <formula>OR(F395="[Balance]",F395="[Transfer]",ISBLANK(F395))</formula>
    </cfRule>
    <cfRule type="expression" dxfId="5227" priority="5234" stopIfTrue="1">
      <formula>OR(ISERROR(MATCH(F395,yearlyA,0)),ISERROR(MATCH(F395,monthlyA,0)))</formula>
    </cfRule>
  </conditionalFormatting>
  <conditionalFormatting sqref="A395">
    <cfRule type="expression" dxfId="5226" priority="5235" stopIfTrue="1">
      <formula>AND(ISERROR(MATCH(A395,accounts,0)),NOT(ISBLANK(A395)))</formula>
    </cfRule>
  </conditionalFormatting>
  <conditionalFormatting sqref="N395">
    <cfRule type="cellIs" dxfId="5225" priority="5226" stopIfTrue="1" operator="lessThan">
      <formula>0</formula>
    </cfRule>
  </conditionalFormatting>
  <conditionalFormatting sqref="F395">
    <cfRule type="expression" dxfId="5224" priority="5227" stopIfTrue="1">
      <formula>AND(NOT(ISBLANK(F395)),ISERROR(MATCH(F395,categories,0)))</formula>
    </cfRule>
    <cfRule type="expression" dxfId="5223" priority="5228" stopIfTrue="1">
      <formula>OR(F395="[Balance]",F395="[Transfer]",ISBLANK(F395))</formula>
    </cfRule>
    <cfRule type="expression" dxfId="5222" priority="5229" stopIfTrue="1">
      <formula>OR(ISERROR(MATCH(F395,yearlyA,0)),ISERROR(MATCH(F395,monthlyA,0)))</formula>
    </cfRule>
  </conditionalFormatting>
  <conditionalFormatting sqref="A395">
    <cfRule type="expression" dxfId="5221" priority="5230" stopIfTrue="1">
      <formula>AND(ISERROR(MATCH(A395,accounts,0)),NOT(ISBLANK(A395)))</formula>
    </cfRule>
  </conditionalFormatting>
  <conditionalFormatting sqref="N397">
    <cfRule type="cellIs" dxfId="5220" priority="5221" stopIfTrue="1" operator="lessThan">
      <formula>0</formula>
    </cfRule>
  </conditionalFormatting>
  <conditionalFormatting sqref="F397">
    <cfRule type="expression" dxfId="5219" priority="5222" stopIfTrue="1">
      <formula>AND(NOT(ISBLANK(F397)),ISERROR(MATCH(F397,categories,0)))</formula>
    </cfRule>
    <cfRule type="expression" dxfId="5218" priority="5223" stopIfTrue="1">
      <formula>OR(F397="[Balance]",F397="[Transfer]",ISBLANK(F397))</formula>
    </cfRule>
    <cfRule type="expression" dxfId="5217" priority="5224" stopIfTrue="1">
      <formula>OR(ISERROR(MATCH(F397,yearlyA,0)),ISERROR(MATCH(F397,monthlyA,0)))</formula>
    </cfRule>
  </conditionalFormatting>
  <conditionalFormatting sqref="A397">
    <cfRule type="expression" dxfId="5216" priority="5225" stopIfTrue="1">
      <formula>AND(ISERROR(MATCH(A397,accounts,0)),NOT(ISBLANK(A397)))</formula>
    </cfRule>
  </conditionalFormatting>
  <conditionalFormatting sqref="N397">
    <cfRule type="cellIs" dxfId="5215" priority="5216" stopIfTrue="1" operator="lessThan">
      <formula>0</formula>
    </cfRule>
  </conditionalFormatting>
  <conditionalFormatting sqref="F397">
    <cfRule type="expression" dxfId="5214" priority="5217" stopIfTrue="1">
      <formula>AND(NOT(ISBLANK(F397)),ISERROR(MATCH(F397,categories,0)))</formula>
    </cfRule>
    <cfRule type="expression" dxfId="5213" priority="5218" stopIfTrue="1">
      <formula>OR(F397="[Balance]",F397="[Transfer]",ISBLANK(F397))</formula>
    </cfRule>
    <cfRule type="expression" dxfId="5212" priority="5219" stopIfTrue="1">
      <formula>OR(ISERROR(MATCH(F397,yearlyA,0)),ISERROR(MATCH(F397,monthlyA,0)))</formula>
    </cfRule>
  </conditionalFormatting>
  <conditionalFormatting sqref="A397">
    <cfRule type="expression" dxfId="5211" priority="5220" stopIfTrue="1">
      <formula>AND(ISERROR(MATCH(A397,accounts,0)),NOT(ISBLANK(A397)))</formula>
    </cfRule>
  </conditionalFormatting>
  <conditionalFormatting sqref="N399">
    <cfRule type="cellIs" dxfId="5210" priority="5211" stopIfTrue="1" operator="lessThan">
      <formula>0</formula>
    </cfRule>
  </conditionalFormatting>
  <conditionalFormatting sqref="F399">
    <cfRule type="expression" dxfId="5209" priority="5212" stopIfTrue="1">
      <formula>AND(NOT(ISBLANK(F399)),ISERROR(MATCH(F399,categories,0)))</formula>
    </cfRule>
    <cfRule type="expression" dxfId="5208" priority="5213" stopIfTrue="1">
      <formula>OR(F399="[Balance]",F399="[Transfer]",ISBLANK(F399))</formula>
    </cfRule>
    <cfRule type="expression" dxfId="5207" priority="5214" stopIfTrue="1">
      <formula>OR(ISERROR(MATCH(F399,yearlyA,0)),ISERROR(MATCH(F399,monthlyA,0)))</formula>
    </cfRule>
  </conditionalFormatting>
  <conditionalFormatting sqref="A399">
    <cfRule type="expression" dxfId="5206" priority="5215" stopIfTrue="1">
      <formula>AND(ISERROR(MATCH(A399,accounts,0)),NOT(ISBLANK(A399)))</formula>
    </cfRule>
  </conditionalFormatting>
  <conditionalFormatting sqref="N399">
    <cfRule type="cellIs" dxfId="5205" priority="5206" stopIfTrue="1" operator="lessThan">
      <formula>0</formula>
    </cfRule>
  </conditionalFormatting>
  <conditionalFormatting sqref="F399">
    <cfRule type="expression" dxfId="5204" priority="5207" stopIfTrue="1">
      <formula>AND(NOT(ISBLANK(F399)),ISERROR(MATCH(F399,categories,0)))</formula>
    </cfRule>
    <cfRule type="expression" dxfId="5203" priority="5208" stopIfTrue="1">
      <formula>OR(F399="[Balance]",F399="[Transfer]",ISBLANK(F399))</formula>
    </cfRule>
    <cfRule type="expression" dxfId="5202" priority="5209" stopIfTrue="1">
      <formula>OR(ISERROR(MATCH(F399,yearlyA,0)),ISERROR(MATCH(F399,monthlyA,0)))</formula>
    </cfRule>
  </conditionalFormatting>
  <conditionalFormatting sqref="A399">
    <cfRule type="expression" dxfId="5201" priority="5210" stopIfTrue="1">
      <formula>AND(ISERROR(MATCH(A399,accounts,0)),NOT(ISBLANK(A399)))</formula>
    </cfRule>
  </conditionalFormatting>
  <conditionalFormatting sqref="N398">
    <cfRule type="cellIs" dxfId="5200" priority="5201" stopIfTrue="1" operator="lessThan">
      <formula>0</formula>
    </cfRule>
  </conditionalFormatting>
  <conditionalFormatting sqref="F398">
    <cfRule type="expression" dxfId="5199" priority="5202" stopIfTrue="1">
      <formula>AND(NOT(ISBLANK(F398)),ISERROR(MATCH(F398,categories,0)))</formula>
    </cfRule>
    <cfRule type="expression" dxfId="5198" priority="5203" stopIfTrue="1">
      <formula>OR(F398="[Balance]",F398="[Transfer]",ISBLANK(F398))</formula>
    </cfRule>
    <cfRule type="expression" dxfId="5197" priority="5204" stopIfTrue="1">
      <formula>OR(ISERROR(MATCH(F398,yearlyA,0)),ISERROR(MATCH(F398,monthlyA,0)))</formula>
    </cfRule>
  </conditionalFormatting>
  <conditionalFormatting sqref="A398">
    <cfRule type="expression" dxfId="5196" priority="5205" stopIfTrue="1">
      <formula>AND(ISERROR(MATCH(A398,accounts,0)),NOT(ISBLANK(A398)))</formula>
    </cfRule>
  </conditionalFormatting>
  <conditionalFormatting sqref="N398">
    <cfRule type="cellIs" dxfId="5195" priority="5196" stopIfTrue="1" operator="lessThan">
      <formula>0</formula>
    </cfRule>
  </conditionalFormatting>
  <conditionalFormatting sqref="F398">
    <cfRule type="expression" dxfId="5194" priority="5197" stopIfTrue="1">
      <formula>AND(NOT(ISBLANK(F398)),ISERROR(MATCH(F398,categories,0)))</formula>
    </cfRule>
    <cfRule type="expression" dxfId="5193" priority="5198" stopIfTrue="1">
      <formula>OR(F398="[Balance]",F398="[Transfer]",ISBLANK(F398))</formula>
    </cfRule>
    <cfRule type="expression" dxfId="5192" priority="5199" stopIfTrue="1">
      <formula>OR(ISERROR(MATCH(F398,yearlyA,0)),ISERROR(MATCH(F398,monthlyA,0)))</formula>
    </cfRule>
  </conditionalFormatting>
  <conditionalFormatting sqref="A398">
    <cfRule type="expression" dxfId="5191" priority="5200" stopIfTrue="1">
      <formula>AND(ISERROR(MATCH(A398,accounts,0)),NOT(ISBLANK(A398)))</formula>
    </cfRule>
  </conditionalFormatting>
  <conditionalFormatting sqref="N400">
    <cfRule type="cellIs" dxfId="5190" priority="5191" stopIfTrue="1" operator="lessThan">
      <formula>0</formula>
    </cfRule>
  </conditionalFormatting>
  <conditionalFormatting sqref="F400">
    <cfRule type="expression" dxfId="5189" priority="5192" stopIfTrue="1">
      <formula>AND(NOT(ISBLANK(F400)),ISERROR(MATCH(F400,categories,0)))</formula>
    </cfRule>
    <cfRule type="expression" dxfId="5188" priority="5193" stopIfTrue="1">
      <formula>OR(F400="[Balance]",F400="[Transfer]",ISBLANK(F400))</formula>
    </cfRule>
    <cfRule type="expression" dxfId="5187" priority="5194" stopIfTrue="1">
      <formula>OR(ISERROR(MATCH(F400,yearlyA,0)),ISERROR(MATCH(F400,monthlyA,0)))</formula>
    </cfRule>
  </conditionalFormatting>
  <conditionalFormatting sqref="A400">
    <cfRule type="expression" dxfId="5186" priority="5195" stopIfTrue="1">
      <formula>AND(ISERROR(MATCH(A400,accounts,0)),NOT(ISBLANK(A400)))</formula>
    </cfRule>
  </conditionalFormatting>
  <conditionalFormatting sqref="N400">
    <cfRule type="cellIs" dxfId="5185" priority="5186" stopIfTrue="1" operator="lessThan">
      <formula>0</formula>
    </cfRule>
  </conditionalFormatting>
  <conditionalFormatting sqref="F400">
    <cfRule type="expression" dxfId="5184" priority="5187" stopIfTrue="1">
      <formula>AND(NOT(ISBLANK(F400)),ISERROR(MATCH(F400,categories,0)))</formula>
    </cfRule>
    <cfRule type="expression" dxfId="5183" priority="5188" stopIfTrue="1">
      <formula>OR(F400="[Balance]",F400="[Transfer]",ISBLANK(F400))</formula>
    </cfRule>
    <cfRule type="expression" dxfId="5182" priority="5189" stopIfTrue="1">
      <formula>OR(ISERROR(MATCH(F400,yearlyA,0)),ISERROR(MATCH(F400,monthlyA,0)))</formula>
    </cfRule>
  </conditionalFormatting>
  <conditionalFormatting sqref="A400">
    <cfRule type="expression" dxfId="5181" priority="5190" stopIfTrue="1">
      <formula>AND(ISERROR(MATCH(A400,accounts,0)),NOT(ISBLANK(A400)))</formula>
    </cfRule>
  </conditionalFormatting>
  <conditionalFormatting sqref="N402">
    <cfRule type="cellIs" dxfId="5180" priority="5181" stopIfTrue="1" operator="lessThan">
      <formula>0</formula>
    </cfRule>
  </conditionalFormatting>
  <conditionalFormatting sqref="F402">
    <cfRule type="expression" dxfId="5179" priority="5182" stopIfTrue="1">
      <formula>AND(NOT(ISBLANK(F402)),ISERROR(MATCH(F402,categories,0)))</formula>
    </cfRule>
    <cfRule type="expression" dxfId="5178" priority="5183" stopIfTrue="1">
      <formula>OR(F402="[Balance]",F402="[Transfer]",ISBLANK(F402))</formula>
    </cfRule>
    <cfRule type="expression" dxfId="5177" priority="5184" stopIfTrue="1">
      <formula>OR(ISERROR(MATCH(F402,yearlyA,0)),ISERROR(MATCH(F402,monthlyA,0)))</formula>
    </cfRule>
  </conditionalFormatting>
  <conditionalFormatting sqref="A402">
    <cfRule type="expression" dxfId="5176" priority="5185" stopIfTrue="1">
      <formula>AND(ISERROR(MATCH(A402,accounts,0)),NOT(ISBLANK(A402)))</formula>
    </cfRule>
  </conditionalFormatting>
  <conditionalFormatting sqref="N402">
    <cfRule type="cellIs" dxfId="5175" priority="5176" stopIfTrue="1" operator="lessThan">
      <formula>0</formula>
    </cfRule>
  </conditionalFormatting>
  <conditionalFormatting sqref="F402">
    <cfRule type="expression" dxfId="5174" priority="5177" stopIfTrue="1">
      <formula>AND(NOT(ISBLANK(F402)),ISERROR(MATCH(F402,categories,0)))</formula>
    </cfRule>
    <cfRule type="expression" dxfId="5173" priority="5178" stopIfTrue="1">
      <formula>OR(F402="[Balance]",F402="[Transfer]",ISBLANK(F402))</formula>
    </cfRule>
    <cfRule type="expression" dxfId="5172" priority="5179" stopIfTrue="1">
      <formula>OR(ISERROR(MATCH(F402,yearlyA,0)),ISERROR(MATCH(F402,monthlyA,0)))</formula>
    </cfRule>
  </conditionalFormatting>
  <conditionalFormatting sqref="A402">
    <cfRule type="expression" dxfId="5171" priority="5180" stopIfTrue="1">
      <formula>AND(ISERROR(MATCH(A402,accounts,0)),NOT(ISBLANK(A402)))</formula>
    </cfRule>
  </conditionalFormatting>
  <conditionalFormatting sqref="N401">
    <cfRule type="cellIs" dxfId="5170" priority="5171" stopIfTrue="1" operator="lessThan">
      <formula>0</formula>
    </cfRule>
  </conditionalFormatting>
  <conditionalFormatting sqref="F401">
    <cfRule type="expression" dxfId="5169" priority="5172" stopIfTrue="1">
      <formula>AND(NOT(ISBLANK(F401)),ISERROR(MATCH(F401,categories,0)))</formula>
    </cfRule>
    <cfRule type="expression" dxfId="5168" priority="5173" stopIfTrue="1">
      <formula>OR(F401="[Balance]",F401="[Transfer]",ISBLANK(F401))</formula>
    </cfRule>
    <cfRule type="expression" dxfId="5167" priority="5174" stopIfTrue="1">
      <formula>OR(ISERROR(MATCH(F401,yearlyA,0)),ISERROR(MATCH(F401,monthlyA,0)))</formula>
    </cfRule>
  </conditionalFormatting>
  <conditionalFormatting sqref="A401">
    <cfRule type="expression" dxfId="5166" priority="5175" stopIfTrue="1">
      <formula>AND(ISERROR(MATCH(A401,accounts,0)),NOT(ISBLANK(A401)))</formula>
    </cfRule>
  </conditionalFormatting>
  <conditionalFormatting sqref="N401">
    <cfRule type="cellIs" dxfId="5165" priority="5166" stopIfTrue="1" operator="lessThan">
      <formula>0</formula>
    </cfRule>
  </conditionalFormatting>
  <conditionalFormatting sqref="F401">
    <cfRule type="expression" dxfId="5164" priority="5167" stopIfTrue="1">
      <formula>AND(NOT(ISBLANK(F401)),ISERROR(MATCH(F401,categories,0)))</formula>
    </cfRule>
    <cfRule type="expression" dxfId="5163" priority="5168" stopIfTrue="1">
      <formula>OR(F401="[Balance]",F401="[Transfer]",ISBLANK(F401))</formula>
    </cfRule>
    <cfRule type="expression" dxfId="5162" priority="5169" stopIfTrue="1">
      <formula>OR(ISERROR(MATCH(F401,yearlyA,0)),ISERROR(MATCH(F401,monthlyA,0)))</formula>
    </cfRule>
  </conditionalFormatting>
  <conditionalFormatting sqref="A401">
    <cfRule type="expression" dxfId="5161" priority="5170" stopIfTrue="1">
      <formula>AND(ISERROR(MATCH(A401,accounts,0)),NOT(ISBLANK(A401)))</formula>
    </cfRule>
  </conditionalFormatting>
  <conditionalFormatting sqref="N403">
    <cfRule type="cellIs" dxfId="5160" priority="5161" stopIfTrue="1" operator="lessThan">
      <formula>0</formula>
    </cfRule>
  </conditionalFormatting>
  <conditionalFormatting sqref="F403">
    <cfRule type="expression" dxfId="5159" priority="5162" stopIfTrue="1">
      <formula>AND(NOT(ISBLANK(F403)),ISERROR(MATCH(F403,categories,0)))</formula>
    </cfRule>
    <cfRule type="expression" dxfId="5158" priority="5163" stopIfTrue="1">
      <formula>OR(F403="[Balance]",F403="[Transfer]",ISBLANK(F403))</formula>
    </cfRule>
    <cfRule type="expression" dxfId="5157" priority="5164" stopIfTrue="1">
      <formula>OR(ISERROR(MATCH(F403,yearlyA,0)),ISERROR(MATCH(F403,monthlyA,0)))</formula>
    </cfRule>
  </conditionalFormatting>
  <conditionalFormatting sqref="A403">
    <cfRule type="expression" dxfId="5156" priority="5165" stopIfTrue="1">
      <formula>AND(ISERROR(MATCH(A403,accounts,0)),NOT(ISBLANK(A403)))</formula>
    </cfRule>
  </conditionalFormatting>
  <conditionalFormatting sqref="N403">
    <cfRule type="cellIs" dxfId="5155" priority="5156" stopIfTrue="1" operator="lessThan">
      <formula>0</formula>
    </cfRule>
  </conditionalFormatting>
  <conditionalFormatting sqref="F403">
    <cfRule type="expression" dxfId="5154" priority="5157" stopIfTrue="1">
      <formula>AND(NOT(ISBLANK(F403)),ISERROR(MATCH(F403,categories,0)))</formula>
    </cfRule>
    <cfRule type="expression" dxfId="5153" priority="5158" stopIfTrue="1">
      <formula>OR(F403="[Balance]",F403="[Transfer]",ISBLANK(F403))</formula>
    </cfRule>
    <cfRule type="expression" dxfId="5152" priority="5159" stopIfTrue="1">
      <formula>OR(ISERROR(MATCH(F403,yearlyA,0)),ISERROR(MATCH(F403,monthlyA,0)))</formula>
    </cfRule>
  </conditionalFormatting>
  <conditionalFormatting sqref="A403">
    <cfRule type="expression" dxfId="5151" priority="5160" stopIfTrue="1">
      <formula>AND(ISERROR(MATCH(A403,accounts,0)),NOT(ISBLANK(A403)))</formula>
    </cfRule>
  </conditionalFormatting>
  <conditionalFormatting sqref="N405">
    <cfRule type="cellIs" dxfId="5150" priority="5151" stopIfTrue="1" operator="lessThan">
      <formula>0</formula>
    </cfRule>
  </conditionalFormatting>
  <conditionalFormatting sqref="F405">
    <cfRule type="expression" dxfId="5149" priority="5152" stopIfTrue="1">
      <formula>AND(NOT(ISBLANK(F405)),ISERROR(MATCH(F405,categories,0)))</formula>
    </cfRule>
    <cfRule type="expression" dxfId="5148" priority="5153" stopIfTrue="1">
      <formula>OR(F405="[Balance]",F405="[Transfer]",ISBLANK(F405))</formula>
    </cfRule>
    <cfRule type="expression" dxfId="5147" priority="5154" stopIfTrue="1">
      <formula>OR(ISERROR(MATCH(F405,yearlyA,0)),ISERROR(MATCH(F405,monthlyA,0)))</formula>
    </cfRule>
  </conditionalFormatting>
  <conditionalFormatting sqref="A405">
    <cfRule type="expression" dxfId="5146" priority="5155" stopIfTrue="1">
      <formula>AND(ISERROR(MATCH(A405,accounts,0)),NOT(ISBLANK(A405)))</formula>
    </cfRule>
  </conditionalFormatting>
  <conditionalFormatting sqref="N405">
    <cfRule type="cellIs" dxfId="5145" priority="5146" stopIfTrue="1" operator="lessThan">
      <formula>0</formula>
    </cfRule>
  </conditionalFormatting>
  <conditionalFormatting sqref="F405">
    <cfRule type="expression" dxfId="5144" priority="5147" stopIfTrue="1">
      <formula>AND(NOT(ISBLANK(F405)),ISERROR(MATCH(F405,categories,0)))</formula>
    </cfRule>
    <cfRule type="expression" dxfId="5143" priority="5148" stopIfTrue="1">
      <formula>OR(F405="[Balance]",F405="[Transfer]",ISBLANK(F405))</formula>
    </cfRule>
    <cfRule type="expression" dxfId="5142" priority="5149" stopIfTrue="1">
      <formula>OR(ISERROR(MATCH(F405,yearlyA,0)),ISERROR(MATCH(F405,monthlyA,0)))</formula>
    </cfRule>
  </conditionalFormatting>
  <conditionalFormatting sqref="A405">
    <cfRule type="expression" dxfId="5141" priority="5150" stopIfTrue="1">
      <formula>AND(ISERROR(MATCH(A405,accounts,0)),NOT(ISBLANK(A405)))</formula>
    </cfRule>
  </conditionalFormatting>
  <conditionalFormatting sqref="N404">
    <cfRule type="cellIs" dxfId="5140" priority="5141" stopIfTrue="1" operator="lessThan">
      <formula>0</formula>
    </cfRule>
  </conditionalFormatting>
  <conditionalFormatting sqref="F404">
    <cfRule type="expression" dxfId="5139" priority="5142" stopIfTrue="1">
      <formula>AND(NOT(ISBLANK(F404)),ISERROR(MATCH(F404,categories,0)))</formula>
    </cfRule>
    <cfRule type="expression" dxfId="5138" priority="5143" stopIfTrue="1">
      <formula>OR(F404="[Balance]",F404="[Transfer]",ISBLANK(F404))</formula>
    </cfRule>
    <cfRule type="expression" dxfId="5137" priority="5144" stopIfTrue="1">
      <formula>OR(ISERROR(MATCH(F404,yearlyA,0)),ISERROR(MATCH(F404,monthlyA,0)))</formula>
    </cfRule>
  </conditionalFormatting>
  <conditionalFormatting sqref="A404">
    <cfRule type="expression" dxfId="5136" priority="5145" stopIfTrue="1">
      <formula>AND(ISERROR(MATCH(A404,accounts,0)),NOT(ISBLANK(A404)))</formula>
    </cfRule>
  </conditionalFormatting>
  <conditionalFormatting sqref="N404">
    <cfRule type="cellIs" dxfId="5135" priority="5136" stopIfTrue="1" operator="lessThan">
      <formula>0</formula>
    </cfRule>
  </conditionalFormatting>
  <conditionalFormatting sqref="F404">
    <cfRule type="expression" dxfId="5134" priority="5137" stopIfTrue="1">
      <formula>AND(NOT(ISBLANK(F404)),ISERROR(MATCH(F404,categories,0)))</formula>
    </cfRule>
    <cfRule type="expression" dxfId="5133" priority="5138" stopIfTrue="1">
      <formula>OR(F404="[Balance]",F404="[Transfer]",ISBLANK(F404))</formula>
    </cfRule>
    <cfRule type="expression" dxfId="5132" priority="5139" stopIfTrue="1">
      <formula>OR(ISERROR(MATCH(F404,yearlyA,0)),ISERROR(MATCH(F404,monthlyA,0)))</formula>
    </cfRule>
  </conditionalFormatting>
  <conditionalFormatting sqref="A404">
    <cfRule type="expression" dxfId="5131" priority="5140" stopIfTrue="1">
      <formula>AND(ISERROR(MATCH(A404,accounts,0)),NOT(ISBLANK(A404)))</formula>
    </cfRule>
  </conditionalFormatting>
  <conditionalFormatting sqref="N406">
    <cfRule type="cellIs" dxfId="5130" priority="5131" stopIfTrue="1" operator="lessThan">
      <formula>0</formula>
    </cfRule>
  </conditionalFormatting>
  <conditionalFormatting sqref="F406">
    <cfRule type="expression" dxfId="5129" priority="5132" stopIfTrue="1">
      <formula>AND(NOT(ISBLANK(F406)),ISERROR(MATCH(F406,categories,0)))</formula>
    </cfRule>
    <cfRule type="expression" dxfId="5128" priority="5133" stopIfTrue="1">
      <formula>OR(F406="[Balance]",F406="[Transfer]",ISBLANK(F406))</formula>
    </cfRule>
    <cfRule type="expression" dxfId="5127" priority="5134" stopIfTrue="1">
      <formula>OR(ISERROR(MATCH(F406,yearlyA,0)),ISERROR(MATCH(F406,monthlyA,0)))</formula>
    </cfRule>
  </conditionalFormatting>
  <conditionalFormatting sqref="A406">
    <cfRule type="expression" dxfId="5126" priority="5135" stopIfTrue="1">
      <formula>AND(ISERROR(MATCH(A406,accounts,0)),NOT(ISBLANK(A406)))</formula>
    </cfRule>
  </conditionalFormatting>
  <conditionalFormatting sqref="N406">
    <cfRule type="cellIs" dxfId="5125" priority="5126" stopIfTrue="1" operator="lessThan">
      <formula>0</formula>
    </cfRule>
  </conditionalFormatting>
  <conditionalFormatting sqref="F406">
    <cfRule type="expression" dxfId="5124" priority="5127" stopIfTrue="1">
      <formula>AND(NOT(ISBLANK(F406)),ISERROR(MATCH(F406,categories,0)))</formula>
    </cfRule>
    <cfRule type="expression" dxfId="5123" priority="5128" stopIfTrue="1">
      <formula>OR(F406="[Balance]",F406="[Transfer]",ISBLANK(F406))</formula>
    </cfRule>
    <cfRule type="expression" dxfId="5122" priority="5129" stopIfTrue="1">
      <formula>OR(ISERROR(MATCH(F406,yearlyA,0)),ISERROR(MATCH(F406,monthlyA,0)))</formula>
    </cfRule>
  </conditionalFormatting>
  <conditionalFormatting sqref="A406">
    <cfRule type="expression" dxfId="5121" priority="5130" stopIfTrue="1">
      <formula>AND(ISERROR(MATCH(A406,accounts,0)),NOT(ISBLANK(A406)))</formula>
    </cfRule>
  </conditionalFormatting>
  <conditionalFormatting sqref="N408">
    <cfRule type="cellIs" dxfId="5120" priority="5121" stopIfTrue="1" operator="lessThan">
      <formula>0</formula>
    </cfRule>
  </conditionalFormatting>
  <conditionalFormatting sqref="F408">
    <cfRule type="expression" dxfId="5119" priority="5122" stopIfTrue="1">
      <formula>AND(NOT(ISBLANK(F408)),ISERROR(MATCH(F408,categories,0)))</formula>
    </cfRule>
    <cfRule type="expression" dxfId="5118" priority="5123" stopIfTrue="1">
      <formula>OR(F408="[Balance]",F408="[Transfer]",ISBLANK(F408))</formula>
    </cfRule>
    <cfRule type="expression" dxfId="5117" priority="5124" stopIfTrue="1">
      <formula>OR(ISERROR(MATCH(F408,yearlyA,0)),ISERROR(MATCH(F408,monthlyA,0)))</formula>
    </cfRule>
  </conditionalFormatting>
  <conditionalFormatting sqref="A408">
    <cfRule type="expression" dxfId="5116" priority="5125" stopIfTrue="1">
      <formula>AND(ISERROR(MATCH(A408,accounts,0)),NOT(ISBLANK(A408)))</formula>
    </cfRule>
  </conditionalFormatting>
  <conditionalFormatting sqref="N408">
    <cfRule type="cellIs" dxfId="5115" priority="5116" stopIfTrue="1" operator="lessThan">
      <formula>0</formula>
    </cfRule>
  </conditionalFormatting>
  <conditionalFormatting sqref="F408">
    <cfRule type="expression" dxfId="5114" priority="5117" stopIfTrue="1">
      <formula>AND(NOT(ISBLANK(F408)),ISERROR(MATCH(F408,categories,0)))</formula>
    </cfRule>
    <cfRule type="expression" dxfId="5113" priority="5118" stopIfTrue="1">
      <formula>OR(F408="[Balance]",F408="[Transfer]",ISBLANK(F408))</formula>
    </cfRule>
    <cfRule type="expression" dxfId="5112" priority="5119" stopIfTrue="1">
      <formula>OR(ISERROR(MATCH(F408,yearlyA,0)),ISERROR(MATCH(F408,monthlyA,0)))</formula>
    </cfRule>
  </conditionalFormatting>
  <conditionalFormatting sqref="A408">
    <cfRule type="expression" dxfId="5111" priority="5120" stopIfTrue="1">
      <formula>AND(ISERROR(MATCH(A408,accounts,0)),NOT(ISBLANK(A408)))</formula>
    </cfRule>
  </conditionalFormatting>
  <conditionalFormatting sqref="N407">
    <cfRule type="cellIs" dxfId="5110" priority="5111" stopIfTrue="1" operator="lessThan">
      <formula>0</formula>
    </cfRule>
  </conditionalFormatting>
  <conditionalFormatting sqref="F407">
    <cfRule type="expression" dxfId="5109" priority="5112" stopIfTrue="1">
      <formula>AND(NOT(ISBLANK(F407)),ISERROR(MATCH(F407,categories,0)))</formula>
    </cfRule>
    <cfRule type="expression" dxfId="5108" priority="5113" stopIfTrue="1">
      <formula>OR(F407="[Balance]",F407="[Transfer]",ISBLANK(F407))</formula>
    </cfRule>
    <cfRule type="expression" dxfId="5107" priority="5114" stopIfTrue="1">
      <formula>OR(ISERROR(MATCH(F407,yearlyA,0)),ISERROR(MATCH(F407,monthlyA,0)))</formula>
    </cfRule>
  </conditionalFormatting>
  <conditionalFormatting sqref="A407">
    <cfRule type="expression" dxfId="5106" priority="5115" stopIfTrue="1">
      <formula>AND(ISERROR(MATCH(A407,accounts,0)),NOT(ISBLANK(A407)))</formula>
    </cfRule>
  </conditionalFormatting>
  <conditionalFormatting sqref="N407">
    <cfRule type="cellIs" dxfId="5105" priority="5106" stopIfTrue="1" operator="lessThan">
      <formula>0</formula>
    </cfRule>
  </conditionalFormatting>
  <conditionalFormatting sqref="F407">
    <cfRule type="expression" dxfId="5104" priority="5107" stopIfTrue="1">
      <formula>AND(NOT(ISBLANK(F407)),ISERROR(MATCH(F407,categories,0)))</formula>
    </cfRule>
    <cfRule type="expression" dxfId="5103" priority="5108" stopIfTrue="1">
      <formula>OR(F407="[Balance]",F407="[Transfer]",ISBLANK(F407))</formula>
    </cfRule>
    <cfRule type="expression" dxfId="5102" priority="5109" stopIfTrue="1">
      <formula>OR(ISERROR(MATCH(F407,yearlyA,0)),ISERROR(MATCH(F407,monthlyA,0)))</formula>
    </cfRule>
  </conditionalFormatting>
  <conditionalFormatting sqref="A407">
    <cfRule type="expression" dxfId="5101" priority="5110" stopIfTrue="1">
      <formula>AND(ISERROR(MATCH(A407,accounts,0)),NOT(ISBLANK(A407)))</formula>
    </cfRule>
  </conditionalFormatting>
  <conditionalFormatting sqref="N409">
    <cfRule type="cellIs" dxfId="5100" priority="5101" stopIfTrue="1" operator="lessThan">
      <formula>0</formula>
    </cfRule>
  </conditionalFormatting>
  <conditionalFormatting sqref="F409">
    <cfRule type="expression" dxfId="5099" priority="5102" stopIfTrue="1">
      <formula>AND(NOT(ISBLANK(F409)),ISERROR(MATCH(F409,categories,0)))</formula>
    </cfRule>
    <cfRule type="expression" dxfId="5098" priority="5103" stopIfTrue="1">
      <formula>OR(F409="[Balance]",F409="[Transfer]",ISBLANK(F409))</formula>
    </cfRule>
    <cfRule type="expression" dxfId="5097" priority="5104" stopIfTrue="1">
      <formula>OR(ISERROR(MATCH(F409,yearlyA,0)),ISERROR(MATCH(F409,monthlyA,0)))</formula>
    </cfRule>
  </conditionalFormatting>
  <conditionalFormatting sqref="A409">
    <cfRule type="expression" dxfId="5096" priority="5105" stopIfTrue="1">
      <formula>AND(ISERROR(MATCH(A409,accounts,0)),NOT(ISBLANK(A409)))</formula>
    </cfRule>
  </conditionalFormatting>
  <conditionalFormatting sqref="N409">
    <cfRule type="cellIs" dxfId="5095" priority="5096" stopIfTrue="1" operator="lessThan">
      <formula>0</formula>
    </cfRule>
  </conditionalFormatting>
  <conditionalFormatting sqref="F409">
    <cfRule type="expression" dxfId="5094" priority="5097" stopIfTrue="1">
      <formula>AND(NOT(ISBLANK(F409)),ISERROR(MATCH(F409,categories,0)))</formula>
    </cfRule>
    <cfRule type="expression" dxfId="5093" priority="5098" stopIfTrue="1">
      <formula>OR(F409="[Balance]",F409="[Transfer]",ISBLANK(F409))</formula>
    </cfRule>
    <cfRule type="expression" dxfId="5092" priority="5099" stopIfTrue="1">
      <formula>OR(ISERROR(MATCH(F409,yearlyA,0)),ISERROR(MATCH(F409,monthlyA,0)))</formula>
    </cfRule>
  </conditionalFormatting>
  <conditionalFormatting sqref="A409">
    <cfRule type="expression" dxfId="5091" priority="5100" stopIfTrue="1">
      <formula>AND(ISERROR(MATCH(A409,accounts,0)),NOT(ISBLANK(A409)))</formula>
    </cfRule>
  </conditionalFormatting>
  <conditionalFormatting sqref="N411">
    <cfRule type="cellIs" dxfId="5090" priority="5091" stopIfTrue="1" operator="lessThan">
      <formula>0</formula>
    </cfRule>
  </conditionalFormatting>
  <conditionalFormatting sqref="F411">
    <cfRule type="expression" dxfId="5089" priority="5092" stopIfTrue="1">
      <formula>AND(NOT(ISBLANK(F411)),ISERROR(MATCH(F411,categories,0)))</formula>
    </cfRule>
    <cfRule type="expression" dxfId="5088" priority="5093" stopIfTrue="1">
      <formula>OR(F411="[Balance]",F411="[Transfer]",ISBLANK(F411))</formula>
    </cfRule>
    <cfRule type="expression" dxfId="5087" priority="5094" stopIfTrue="1">
      <formula>OR(ISERROR(MATCH(F411,yearlyA,0)),ISERROR(MATCH(F411,monthlyA,0)))</formula>
    </cfRule>
  </conditionalFormatting>
  <conditionalFormatting sqref="A411">
    <cfRule type="expression" dxfId="5086" priority="5095" stopIfTrue="1">
      <formula>AND(ISERROR(MATCH(A411,accounts,0)),NOT(ISBLANK(A411)))</formula>
    </cfRule>
  </conditionalFormatting>
  <conditionalFormatting sqref="N411">
    <cfRule type="cellIs" dxfId="5085" priority="5086" stopIfTrue="1" operator="lessThan">
      <formula>0</formula>
    </cfRule>
  </conditionalFormatting>
  <conditionalFormatting sqref="F411">
    <cfRule type="expression" dxfId="5084" priority="5087" stopIfTrue="1">
      <formula>AND(NOT(ISBLANK(F411)),ISERROR(MATCH(F411,categories,0)))</formula>
    </cfRule>
    <cfRule type="expression" dxfId="5083" priority="5088" stopIfTrue="1">
      <formula>OR(F411="[Balance]",F411="[Transfer]",ISBLANK(F411))</formula>
    </cfRule>
    <cfRule type="expression" dxfId="5082" priority="5089" stopIfTrue="1">
      <formula>OR(ISERROR(MATCH(F411,yearlyA,0)),ISERROR(MATCH(F411,monthlyA,0)))</formula>
    </cfRule>
  </conditionalFormatting>
  <conditionalFormatting sqref="A411">
    <cfRule type="expression" dxfId="5081" priority="5090" stopIfTrue="1">
      <formula>AND(ISERROR(MATCH(A411,accounts,0)),NOT(ISBLANK(A411)))</formula>
    </cfRule>
  </conditionalFormatting>
  <conditionalFormatting sqref="N410">
    <cfRule type="cellIs" dxfId="5080" priority="5081" stopIfTrue="1" operator="lessThan">
      <formula>0</formula>
    </cfRule>
  </conditionalFormatting>
  <conditionalFormatting sqref="F410">
    <cfRule type="expression" dxfId="5079" priority="5082" stopIfTrue="1">
      <formula>AND(NOT(ISBLANK(F410)),ISERROR(MATCH(F410,categories,0)))</formula>
    </cfRule>
    <cfRule type="expression" dxfId="5078" priority="5083" stopIfTrue="1">
      <formula>OR(F410="[Balance]",F410="[Transfer]",ISBLANK(F410))</formula>
    </cfRule>
    <cfRule type="expression" dxfId="5077" priority="5084" stopIfTrue="1">
      <formula>OR(ISERROR(MATCH(F410,yearlyA,0)),ISERROR(MATCH(F410,monthlyA,0)))</formula>
    </cfRule>
  </conditionalFormatting>
  <conditionalFormatting sqref="A410">
    <cfRule type="expression" dxfId="5076" priority="5085" stopIfTrue="1">
      <formula>AND(ISERROR(MATCH(A410,accounts,0)),NOT(ISBLANK(A410)))</formula>
    </cfRule>
  </conditionalFormatting>
  <conditionalFormatting sqref="N410">
    <cfRule type="cellIs" dxfId="5075" priority="5076" stopIfTrue="1" operator="lessThan">
      <formula>0</formula>
    </cfRule>
  </conditionalFormatting>
  <conditionalFormatting sqref="F410">
    <cfRule type="expression" dxfId="5074" priority="5077" stopIfTrue="1">
      <formula>AND(NOT(ISBLANK(F410)),ISERROR(MATCH(F410,categories,0)))</formula>
    </cfRule>
    <cfRule type="expression" dxfId="5073" priority="5078" stopIfTrue="1">
      <formula>OR(F410="[Balance]",F410="[Transfer]",ISBLANK(F410))</formula>
    </cfRule>
    <cfRule type="expression" dxfId="5072" priority="5079" stopIfTrue="1">
      <formula>OR(ISERROR(MATCH(F410,yearlyA,0)),ISERROR(MATCH(F410,monthlyA,0)))</formula>
    </cfRule>
  </conditionalFormatting>
  <conditionalFormatting sqref="A410">
    <cfRule type="expression" dxfId="5071" priority="5080" stopIfTrue="1">
      <formula>AND(ISERROR(MATCH(A410,accounts,0)),NOT(ISBLANK(A410)))</formula>
    </cfRule>
  </conditionalFormatting>
  <conditionalFormatting sqref="N412">
    <cfRule type="cellIs" dxfId="5070" priority="5071" stopIfTrue="1" operator="lessThan">
      <formula>0</formula>
    </cfRule>
  </conditionalFormatting>
  <conditionalFormatting sqref="F412">
    <cfRule type="expression" dxfId="5069" priority="5072" stopIfTrue="1">
      <formula>AND(NOT(ISBLANK(F412)),ISERROR(MATCH(F412,categories,0)))</formula>
    </cfRule>
    <cfRule type="expression" dxfId="5068" priority="5073" stopIfTrue="1">
      <formula>OR(F412="[Balance]",F412="[Transfer]",ISBLANK(F412))</formula>
    </cfRule>
    <cfRule type="expression" dxfId="5067" priority="5074" stopIfTrue="1">
      <formula>OR(ISERROR(MATCH(F412,yearlyA,0)),ISERROR(MATCH(F412,monthlyA,0)))</formula>
    </cfRule>
  </conditionalFormatting>
  <conditionalFormatting sqref="A412">
    <cfRule type="expression" dxfId="5066" priority="5075" stopIfTrue="1">
      <formula>AND(ISERROR(MATCH(A412,accounts,0)),NOT(ISBLANK(A412)))</formula>
    </cfRule>
  </conditionalFormatting>
  <conditionalFormatting sqref="N412">
    <cfRule type="cellIs" dxfId="5065" priority="5066" stopIfTrue="1" operator="lessThan">
      <formula>0</formula>
    </cfRule>
  </conditionalFormatting>
  <conditionalFormatting sqref="F412">
    <cfRule type="expression" dxfId="5064" priority="5067" stopIfTrue="1">
      <formula>AND(NOT(ISBLANK(F412)),ISERROR(MATCH(F412,categories,0)))</formula>
    </cfRule>
    <cfRule type="expression" dxfId="5063" priority="5068" stopIfTrue="1">
      <formula>OR(F412="[Balance]",F412="[Transfer]",ISBLANK(F412))</formula>
    </cfRule>
    <cfRule type="expression" dxfId="5062" priority="5069" stopIfTrue="1">
      <formula>OR(ISERROR(MATCH(F412,yearlyA,0)),ISERROR(MATCH(F412,monthlyA,0)))</formula>
    </cfRule>
  </conditionalFormatting>
  <conditionalFormatting sqref="A412">
    <cfRule type="expression" dxfId="5061" priority="5070" stopIfTrue="1">
      <formula>AND(ISERROR(MATCH(A412,accounts,0)),NOT(ISBLANK(A412)))</formula>
    </cfRule>
  </conditionalFormatting>
  <conditionalFormatting sqref="N414">
    <cfRule type="cellIs" dxfId="5060" priority="5061" stopIfTrue="1" operator="lessThan">
      <formula>0</formula>
    </cfRule>
  </conditionalFormatting>
  <conditionalFormatting sqref="F414">
    <cfRule type="expression" dxfId="5059" priority="5062" stopIfTrue="1">
      <formula>AND(NOT(ISBLANK(F414)),ISERROR(MATCH(F414,categories,0)))</formula>
    </cfRule>
    <cfRule type="expression" dxfId="5058" priority="5063" stopIfTrue="1">
      <formula>OR(F414="[Balance]",F414="[Transfer]",ISBLANK(F414))</formula>
    </cfRule>
    <cfRule type="expression" dxfId="5057" priority="5064" stopIfTrue="1">
      <formula>OR(ISERROR(MATCH(F414,yearlyA,0)),ISERROR(MATCH(F414,monthlyA,0)))</formula>
    </cfRule>
  </conditionalFormatting>
  <conditionalFormatting sqref="A414">
    <cfRule type="expression" dxfId="5056" priority="5065" stopIfTrue="1">
      <formula>AND(ISERROR(MATCH(A414,accounts,0)),NOT(ISBLANK(A414)))</formula>
    </cfRule>
  </conditionalFormatting>
  <conditionalFormatting sqref="N414">
    <cfRule type="cellIs" dxfId="5055" priority="5056" stopIfTrue="1" operator="lessThan">
      <formula>0</formula>
    </cfRule>
  </conditionalFormatting>
  <conditionalFormatting sqref="F414">
    <cfRule type="expression" dxfId="5054" priority="5057" stopIfTrue="1">
      <formula>AND(NOT(ISBLANK(F414)),ISERROR(MATCH(F414,categories,0)))</formula>
    </cfRule>
    <cfRule type="expression" dxfId="5053" priority="5058" stopIfTrue="1">
      <formula>OR(F414="[Balance]",F414="[Transfer]",ISBLANK(F414))</formula>
    </cfRule>
    <cfRule type="expression" dxfId="5052" priority="5059" stopIfTrue="1">
      <formula>OR(ISERROR(MATCH(F414,yearlyA,0)),ISERROR(MATCH(F414,monthlyA,0)))</formula>
    </cfRule>
  </conditionalFormatting>
  <conditionalFormatting sqref="A414">
    <cfRule type="expression" dxfId="5051" priority="5060" stopIfTrue="1">
      <formula>AND(ISERROR(MATCH(A414,accounts,0)),NOT(ISBLANK(A414)))</formula>
    </cfRule>
  </conditionalFormatting>
  <conditionalFormatting sqref="N413">
    <cfRule type="cellIs" dxfId="5050" priority="5051" stopIfTrue="1" operator="lessThan">
      <formula>0</formula>
    </cfRule>
  </conditionalFormatting>
  <conditionalFormatting sqref="F413">
    <cfRule type="expression" dxfId="5049" priority="5052" stopIfTrue="1">
      <formula>AND(NOT(ISBLANK(F413)),ISERROR(MATCH(F413,categories,0)))</formula>
    </cfRule>
    <cfRule type="expression" dxfId="5048" priority="5053" stopIfTrue="1">
      <formula>OR(F413="[Balance]",F413="[Transfer]",ISBLANK(F413))</formula>
    </cfRule>
    <cfRule type="expression" dxfId="5047" priority="5054" stopIfTrue="1">
      <formula>OR(ISERROR(MATCH(F413,yearlyA,0)),ISERROR(MATCH(F413,monthlyA,0)))</formula>
    </cfRule>
  </conditionalFormatting>
  <conditionalFormatting sqref="A413">
    <cfRule type="expression" dxfId="5046" priority="5055" stopIfTrue="1">
      <formula>AND(ISERROR(MATCH(A413,accounts,0)),NOT(ISBLANK(A413)))</formula>
    </cfRule>
  </conditionalFormatting>
  <conditionalFormatting sqref="N413">
    <cfRule type="cellIs" dxfId="5045" priority="5046" stopIfTrue="1" operator="lessThan">
      <formula>0</formula>
    </cfRule>
  </conditionalFormatting>
  <conditionalFormatting sqref="F413">
    <cfRule type="expression" dxfId="5044" priority="5047" stopIfTrue="1">
      <formula>AND(NOT(ISBLANK(F413)),ISERROR(MATCH(F413,categories,0)))</formula>
    </cfRule>
    <cfRule type="expression" dxfId="5043" priority="5048" stopIfTrue="1">
      <formula>OR(F413="[Balance]",F413="[Transfer]",ISBLANK(F413))</formula>
    </cfRule>
    <cfRule type="expression" dxfId="5042" priority="5049" stopIfTrue="1">
      <formula>OR(ISERROR(MATCH(F413,yearlyA,0)),ISERROR(MATCH(F413,monthlyA,0)))</formula>
    </cfRule>
  </conditionalFormatting>
  <conditionalFormatting sqref="A413">
    <cfRule type="expression" dxfId="5041" priority="5050" stopIfTrue="1">
      <formula>AND(ISERROR(MATCH(A413,accounts,0)),NOT(ISBLANK(A413)))</formula>
    </cfRule>
  </conditionalFormatting>
  <conditionalFormatting sqref="N415">
    <cfRule type="cellIs" dxfId="5040" priority="5041" stopIfTrue="1" operator="lessThan">
      <formula>0</formula>
    </cfRule>
  </conditionalFormatting>
  <conditionalFormatting sqref="F415">
    <cfRule type="expression" dxfId="5039" priority="5042" stopIfTrue="1">
      <formula>AND(NOT(ISBLANK(F415)),ISERROR(MATCH(F415,categories,0)))</formula>
    </cfRule>
    <cfRule type="expression" dxfId="5038" priority="5043" stopIfTrue="1">
      <formula>OR(F415="[Balance]",F415="[Transfer]",ISBLANK(F415))</formula>
    </cfRule>
    <cfRule type="expression" dxfId="5037" priority="5044" stopIfTrue="1">
      <formula>OR(ISERROR(MATCH(F415,yearlyA,0)),ISERROR(MATCH(F415,monthlyA,0)))</formula>
    </cfRule>
  </conditionalFormatting>
  <conditionalFormatting sqref="A415">
    <cfRule type="expression" dxfId="5036" priority="5045" stopIfTrue="1">
      <formula>AND(ISERROR(MATCH(A415,accounts,0)),NOT(ISBLANK(A415)))</formula>
    </cfRule>
  </conditionalFormatting>
  <conditionalFormatting sqref="N415">
    <cfRule type="cellIs" dxfId="5035" priority="5036" stopIfTrue="1" operator="lessThan">
      <formula>0</formula>
    </cfRule>
  </conditionalFormatting>
  <conditionalFormatting sqref="F415">
    <cfRule type="expression" dxfId="5034" priority="5037" stopIfTrue="1">
      <formula>AND(NOT(ISBLANK(F415)),ISERROR(MATCH(F415,categories,0)))</formula>
    </cfRule>
    <cfRule type="expression" dxfId="5033" priority="5038" stopIfTrue="1">
      <formula>OR(F415="[Balance]",F415="[Transfer]",ISBLANK(F415))</formula>
    </cfRule>
    <cfRule type="expression" dxfId="5032" priority="5039" stopIfTrue="1">
      <formula>OR(ISERROR(MATCH(F415,yearlyA,0)),ISERROR(MATCH(F415,monthlyA,0)))</formula>
    </cfRule>
  </conditionalFormatting>
  <conditionalFormatting sqref="A415">
    <cfRule type="expression" dxfId="5031" priority="5040" stopIfTrue="1">
      <formula>AND(ISERROR(MATCH(A415,accounts,0)),NOT(ISBLANK(A415)))</formula>
    </cfRule>
  </conditionalFormatting>
  <conditionalFormatting sqref="N417">
    <cfRule type="cellIs" dxfId="5030" priority="5031" stopIfTrue="1" operator="lessThan">
      <formula>0</formula>
    </cfRule>
  </conditionalFormatting>
  <conditionalFormatting sqref="F417">
    <cfRule type="expression" dxfId="5029" priority="5032" stopIfTrue="1">
      <formula>AND(NOT(ISBLANK(F417)),ISERROR(MATCH(F417,categories,0)))</formula>
    </cfRule>
    <cfRule type="expression" dxfId="5028" priority="5033" stopIfTrue="1">
      <formula>OR(F417="[Balance]",F417="[Transfer]",ISBLANK(F417))</formula>
    </cfRule>
    <cfRule type="expression" dxfId="5027" priority="5034" stopIfTrue="1">
      <formula>OR(ISERROR(MATCH(F417,yearlyA,0)),ISERROR(MATCH(F417,monthlyA,0)))</formula>
    </cfRule>
  </conditionalFormatting>
  <conditionalFormatting sqref="A417">
    <cfRule type="expression" dxfId="5026" priority="5035" stopIfTrue="1">
      <formula>AND(ISERROR(MATCH(A417,accounts,0)),NOT(ISBLANK(A417)))</formula>
    </cfRule>
  </conditionalFormatting>
  <conditionalFormatting sqref="N417">
    <cfRule type="cellIs" dxfId="5025" priority="5026" stopIfTrue="1" operator="lessThan">
      <formula>0</formula>
    </cfRule>
  </conditionalFormatting>
  <conditionalFormatting sqref="F417">
    <cfRule type="expression" dxfId="5024" priority="5027" stopIfTrue="1">
      <formula>AND(NOT(ISBLANK(F417)),ISERROR(MATCH(F417,categories,0)))</formula>
    </cfRule>
    <cfRule type="expression" dxfId="5023" priority="5028" stopIfTrue="1">
      <formula>OR(F417="[Balance]",F417="[Transfer]",ISBLANK(F417))</formula>
    </cfRule>
    <cfRule type="expression" dxfId="5022" priority="5029" stopIfTrue="1">
      <formula>OR(ISERROR(MATCH(F417,yearlyA,0)),ISERROR(MATCH(F417,monthlyA,0)))</formula>
    </cfRule>
  </conditionalFormatting>
  <conditionalFormatting sqref="A417">
    <cfRule type="expression" dxfId="5021" priority="5030" stopIfTrue="1">
      <formula>AND(ISERROR(MATCH(A417,accounts,0)),NOT(ISBLANK(A417)))</formula>
    </cfRule>
  </conditionalFormatting>
  <conditionalFormatting sqref="N416">
    <cfRule type="cellIs" dxfId="5020" priority="5021" stopIfTrue="1" operator="lessThan">
      <formula>0</formula>
    </cfRule>
  </conditionalFormatting>
  <conditionalFormatting sqref="F416">
    <cfRule type="expression" dxfId="5019" priority="5022" stopIfTrue="1">
      <formula>AND(NOT(ISBLANK(F416)),ISERROR(MATCH(F416,categories,0)))</formula>
    </cfRule>
    <cfRule type="expression" dxfId="5018" priority="5023" stopIfTrue="1">
      <formula>OR(F416="[Balance]",F416="[Transfer]",ISBLANK(F416))</formula>
    </cfRule>
    <cfRule type="expression" dxfId="5017" priority="5024" stopIfTrue="1">
      <formula>OR(ISERROR(MATCH(F416,yearlyA,0)),ISERROR(MATCH(F416,monthlyA,0)))</formula>
    </cfRule>
  </conditionalFormatting>
  <conditionalFormatting sqref="A416">
    <cfRule type="expression" dxfId="5016" priority="5025" stopIfTrue="1">
      <formula>AND(ISERROR(MATCH(A416,accounts,0)),NOT(ISBLANK(A416)))</formula>
    </cfRule>
  </conditionalFormatting>
  <conditionalFormatting sqref="N416">
    <cfRule type="cellIs" dxfId="5015" priority="5016" stopIfTrue="1" operator="lessThan">
      <formula>0</formula>
    </cfRule>
  </conditionalFormatting>
  <conditionalFormatting sqref="F416">
    <cfRule type="expression" dxfId="5014" priority="5017" stopIfTrue="1">
      <formula>AND(NOT(ISBLANK(F416)),ISERROR(MATCH(F416,categories,0)))</formula>
    </cfRule>
    <cfRule type="expression" dxfId="5013" priority="5018" stopIfTrue="1">
      <formula>OR(F416="[Balance]",F416="[Transfer]",ISBLANK(F416))</formula>
    </cfRule>
    <cfRule type="expression" dxfId="5012" priority="5019" stopIfTrue="1">
      <formula>OR(ISERROR(MATCH(F416,yearlyA,0)),ISERROR(MATCH(F416,monthlyA,0)))</formula>
    </cfRule>
  </conditionalFormatting>
  <conditionalFormatting sqref="A416">
    <cfRule type="expression" dxfId="5011" priority="5020" stopIfTrue="1">
      <formula>AND(ISERROR(MATCH(A416,accounts,0)),NOT(ISBLANK(A416)))</formula>
    </cfRule>
  </conditionalFormatting>
  <conditionalFormatting sqref="N418">
    <cfRule type="cellIs" dxfId="5010" priority="5011" stopIfTrue="1" operator="lessThan">
      <formula>0</formula>
    </cfRule>
  </conditionalFormatting>
  <conditionalFormatting sqref="F418">
    <cfRule type="expression" dxfId="5009" priority="5012" stopIfTrue="1">
      <formula>AND(NOT(ISBLANK(F418)),ISERROR(MATCH(F418,categories,0)))</formula>
    </cfRule>
    <cfRule type="expression" dxfId="5008" priority="5013" stopIfTrue="1">
      <formula>OR(F418="[Balance]",F418="[Transfer]",ISBLANK(F418))</formula>
    </cfRule>
    <cfRule type="expression" dxfId="5007" priority="5014" stopIfTrue="1">
      <formula>OR(ISERROR(MATCH(F418,yearlyA,0)),ISERROR(MATCH(F418,monthlyA,0)))</formula>
    </cfRule>
  </conditionalFormatting>
  <conditionalFormatting sqref="A418">
    <cfRule type="expression" dxfId="5006" priority="5015" stopIfTrue="1">
      <formula>AND(ISERROR(MATCH(A418,accounts,0)),NOT(ISBLANK(A418)))</formula>
    </cfRule>
  </conditionalFormatting>
  <conditionalFormatting sqref="N418">
    <cfRule type="cellIs" dxfId="5005" priority="5006" stopIfTrue="1" operator="lessThan">
      <formula>0</formula>
    </cfRule>
  </conditionalFormatting>
  <conditionalFormatting sqref="F418">
    <cfRule type="expression" dxfId="5004" priority="5007" stopIfTrue="1">
      <formula>AND(NOT(ISBLANK(F418)),ISERROR(MATCH(F418,categories,0)))</formula>
    </cfRule>
    <cfRule type="expression" dxfId="5003" priority="5008" stopIfTrue="1">
      <formula>OR(F418="[Balance]",F418="[Transfer]",ISBLANK(F418))</formula>
    </cfRule>
    <cfRule type="expression" dxfId="5002" priority="5009" stopIfTrue="1">
      <formula>OR(ISERROR(MATCH(F418,yearlyA,0)),ISERROR(MATCH(F418,monthlyA,0)))</formula>
    </cfRule>
  </conditionalFormatting>
  <conditionalFormatting sqref="A418">
    <cfRule type="expression" dxfId="5001" priority="5010" stopIfTrue="1">
      <formula>AND(ISERROR(MATCH(A418,accounts,0)),NOT(ISBLANK(A418)))</formula>
    </cfRule>
  </conditionalFormatting>
  <conditionalFormatting sqref="N420">
    <cfRule type="cellIs" dxfId="5000" priority="5001" stopIfTrue="1" operator="lessThan">
      <formula>0</formula>
    </cfRule>
  </conditionalFormatting>
  <conditionalFormatting sqref="F420">
    <cfRule type="expression" dxfId="4999" priority="5002" stopIfTrue="1">
      <formula>AND(NOT(ISBLANK(F420)),ISERROR(MATCH(F420,categories,0)))</formula>
    </cfRule>
    <cfRule type="expression" dxfId="4998" priority="5003" stopIfTrue="1">
      <formula>OR(F420="[Balance]",F420="[Transfer]",ISBLANK(F420))</formula>
    </cfRule>
    <cfRule type="expression" dxfId="4997" priority="5004" stopIfTrue="1">
      <formula>OR(ISERROR(MATCH(F420,yearlyA,0)),ISERROR(MATCH(F420,monthlyA,0)))</formula>
    </cfRule>
  </conditionalFormatting>
  <conditionalFormatting sqref="A420">
    <cfRule type="expression" dxfId="4996" priority="5005" stopIfTrue="1">
      <formula>AND(ISERROR(MATCH(A420,accounts,0)),NOT(ISBLANK(A420)))</formula>
    </cfRule>
  </conditionalFormatting>
  <conditionalFormatting sqref="N420">
    <cfRule type="cellIs" dxfId="4995" priority="4996" stopIfTrue="1" operator="lessThan">
      <formula>0</formula>
    </cfRule>
  </conditionalFormatting>
  <conditionalFormatting sqref="F420">
    <cfRule type="expression" dxfId="4994" priority="4997" stopIfTrue="1">
      <formula>AND(NOT(ISBLANK(F420)),ISERROR(MATCH(F420,categories,0)))</formula>
    </cfRule>
    <cfRule type="expression" dxfId="4993" priority="4998" stopIfTrue="1">
      <formula>OR(F420="[Balance]",F420="[Transfer]",ISBLANK(F420))</formula>
    </cfRule>
    <cfRule type="expression" dxfId="4992" priority="4999" stopIfTrue="1">
      <formula>OR(ISERROR(MATCH(F420,yearlyA,0)),ISERROR(MATCH(F420,monthlyA,0)))</formula>
    </cfRule>
  </conditionalFormatting>
  <conditionalFormatting sqref="A420">
    <cfRule type="expression" dxfId="4991" priority="5000" stopIfTrue="1">
      <formula>AND(ISERROR(MATCH(A420,accounts,0)),NOT(ISBLANK(A420)))</formula>
    </cfRule>
  </conditionalFormatting>
  <conditionalFormatting sqref="N419">
    <cfRule type="cellIs" dxfId="4990" priority="4991" stopIfTrue="1" operator="lessThan">
      <formula>0</formula>
    </cfRule>
  </conditionalFormatting>
  <conditionalFormatting sqref="F419">
    <cfRule type="expression" dxfId="4989" priority="4992" stopIfTrue="1">
      <formula>AND(NOT(ISBLANK(F419)),ISERROR(MATCH(F419,categories,0)))</formula>
    </cfRule>
    <cfRule type="expression" dxfId="4988" priority="4993" stopIfTrue="1">
      <formula>OR(F419="[Balance]",F419="[Transfer]",ISBLANK(F419))</formula>
    </cfRule>
    <cfRule type="expression" dxfId="4987" priority="4994" stopIfTrue="1">
      <formula>OR(ISERROR(MATCH(F419,yearlyA,0)),ISERROR(MATCH(F419,monthlyA,0)))</formula>
    </cfRule>
  </conditionalFormatting>
  <conditionalFormatting sqref="A419">
    <cfRule type="expression" dxfId="4986" priority="4995" stopIfTrue="1">
      <formula>AND(ISERROR(MATCH(A419,accounts,0)),NOT(ISBLANK(A419)))</formula>
    </cfRule>
  </conditionalFormatting>
  <conditionalFormatting sqref="N419">
    <cfRule type="cellIs" dxfId="4985" priority="4986" stopIfTrue="1" operator="lessThan">
      <formula>0</formula>
    </cfRule>
  </conditionalFormatting>
  <conditionalFormatting sqref="F419">
    <cfRule type="expression" dxfId="4984" priority="4987" stopIfTrue="1">
      <formula>AND(NOT(ISBLANK(F419)),ISERROR(MATCH(F419,categories,0)))</formula>
    </cfRule>
    <cfRule type="expression" dxfId="4983" priority="4988" stopIfTrue="1">
      <formula>OR(F419="[Balance]",F419="[Transfer]",ISBLANK(F419))</formula>
    </cfRule>
    <cfRule type="expression" dxfId="4982" priority="4989" stopIfTrue="1">
      <formula>OR(ISERROR(MATCH(F419,yearlyA,0)),ISERROR(MATCH(F419,monthlyA,0)))</formula>
    </cfRule>
  </conditionalFormatting>
  <conditionalFormatting sqref="A419">
    <cfRule type="expression" dxfId="4981" priority="4990" stopIfTrue="1">
      <formula>AND(ISERROR(MATCH(A419,accounts,0)),NOT(ISBLANK(A419)))</formula>
    </cfRule>
  </conditionalFormatting>
  <conditionalFormatting sqref="N421">
    <cfRule type="cellIs" dxfId="4980" priority="4981" stopIfTrue="1" operator="lessThan">
      <formula>0</formula>
    </cfRule>
  </conditionalFormatting>
  <conditionalFormatting sqref="F421">
    <cfRule type="expression" dxfId="4979" priority="4982" stopIfTrue="1">
      <formula>AND(NOT(ISBLANK(F421)),ISERROR(MATCH(F421,categories,0)))</formula>
    </cfRule>
    <cfRule type="expression" dxfId="4978" priority="4983" stopIfTrue="1">
      <formula>OR(F421="[Balance]",F421="[Transfer]",ISBLANK(F421))</formula>
    </cfRule>
    <cfRule type="expression" dxfId="4977" priority="4984" stopIfTrue="1">
      <formula>OR(ISERROR(MATCH(F421,yearlyA,0)),ISERROR(MATCH(F421,monthlyA,0)))</formula>
    </cfRule>
  </conditionalFormatting>
  <conditionalFormatting sqref="A421">
    <cfRule type="expression" dxfId="4976" priority="4985" stopIfTrue="1">
      <formula>AND(ISERROR(MATCH(A421,accounts,0)),NOT(ISBLANK(A421)))</formula>
    </cfRule>
  </conditionalFormatting>
  <conditionalFormatting sqref="N421">
    <cfRule type="cellIs" dxfId="4975" priority="4976" stopIfTrue="1" operator="lessThan">
      <formula>0</formula>
    </cfRule>
  </conditionalFormatting>
  <conditionalFormatting sqref="F421">
    <cfRule type="expression" dxfId="4974" priority="4977" stopIfTrue="1">
      <formula>AND(NOT(ISBLANK(F421)),ISERROR(MATCH(F421,categories,0)))</formula>
    </cfRule>
    <cfRule type="expression" dxfId="4973" priority="4978" stopIfTrue="1">
      <formula>OR(F421="[Balance]",F421="[Transfer]",ISBLANK(F421))</formula>
    </cfRule>
    <cfRule type="expression" dxfId="4972" priority="4979" stopIfTrue="1">
      <formula>OR(ISERROR(MATCH(F421,yearlyA,0)),ISERROR(MATCH(F421,monthlyA,0)))</formula>
    </cfRule>
  </conditionalFormatting>
  <conditionalFormatting sqref="A421">
    <cfRule type="expression" dxfId="4971" priority="4980" stopIfTrue="1">
      <formula>AND(ISERROR(MATCH(A421,accounts,0)),NOT(ISBLANK(A421)))</formula>
    </cfRule>
  </conditionalFormatting>
  <conditionalFormatting sqref="N423">
    <cfRule type="cellIs" dxfId="4970" priority="4971" stopIfTrue="1" operator="lessThan">
      <formula>0</formula>
    </cfRule>
  </conditionalFormatting>
  <conditionalFormatting sqref="F423">
    <cfRule type="expression" dxfId="4969" priority="4972" stopIfTrue="1">
      <formula>AND(NOT(ISBLANK(F423)),ISERROR(MATCH(F423,categories,0)))</formula>
    </cfRule>
    <cfRule type="expression" dxfId="4968" priority="4973" stopIfTrue="1">
      <formula>OR(F423="[Balance]",F423="[Transfer]",ISBLANK(F423))</formula>
    </cfRule>
    <cfRule type="expression" dxfId="4967" priority="4974" stopIfTrue="1">
      <formula>OR(ISERROR(MATCH(F423,yearlyA,0)),ISERROR(MATCH(F423,monthlyA,0)))</formula>
    </cfRule>
  </conditionalFormatting>
  <conditionalFormatting sqref="A423">
    <cfRule type="expression" dxfId="4966" priority="4975" stopIfTrue="1">
      <formula>AND(ISERROR(MATCH(A423,accounts,0)),NOT(ISBLANK(A423)))</formula>
    </cfRule>
  </conditionalFormatting>
  <conditionalFormatting sqref="N423">
    <cfRule type="cellIs" dxfId="4965" priority="4966" stopIfTrue="1" operator="lessThan">
      <formula>0</formula>
    </cfRule>
  </conditionalFormatting>
  <conditionalFormatting sqref="F423">
    <cfRule type="expression" dxfId="4964" priority="4967" stopIfTrue="1">
      <formula>AND(NOT(ISBLANK(F423)),ISERROR(MATCH(F423,categories,0)))</formula>
    </cfRule>
    <cfRule type="expression" dxfId="4963" priority="4968" stopIfTrue="1">
      <formula>OR(F423="[Balance]",F423="[Transfer]",ISBLANK(F423))</formula>
    </cfRule>
    <cfRule type="expression" dxfId="4962" priority="4969" stopIfTrue="1">
      <formula>OR(ISERROR(MATCH(F423,yearlyA,0)),ISERROR(MATCH(F423,monthlyA,0)))</formula>
    </cfRule>
  </conditionalFormatting>
  <conditionalFormatting sqref="A423">
    <cfRule type="expression" dxfId="4961" priority="4970" stopIfTrue="1">
      <formula>AND(ISERROR(MATCH(A423,accounts,0)),NOT(ISBLANK(A423)))</formula>
    </cfRule>
  </conditionalFormatting>
  <conditionalFormatting sqref="N422">
    <cfRule type="cellIs" dxfId="4960" priority="4961" stopIfTrue="1" operator="lessThan">
      <formula>0</formula>
    </cfRule>
  </conditionalFormatting>
  <conditionalFormatting sqref="F422">
    <cfRule type="expression" dxfId="4959" priority="4962" stopIfTrue="1">
      <formula>AND(NOT(ISBLANK(F422)),ISERROR(MATCH(F422,categories,0)))</formula>
    </cfRule>
    <cfRule type="expression" dxfId="4958" priority="4963" stopIfTrue="1">
      <formula>OR(F422="[Balance]",F422="[Transfer]",ISBLANK(F422))</formula>
    </cfRule>
    <cfRule type="expression" dxfId="4957" priority="4964" stopIfTrue="1">
      <formula>OR(ISERROR(MATCH(F422,yearlyA,0)),ISERROR(MATCH(F422,monthlyA,0)))</formula>
    </cfRule>
  </conditionalFormatting>
  <conditionalFormatting sqref="A422">
    <cfRule type="expression" dxfId="4956" priority="4965" stopIfTrue="1">
      <formula>AND(ISERROR(MATCH(A422,accounts,0)),NOT(ISBLANK(A422)))</formula>
    </cfRule>
  </conditionalFormatting>
  <conditionalFormatting sqref="N422">
    <cfRule type="cellIs" dxfId="4955" priority="4956" stopIfTrue="1" operator="lessThan">
      <formula>0</formula>
    </cfRule>
  </conditionalFormatting>
  <conditionalFormatting sqref="F422">
    <cfRule type="expression" dxfId="4954" priority="4957" stopIfTrue="1">
      <formula>AND(NOT(ISBLANK(F422)),ISERROR(MATCH(F422,categories,0)))</formula>
    </cfRule>
    <cfRule type="expression" dxfId="4953" priority="4958" stopIfTrue="1">
      <formula>OR(F422="[Balance]",F422="[Transfer]",ISBLANK(F422))</formula>
    </cfRule>
    <cfRule type="expression" dxfId="4952" priority="4959" stopIfTrue="1">
      <formula>OR(ISERROR(MATCH(F422,yearlyA,0)),ISERROR(MATCH(F422,monthlyA,0)))</formula>
    </cfRule>
  </conditionalFormatting>
  <conditionalFormatting sqref="A422">
    <cfRule type="expression" dxfId="4951" priority="4960" stopIfTrue="1">
      <formula>AND(ISERROR(MATCH(A422,accounts,0)),NOT(ISBLANK(A422)))</formula>
    </cfRule>
  </conditionalFormatting>
  <conditionalFormatting sqref="N424">
    <cfRule type="cellIs" dxfId="4950" priority="4951" stopIfTrue="1" operator="lessThan">
      <formula>0</formula>
    </cfRule>
  </conditionalFormatting>
  <conditionalFormatting sqref="F424">
    <cfRule type="expression" dxfId="4949" priority="4952" stopIfTrue="1">
      <formula>AND(NOT(ISBLANK(F424)),ISERROR(MATCH(F424,categories,0)))</formula>
    </cfRule>
    <cfRule type="expression" dxfId="4948" priority="4953" stopIfTrue="1">
      <formula>OR(F424="[Balance]",F424="[Transfer]",ISBLANK(F424))</formula>
    </cfRule>
    <cfRule type="expression" dxfId="4947" priority="4954" stopIfTrue="1">
      <formula>OR(ISERROR(MATCH(F424,yearlyA,0)),ISERROR(MATCH(F424,monthlyA,0)))</formula>
    </cfRule>
  </conditionalFormatting>
  <conditionalFormatting sqref="A424">
    <cfRule type="expression" dxfId="4946" priority="4955" stopIfTrue="1">
      <formula>AND(ISERROR(MATCH(A424,accounts,0)),NOT(ISBLANK(A424)))</formula>
    </cfRule>
  </conditionalFormatting>
  <conditionalFormatting sqref="N424">
    <cfRule type="cellIs" dxfId="4945" priority="4946" stopIfTrue="1" operator="lessThan">
      <formula>0</formula>
    </cfRule>
  </conditionalFormatting>
  <conditionalFormatting sqref="F424">
    <cfRule type="expression" dxfId="4944" priority="4947" stopIfTrue="1">
      <formula>AND(NOT(ISBLANK(F424)),ISERROR(MATCH(F424,categories,0)))</formula>
    </cfRule>
    <cfRule type="expression" dxfId="4943" priority="4948" stopIfTrue="1">
      <formula>OR(F424="[Balance]",F424="[Transfer]",ISBLANK(F424))</formula>
    </cfRule>
    <cfRule type="expression" dxfId="4942" priority="4949" stopIfTrue="1">
      <formula>OR(ISERROR(MATCH(F424,yearlyA,0)),ISERROR(MATCH(F424,monthlyA,0)))</formula>
    </cfRule>
  </conditionalFormatting>
  <conditionalFormatting sqref="A424">
    <cfRule type="expression" dxfId="4941" priority="4950" stopIfTrue="1">
      <formula>AND(ISERROR(MATCH(A424,accounts,0)),NOT(ISBLANK(A424)))</formula>
    </cfRule>
  </conditionalFormatting>
  <conditionalFormatting sqref="N426">
    <cfRule type="cellIs" dxfId="4940" priority="4941" stopIfTrue="1" operator="lessThan">
      <formula>0</formula>
    </cfRule>
  </conditionalFormatting>
  <conditionalFormatting sqref="F426">
    <cfRule type="expression" dxfId="4939" priority="4942" stopIfTrue="1">
      <formula>AND(NOT(ISBLANK(F426)),ISERROR(MATCH(F426,categories,0)))</formula>
    </cfRule>
    <cfRule type="expression" dxfId="4938" priority="4943" stopIfTrue="1">
      <formula>OR(F426="[Balance]",F426="[Transfer]",ISBLANK(F426))</formula>
    </cfRule>
    <cfRule type="expression" dxfId="4937" priority="4944" stopIfTrue="1">
      <formula>OR(ISERROR(MATCH(F426,yearlyA,0)),ISERROR(MATCH(F426,monthlyA,0)))</formula>
    </cfRule>
  </conditionalFormatting>
  <conditionalFormatting sqref="A426">
    <cfRule type="expression" dxfId="4936" priority="4945" stopIfTrue="1">
      <formula>AND(ISERROR(MATCH(A426,accounts,0)),NOT(ISBLANK(A426)))</formula>
    </cfRule>
  </conditionalFormatting>
  <conditionalFormatting sqref="N426">
    <cfRule type="cellIs" dxfId="4935" priority="4936" stopIfTrue="1" operator="lessThan">
      <formula>0</formula>
    </cfRule>
  </conditionalFormatting>
  <conditionalFormatting sqref="F426">
    <cfRule type="expression" dxfId="4934" priority="4937" stopIfTrue="1">
      <formula>AND(NOT(ISBLANK(F426)),ISERROR(MATCH(F426,categories,0)))</formula>
    </cfRule>
    <cfRule type="expression" dxfId="4933" priority="4938" stopIfTrue="1">
      <formula>OR(F426="[Balance]",F426="[Transfer]",ISBLANK(F426))</formula>
    </cfRule>
    <cfRule type="expression" dxfId="4932" priority="4939" stopIfTrue="1">
      <formula>OR(ISERROR(MATCH(F426,yearlyA,0)),ISERROR(MATCH(F426,monthlyA,0)))</formula>
    </cfRule>
  </conditionalFormatting>
  <conditionalFormatting sqref="A426">
    <cfRule type="expression" dxfId="4931" priority="4940" stopIfTrue="1">
      <formula>AND(ISERROR(MATCH(A426,accounts,0)),NOT(ISBLANK(A426)))</formula>
    </cfRule>
  </conditionalFormatting>
  <conditionalFormatting sqref="N425">
    <cfRule type="cellIs" dxfId="4930" priority="4931" stopIfTrue="1" operator="lessThan">
      <formula>0</formula>
    </cfRule>
  </conditionalFormatting>
  <conditionalFormatting sqref="F425">
    <cfRule type="expression" dxfId="4929" priority="4932" stopIfTrue="1">
      <formula>AND(NOT(ISBLANK(F425)),ISERROR(MATCH(F425,categories,0)))</formula>
    </cfRule>
    <cfRule type="expression" dxfId="4928" priority="4933" stopIfTrue="1">
      <formula>OR(F425="[Balance]",F425="[Transfer]",ISBLANK(F425))</formula>
    </cfRule>
    <cfRule type="expression" dxfId="4927" priority="4934" stopIfTrue="1">
      <formula>OR(ISERROR(MATCH(F425,yearlyA,0)),ISERROR(MATCH(F425,monthlyA,0)))</formula>
    </cfRule>
  </conditionalFormatting>
  <conditionalFormatting sqref="A425">
    <cfRule type="expression" dxfId="4926" priority="4935" stopIfTrue="1">
      <formula>AND(ISERROR(MATCH(A425,accounts,0)),NOT(ISBLANK(A425)))</formula>
    </cfRule>
  </conditionalFormatting>
  <conditionalFormatting sqref="N425">
    <cfRule type="cellIs" dxfId="4925" priority="4926" stopIfTrue="1" operator="lessThan">
      <formula>0</formula>
    </cfRule>
  </conditionalFormatting>
  <conditionalFormatting sqref="F425">
    <cfRule type="expression" dxfId="4924" priority="4927" stopIfTrue="1">
      <formula>AND(NOT(ISBLANK(F425)),ISERROR(MATCH(F425,categories,0)))</formula>
    </cfRule>
    <cfRule type="expression" dxfId="4923" priority="4928" stopIfTrue="1">
      <formula>OR(F425="[Balance]",F425="[Transfer]",ISBLANK(F425))</formula>
    </cfRule>
    <cfRule type="expression" dxfId="4922" priority="4929" stopIfTrue="1">
      <formula>OR(ISERROR(MATCH(F425,yearlyA,0)),ISERROR(MATCH(F425,monthlyA,0)))</formula>
    </cfRule>
  </conditionalFormatting>
  <conditionalFormatting sqref="A425">
    <cfRule type="expression" dxfId="4921" priority="4930" stopIfTrue="1">
      <formula>AND(ISERROR(MATCH(A425,accounts,0)),NOT(ISBLANK(A425)))</formula>
    </cfRule>
  </conditionalFormatting>
  <conditionalFormatting sqref="N427">
    <cfRule type="cellIs" dxfId="4920" priority="4921" stopIfTrue="1" operator="lessThan">
      <formula>0</formula>
    </cfRule>
  </conditionalFormatting>
  <conditionalFormatting sqref="F427">
    <cfRule type="expression" dxfId="4919" priority="4922" stopIfTrue="1">
      <formula>AND(NOT(ISBLANK(F427)),ISERROR(MATCH(F427,categories,0)))</formula>
    </cfRule>
    <cfRule type="expression" dxfId="4918" priority="4923" stopIfTrue="1">
      <formula>OR(F427="[Balance]",F427="[Transfer]",ISBLANK(F427))</formula>
    </cfRule>
    <cfRule type="expression" dxfId="4917" priority="4924" stopIfTrue="1">
      <formula>OR(ISERROR(MATCH(F427,yearlyA,0)),ISERROR(MATCH(F427,monthlyA,0)))</formula>
    </cfRule>
  </conditionalFormatting>
  <conditionalFormatting sqref="A427">
    <cfRule type="expression" dxfId="4916" priority="4925" stopIfTrue="1">
      <formula>AND(ISERROR(MATCH(A427,accounts,0)),NOT(ISBLANK(A427)))</formula>
    </cfRule>
  </conditionalFormatting>
  <conditionalFormatting sqref="N427">
    <cfRule type="cellIs" dxfId="4915" priority="4916" stopIfTrue="1" operator="lessThan">
      <formula>0</formula>
    </cfRule>
  </conditionalFormatting>
  <conditionalFormatting sqref="F427">
    <cfRule type="expression" dxfId="4914" priority="4917" stopIfTrue="1">
      <formula>AND(NOT(ISBLANK(F427)),ISERROR(MATCH(F427,categories,0)))</formula>
    </cfRule>
    <cfRule type="expression" dxfId="4913" priority="4918" stopIfTrue="1">
      <formula>OR(F427="[Balance]",F427="[Transfer]",ISBLANK(F427))</formula>
    </cfRule>
    <cfRule type="expression" dxfId="4912" priority="4919" stopIfTrue="1">
      <formula>OR(ISERROR(MATCH(F427,yearlyA,0)),ISERROR(MATCH(F427,monthlyA,0)))</formula>
    </cfRule>
  </conditionalFormatting>
  <conditionalFormatting sqref="A427">
    <cfRule type="expression" dxfId="4911" priority="4920" stopIfTrue="1">
      <formula>AND(ISERROR(MATCH(A427,accounts,0)),NOT(ISBLANK(A427)))</formula>
    </cfRule>
  </conditionalFormatting>
  <conditionalFormatting sqref="N429">
    <cfRule type="cellIs" dxfId="4910" priority="4911" stopIfTrue="1" operator="lessThan">
      <formula>0</formula>
    </cfRule>
  </conditionalFormatting>
  <conditionalFormatting sqref="F429">
    <cfRule type="expression" dxfId="4909" priority="4912" stopIfTrue="1">
      <formula>AND(NOT(ISBLANK(F429)),ISERROR(MATCH(F429,categories,0)))</formula>
    </cfRule>
    <cfRule type="expression" dxfId="4908" priority="4913" stopIfTrue="1">
      <formula>OR(F429="[Balance]",F429="[Transfer]",ISBLANK(F429))</formula>
    </cfRule>
    <cfRule type="expression" dxfId="4907" priority="4914" stopIfTrue="1">
      <formula>OR(ISERROR(MATCH(F429,yearlyA,0)),ISERROR(MATCH(F429,monthlyA,0)))</formula>
    </cfRule>
  </conditionalFormatting>
  <conditionalFormatting sqref="A429">
    <cfRule type="expression" dxfId="4906" priority="4915" stopIfTrue="1">
      <formula>AND(ISERROR(MATCH(A429,accounts,0)),NOT(ISBLANK(A429)))</formula>
    </cfRule>
  </conditionalFormatting>
  <conditionalFormatting sqref="N429">
    <cfRule type="cellIs" dxfId="4905" priority="4906" stopIfTrue="1" operator="lessThan">
      <formula>0</formula>
    </cfRule>
  </conditionalFormatting>
  <conditionalFormatting sqref="F429">
    <cfRule type="expression" dxfId="4904" priority="4907" stopIfTrue="1">
      <formula>AND(NOT(ISBLANK(F429)),ISERROR(MATCH(F429,categories,0)))</formula>
    </cfRule>
    <cfRule type="expression" dxfId="4903" priority="4908" stopIfTrue="1">
      <formula>OR(F429="[Balance]",F429="[Transfer]",ISBLANK(F429))</formula>
    </cfRule>
    <cfRule type="expression" dxfId="4902" priority="4909" stopIfTrue="1">
      <formula>OR(ISERROR(MATCH(F429,yearlyA,0)),ISERROR(MATCH(F429,monthlyA,0)))</formula>
    </cfRule>
  </conditionalFormatting>
  <conditionalFormatting sqref="A429">
    <cfRule type="expression" dxfId="4901" priority="4910" stopIfTrue="1">
      <formula>AND(ISERROR(MATCH(A429,accounts,0)),NOT(ISBLANK(A429)))</formula>
    </cfRule>
  </conditionalFormatting>
  <conditionalFormatting sqref="N428">
    <cfRule type="cellIs" dxfId="4900" priority="4901" stopIfTrue="1" operator="lessThan">
      <formula>0</formula>
    </cfRule>
  </conditionalFormatting>
  <conditionalFormatting sqref="F428">
    <cfRule type="expression" dxfId="4899" priority="4902" stopIfTrue="1">
      <formula>AND(NOT(ISBLANK(F428)),ISERROR(MATCH(F428,categories,0)))</formula>
    </cfRule>
    <cfRule type="expression" dxfId="4898" priority="4903" stopIfTrue="1">
      <formula>OR(F428="[Balance]",F428="[Transfer]",ISBLANK(F428))</formula>
    </cfRule>
    <cfRule type="expression" dxfId="4897" priority="4904" stopIfTrue="1">
      <formula>OR(ISERROR(MATCH(F428,yearlyA,0)),ISERROR(MATCH(F428,monthlyA,0)))</formula>
    </cfRule>
  </conditionalFormatting>
  <conditionalFormatting sqref="A428">
    <cfRule type="expression" dxfId="4896" priority="4905" stopIfTrue="1">
      <formula>AND(ISERROR(MATCH(A428,accounts,0)),NOT(ISBLANK(A428)))</formula>
    </cfRule>
  </conditionalFormatting>
  <conditionalFormatting sqref="N428">
    <cfRule type="cellIs" dxfId="4895" priority="4896" stopIfTrue="1" operator="lessThan">
      <formula>0</formula>
    </cfRule>
  </conditionalFormatting>
  <conditionalFormatting sqref="F428">
    <cfRule type="expression" dxfId="4894" priority="4897" stopIfTrue="1">
      <formula>AND(NOT(ISBLANK(F428)),ISERROR(MATCH(F428,categories,0)))</formula>
    </cfRule>
    <cfRule type="expression" dxfId="4893" priority="4898" stopIfTrue="1">
      <formula>OR(F428="[Balance]",F428="[Transfer]",ISBLANK(F428))</formula>
    </cfRule>
    <cfRule type="expression" dxfId="4892" priority="4899" stopIfTrue="1">
      <formula>OR(ISERROR(MATCH(F428,yearlyA,0)),ISERROR(MATCH(F428,monthlyA,0)))</formula>
    </cfRule>
  </conditionalFormatting>
  <conditionalFormatting sqref="A428">
    <cfRule type="expression" dxfId="4891" priority="4900" stopIfTrue="1">
      <formula>AND(ISERROR(MATCH(A428,accounts,0)),NOT(ISBLANK(A428)))</formula>
    </cfRule>
  </conditionalFormatting>
  <conditionalFormatting sqref="N430">
    <cfRule type="cellIs" dxfId="4890" priority="4891" stopIfTrue="1" operator="lessThan">
      <formula>0</formula>
    </cfRule>
  </conditionalFormatting>
  <conditionalFormatting sqref="F430">
    <cfRule type="expression" dxfId="4889" priority="4892" stopIfTrue="1">
      <formula>AND(NOT(ISBLANK(F430)),ISERROR(MATCH(F430,categories,0)))</formula>
    </cfRule>
    <cfRule type="expression" dxfId="4888" priority="4893" stopIfTrue="1">
      <formula>OR(F430="[Balance]",F430="[Transfer]",ISBLANK(F430))</formula>
    </cfRule>
    <cfRule type="expression" dxfId="4887" priority="4894" stopIfTrue="1">
      <formula>OR(ISERROR(MATCH(F430,yearlyA,0)),ISERROR(MATCH(F430,monthlyA,0)))</formula>
    </cfRule>
  </conditionalFormatting>
  <conditionalFormatting sqref="A430">
    <cfRule type="expression" dxfId="4886" priority="4895" stopIfTrue="1">
      <formula>AND(ISERROR(MATCH(A430,accounts,0)),NOT(ISBLANK(A430)))</formula>
    </cfRule>
  </conditionalFormatting>
  <conditionalFormatting sqref="N430">
    <cfRule type="cellIs" dxfId="4885" priority="4886" stopIfTrue="1" operator="lessThan">
      <formula>0</formula>
    </cfRule>
  </conditionalFormatting>
  <conditionalFormatting sqref="F430">
    <cfRule type="expression" dxfId="4884" priority="4887" stopIfTrue="1">
      <formula>AND(NOT(ISBLANK(F430)),ISERROR(MATCH(F430,categories,0)))</formula>
    </cfRule>
    <cfRule type="expression" dxfId="4883" priority="4888" stopIfTrue="1">
      <formula>OR(F430="[Balance]",F430="[Transfer]",ISBLANK(F430))</formula>
    </cfRule>
    <cfRule type="expression" dxfId="4882" priority="4889" stopIfTrue="1">
      <formula>OR(ISERROR(MATCH(F430,yearlyA,0)),ISERROR(MATCH(F430,monthlyA,0)))</formula>
    </cfRule>
  </conditionalFormatting>
  <conditionalFormatting sqref="A430">
    <cfRule type="expression" dxfId="4881" priority="4890" stopIfTrue="1">
      <formula>AND(ISERROR(MATCH(A430,accounts,0)),NOT(ISBLANK(A430)))</formula>
    </cfRule>
  </conditionalFormatting>
  <conditionalFormatting sqref="N432">
    <cfRule type="cellIs" dxfId="4880" priority="4881" stopIfTrue="1" operator="lessThan">
      <formula>0</formula>
    </cfRule>
  </conditionalFormatting>
  <conditionalFormatting sqref="F432">
    <cfRule type="expression" dxfId="4879" priority="4882" stopIfTrue="1">
      <formula>AND(NOT(ISBLANK(F432)),ISERROR(MATCH(F432,categories,0)))</formula>
    </cfRule>
    <cfRule type="expression" dxfId="4878" priority="4883" stopIfTrue="1">
      <formula>OR(F432="[Balance]",F432="[Transfer]",ISBLANK(F432))</formula>
    </cfRule>
    <cfRule type="expression" dxfId="4877" priority="4884" stopIfTrue="1">
      <formula>OR(ISERROR(MATCH(F432,yearlyA,0)),ISERROR(MATCH(F432,monthlyA,0)))</formula>
    </cfRule>
  </conditionalFormatting>
  <conditionalFormatting sqref="A432">
    <cfRule type="expression" dxfId="4876" priority="4885" stopIfTrue="1">
      <formula>AND(ISERROR(MATCH(A432,accounts,0)),NOT(ISBLANK(A432)))</formula>
    </cfRule>
  </conditionalFormatting>
  <conditionalFormatting sqref="N432">
    <cfRule type="cellIs" dxfId="4875" priority="4876" stopIfTrue="1" operator="lessThan">
      <formula>0</formula>
    </cfRule>
  </conditionalFormatting>
  <conditionalFormatting sqref="F432">
    <cfRule type="expression" dxfId="4874" priority="4877" stopIfTrue="1">
      <formula>AND(NOT(ISBLANK(F432)),ISERROR(MATCH(F432,categories,0)))</formula>
    </cfRule>
    <cfRule type="expression" dxfId="4873" priority="4878" stopIfTrue="1">
      <formula>OR(F432="[Balance]",F432="[Transfer]",ISBLANK(F432))</formula>
    </cfRule>
    <cfRule type="expression" dxfId="4872" priority="4879" stopIfTrue="1">
      <formula>OR(ISERROR(MATCH(F432,yearlyA,0)),ISERROR(MATCH(F432,monthlyA,0)))</formula>
    </cfRule>
  </conditionalFormatting>
  <conditionalFormatting sqref="A432">
    <cfRule type="expression" dxfId="4871" priority="4880" stopIfTrue="1">
      <formula>AND(ISERROR(MATCH(A432,accounts,0)),NOT(ISBLANK(A432)))</formula>
    </cfRule>
  </conditionalFormatting>
  <conditionalFormatting sqref="N431">
    <cfRule type="cellIs" dxfId="4870" priority="4871" stopIfTrue="1" operator="lessThan">
      <formula>0</formula>
    </cfRule>
  </conditionalFormatting>
  <conditionalFormatting sqref="F431">
    <cfRule type="expression" dxfId="4869" priority="4872" stopIfTrue="1">
      <formula>AND(NOT(ISBLANK(F431)),ISERROR(MATCH(F431,categories,0)))</formula>
    </cfRule>
    <cfRule type="expression" dxfId="4868" priority="4873" stopIfTrue="1">
      <formula>OR(F431="[Balance]",F431="[Transfer]",ISBLANK(F431))</formula>
    </cfRule>
    <cfRule type="expression" dxfId="4867" priority="4874" stopIfTrue="1">
      <formula>OR(ISERROR(MATCH(F431,yearlyA,0)),ISERROR(MATCH(F431,monthlyA,0)))</formula>
    </cfRule>
  </conditionalFormatting>
  <conditionalFormatting sqref="A431">
    <cfRule type="expression" dxfId="4866" priority="4875" stopIfTrue="1">
      <formula>AND(ISERROR(MATCH(A431,accounts,0)),NOT(ISBLANK(A431)))</formula>
    </cfRule>
  </conditionalFormatting>
  <conditionalFormatting sqref="N431">
    <cfRule type="cellIs" dxfId="4865" priority="4866" stopIfTrue="1" operator="lessThan">
      <formula>0</formula>
    </cfRule>
  </conditionalFormatting>
  <conditionalFormatting sqref="F431">
    <cfRule type="expression" dxfId="4864" priority="4867" stopIfTrue="1">
      <formula>AND(NOT(ISBLANK(F431)),ISERROR(MATCH(F431,categories,0)))</formula>
    </cfRule>
    <cfRule type="expression" dxfId="4863" priority="4868" stopIfTrue="1">
      <formula>OR(F431="[Balance]",F431="[Transfer]",ISBLANK(F431))</formula>
    </cfRule>
    <cfRule type="expression" dxfId="4862" priority="4869" stopIfTrue="1">
      <formula>OR(ISERROR(MATCH(F431,yearlyA,0)),ISERROR(MATCH(F431,monthlyA,0)))</formula>
    </cfRule>
  </conditionalFormatting>
  <conditionalFormatting sqref="A431">
    <cfRule type="expression" dxfId="4861" priority="4870" stopIfTrue="1">
      <formula>AND(ISERROR(MATCH(A431,accounts,0)),NOT(ISBLANK(A431)))</formula>
    </cfRule>
  </conditionalFormatting>
  <conditionalFormatting sqref="N433">
    <cfRule type="cellIs" dxfId="4860" priority="4861" stopIfTrue="1" operator="lessThan">
      <formula>0</formula>
    </cfRule>
  </conditionalFormatting>
  <conditionalFormatting sqref="F433">
    <cfRule type="expression" dxfId="4859" priority="4862" stopIfTrue="1">
      <formula>AND(NOT(ISBLANK(F433)),ISERROR(MATCH(F433,categories,0)))</formula>
    </cfRule>
    <cfRule type="expression" dxfId="4858" priority="4863" stopIfTrue="1">
      <formula>OR(F433="[Balance]",F433="[Transfer]",ISBLANK(F433))</formula>
    </cfRule>
    <cfRule type="expression" dxfId="4857" priority="4864" stopIfTrue="1">
      <formula>OR(ISERROR(MATCH(F433,yearlyA,0)),ISERROR(MATCH(F433,monthlyA,0)))</formula>
    </cfRule>
  </conditionalFormatting>
  <conditionalFormatting sqref="A433">
    <cfRule type="expression" dxfId="4856" priority="4865" stopIfTrue="1">
      <formula>AND(ISERROR(MATCH(A433,accounts,0)),NOT(ISBLANK(A433)))</formula>
    </cfRule>
  </conditionalFormatting>
  <conditionalFormatting sqref="N433">
    <cfRule type="cellIs" dxfId="4855" priority="4856" stopIfTrue="1" operator="lessThan">
      <formula>0</formula>
    </cfRule>
  </conditionalFormatting>
  <conditionalFormatting sqref="F433">
    <cfRule type="expression" dxfId="4854" priority="4857" stopIfTrue="1">
      <formula>AND(NOT(ISBLANK(F433)),ISERROR(MATCH(F433,categories,0)))</formula>
    </cfRule>
    <cfRule type="expression" dxfId="4853" priority="4858" stopIfTrue="1">
      <formula>OR(F433="[Balance]",F433="[Transfer]",ISBLANK(F433))</formula>
    </cfRule>
    <cfRule type="expression" dxfId="4852" priority="4859" stopIfTrue="1">
      <formula>OR(ISERROR(MATCH(F433,yearlyA,0)),ISERROR(MATCH(F433,monthlyA,0)))</formula>
    </cfRule>
  </conditionalFormatting>
  <conditionalFormatting sqref="A433">
    <cfRule type="expression" dxfId="4851" priority="4860" stopIfTrue="1">
      <formula>AND(ISERROR(MATCH(A433,accounts,0)),NOT(ISBLANK(A433)))</formula>
    </cfRule>
  </conditionalFormatting>
  <conditionalFormatting sqref="N435">
    <cfRule type="cellIs" dxfId="4850" priority="4851" stopIfTrue="1" operator="lessThan">
      <formula>0</formula>
    </cfRule>
  </conditionalFormatting>
  <conditionalFormatting sqref="F435">
    <cfRule type="expression" dxfId="4849" priority="4852" stopIfTrue="1">
      <formula>AND(NOT(ISBLANK(F435)),ISERROR(MATCH(F435,categories,0)))</formula>
    </cfRule>
    <cfRule type="expression" dxfId="4848" priority="4853" stopIfTrue="1">
      <formula>OR(F435="[Balance]",F435="[Transfer]",ISBLANK(F435))</formula>
    </cfRule>
    <cfRule type="expression" dxfId="4847" priority="4854" stopIfTrue="1">
      <formula>OR(ISERROR(MATCH(F435,yearlyA,0)),ISERROR(MATCH(F435,monthlyA,0)))</formula>
    </cfRule>
  </conditionalFormatting>
  <conditionalFormatting sqref="A435">
    <cfRule type="expression" dxfId="4846" priority="4855" stopIfTrue="1">
      <formula>AND(ISERROR(MATCH(A435,accounts,0)),NOT(ISBLANK(A435)))</formula>
    </cfRule>
  </conditionalFormatting>
  <conditionalFormatting sqref="N435">
    <cfRule type="cellIs" dxfId="4845" priority="4846" stopIfTrue="1" operator="lessThan">
      <formula>0</formula>
    </cfRule>
  </conditionalFormatting>
  <conditionalFormatting sqref="F435">
    <cfRule type="expression" dxfId="4844" priority="4847" stopIfTrue="1">
      <formula>AND(NOT(ISBLANK(F435)),ISERROR(MATCH(F435,categories,0)))</formula>
    </cfRule>
    <cfRule type="expression" dxfId="4843" priority="4848" stopIfTrue="1">
      <formula>OR(F435="[Balance]",F435="[Transfer]",ISBLANK(F435))</formula>
    </cfRule>
    <cfRule type="expression" dxfId="4842" priority="4849" stopIfTrue="1">
      <formula>OR(ISERROR(MATCH(F435,yearlyA,0)),ISERROR(MATCH(F435,monthlyA,0)))</formula>
    </cfRule>
  </conditionalFormatting>
  <conditionalFormatting sqref="A435">
    <cfRule type="expression" dxfId="4841" priority="4850" stopIfTrue="1">
      <formula>AND(ISERROR(MATCH(A435,accounts,0)),NOT(ISBLANK(A435)))</formula>
    </cfRule>
  </conditionalFormatting>
  <conditionalFormatting sqref="N434">
    <cfRule type="cellIs" dxfId="4840" priority="4841" stopIfTrue="1" operator="lessThan">
      <formula>0</formula>
    </cfRule>
  </conditionalFormatting>
  <conditionalFormatting sqref="F434">
    <cfRule type="expression" dxfId="4839" priority="4842" stopIfTrue="1">
      <formula>AND(NOT(ISBLANK(F434)),ISERROR(MATCH(F434,categories,0)))</formula>
    </cfRule>
    <cfRule type="expression" dxfId="4838" priority="4843" stopIfTrue="1">
      <formula>OR(F434="[Balance]",F434="[Transfer]",ISBLANK(F434))</formula>
    </cfRule>
    <cfRule type="expression" dxfId="4837" priority="4844" stopIfTrue="1">
      <formula>OR(ISERROR(MATCH(F434,yearlyA,0)),ISERROR(MATCH(F434,monthlyA,0)))</formula>
    </cfRule>
  </conditionalFormatting>
  <conditionalFormatting sqref="A434">
    <cfRule type="expression" dxfId="4836" priority="4845" stopIfTrue="1">
      <formula>AND(ISERROR(MATCH(A434,accounts,0)),NOT(ISBLANK(A434)))</formula>
    </cfRule>
  </conditionalFormatting>
  <conditionalFormatting sqref="N434">
    <cfRule type="cellIs" dxfId="4835" priority="4836" stopIfTrue="1" operator="lessThan">
      <formula>0</formula>
    </cfRule>
  </conditionalFormatting>
  <conditionalFormatting sqref="F434">
    <cfRule type="expression" dxfId="4834" priority="4837" stopIfTrue="1">
      <formula>AND(NOT(ISBLANK(F434)),ISERROR(MATCH(F434,categories,0)))</formula>
    </cfRule>
    <cfRule type="expression" dxfId="4833" priority="4838" stopIfTrue="1">
      <formula>OR(F434="[Balance]",F434="[Transfer]",ISBLANK(F434))</formula>
    </cfRule>
    <cfRule type="expression" dxfId="4832" priority="4839" stopIfTrue="1">
      <formula>OR(ISERROR(MATCH(F434,yearlyA,0)),ISERROR(MATCH(F434,monthlyA,0)))</formula>
    </cfRule>
  </conditionalFormatting>
  <conditionalFormatting sqref="A434">
    <cfRule type="expression" dxfId="4831" priority="4840" stopIfTrue="1">
      <formula>AND(ISERROR(MATCH(A434,accounts,0)),NOT(ISBLANK(A434)))</formula>
    </cfRule>
  </conditionalFormatting>
  <conditionalFormatting sqref="F436">
    <cfRule type="expression" dxfId="4830" priority="4832" stopIfTrue="1">
      <formula>AND(NOT(ISBLANK(F436)),ISERROR(MATCH(F436,categories,0)))</formula>
    </cfRule>
    <cfRule type="expression" dxfId="4829" priority="4833" stopIfTrue="1">
      <formula>OR(F436="[Balance]",F436="[Transfer]",ISBLANK(F436))</formula>
    </cfRule>
    <cfRule type="expression" dxfId="4828" priority="4834" stopIfTrue="1">
      <formula>OR(ISERROR(MATCH(F436,yearlyA,0)),ISERROR(MATCH(F436,monthlyA,0)))</formula>
    </cfRule>
  </conditionalFormatting>
  <conditionalFormatting sqref="A436">
    <cfRule type="expression" dxfId="4827" priority="4835" stopIfTrue="1">
      <formula>AND(ISERROR(MATCH(A436,accounts,0)),NOT(ISBLANK(A436)))</formula>
    </cfRule>
  </conditionalFormatting>
  <conditionalFormatting sqref="F436">
    <cfRule type="expression" dxfId="4826" priority="4827" stopIfTrue="1">
      <formula>AND(NOT(ISBLANK(F436)),ISERROR(MATCH(F436,categories,0)))</formula>
    </cfRule>
    <cfRule type="expression" dxfId="4825" priority="4828" stopIfTrue="1">
      <formula>OR(F436="[Balance]",F436="[Transfer]",ISBLANK(F436))</formula>
    </cfRule>
    <cfRule type="expression" dxfId="4824" priority="4829" stopIfTrue="1">
      <formula>OR(ISERROR(MATCH(F436,yearlyA,0)),ISERROR(MATCH(F436,monthlyA,0)))</formula>
    </cfRule>
  </conditionalFormatting>
  <conditionalFormatting sqref="A436">
    <cfRule type="expression" dxfId="4823" priority="4830" stopIfTrue="1">
      <formula>AND(ISERROR(MATCH(A436,accounts,0)),NOT(ISBLANK(A436)))</formula>
    </cfRule>
  </conditionalFormatting>
  <conditionalFormatting sqref="N438">
    <cfRule type="cellIs" dxfId="4822" priority="4821" stopIfTrue="1" operator="lessThan">
      <formula>0</formula>
    </cfRule>
  </conditionalFormatting>
  <conditionalFormatting sqref="F438">
    <cfRule type="expression" dxfId="4821" priority="4822" stopIfTrue="1">
      <formula>AND(NOT(ISBLANK(F438)),ISERROR(MATCH(F438,categories,0)))</formula>
    </cfRule>
    <cfRule type="expression" dxfId="4820" priority="4823" stopIfTrue="1">
      <formula>OR(F438="[Balance]",F438="[Transfer]",ISBLANK(F438))</formula>
    </cfRule>
    <cfRule type="expression" dxfId="4819" priority="4824" stopIfTrue="1">
      <formula>OR(ISERROR(MATCH(F438,yearlyA,0)),ISERROR(MATCH(F438,monthlyA,0)))</formula>
    </cfRule>
  </conditionalFormatting>
  <conditionalFormatting sqref="A438">
    <cfRule type="expression" dxfId="4818" priority="4825" stopIfTrue="1">
      <formula>AND(ISERROR(MATCH(A438,accounts,0)),NOT(ISBLANK(A438)))</formula>
    </cfRule>
  </conditionalFormatting>
  <conditionalFormatting sqref="N438">
    <cfRule type="cellIs" dxfId="4817" priority="4816" stopIfTrue="1" operator="lessThan">
      <formula>0</formula>
    </cfRule>
  </conditionalFormatting>
  <conditionalFormatting sqref="F438">
    <cfRule type="expression" dxfId="4816" priority="4817" stopIfTrue="1">
      <formula>AND(NOT(ISBLANK(F438)),ISERROR(MATCH(F438,categories,0)))</formula>
    </cfRule>
    <cfRule type="expression" dxfId="4815" priority="4818" stopIfTrue="1">
      <formula>OR(F438="[Balance]",F438="[Transfer]",ISBLANK(F438))</formula>
    </cfRule>
    <cfRule type="expression" dxfId="4814" priority="4819" stopIfTrue="1">
      <formula>OR(ISERROR(MATCH(F438,yearlyA,0)),ISERROR(MATCH(F438,monthlyA,0)))</formula>
    </cfRule>
  </conditionalFormatting>
  <conditionalFormatting sqref="A438">
    <cfRule type="expression" dxfId="4813" priority="4820" stopIfTrue="1">
      <formula>AND(ISERROR(MATCH(A438,accounts,0)),NOT(ISBLANK(A438)))</formula>
    </cfRule>
  </conditionalFormatting>
  <conditionalFormatting sqref="N437">
    <cfRule type="cellIs" dxfId="4812" priority="4811" stopIfTrue="1" operator="lessThan">
      <formula>0</formula>
    </cfRule>
  </conditionalFormatting>
  <conditionalFormatting sqref="F437">
    <cfRule type="expression" dxfId="4811" priority="4812" stopIfTrue="1">
      <formula>AND(NOT(ISBLANK(F437)),ISERROR(MATCH(F437,categories,0)))</formula>
    </cfRule>
    <cfRule type="expression" dxfId="4810" priority="4813" stopIfTrue="1">
      <formula>OR(F437="[Balance]",F437="[Transfer]",ISBLANK(F437))</formula>
    </cfRule>
    <cfRule type="expression" dxfId="4809" priority="4814" stopIfTrue="1">
      <formula>OR(ISERROR(MATCH(F437,yearlyA,0)),ISERROR(MATCH(F437,monthlyA,0)))</formula>
    </cfRule>
  </conditionalFormatting>
  <conditionalFormatting sqref="A437">
    <cfRule type="expression" dxfId="4808" priority="4815" stopIfTrue="1">
      <formula>AND(ISERROR(MATCH(A437,accounts,0)),NOT(ISBLANK(A437)))</formula>
    </cfRule>
  </conditionalFormatting>
  <conditionalFormatting sqref="N437">
    <cfRule type="cellIs" dxfId="4807" priority="4806" stopIfTrue="1" operator="lessThan">
      <formula>0</formula>
    </cfRule>
  </conditionalFormatting>
  <conditionalFormatting sqref="F437">
    <cfRule type="expression" dxfId="4806" priority="4807" stopIfTrue="1">
      <formula>AND(NOT(ISBLANK(F437)),ISERROR(MATCH(F437,categories,0)))</formula>
    </cfRule>
    <cfRule type="expression" dxfId="4805" priority="4808" stopIfTrue="1">
      <formula>OR(F437="[Balance]",F437="[Transfer]",ISBLANK(F437))</formula>
    </cfRule>
    <cfRule type="expression" dxfId="4804" priority="4809" stopIfTrue="1">
      <formula>OR(ISERROR(MATCH(F437,yearlyA,0)),ISERROR(MATCH(F437,monthlyA,0)))</formula>
    </cfRule>
  </conditionalFormatting>
  <conditionalFormatting sqref="A437">
    <cfRule type="expression" dxfId="4803" priority="4810" stopIfTrue="1">
      <formula>AND(ISERROR(MATCH(A437,accounts,0)),NOT(ISBLANK(A437)))</formula>
    </cfRule>
  </conditionalFormatting>
  <conditionalFormatting sqref="N439">
    <cfRule type="cellIs" dxfId="4802" priority="4801" stopIfTrue="1" operator="lessThan">
      <formula>0</formula>
    </cfRule>
  </conditionalFormatting>
  <conditionalFormatting sqref="F439">
    <cfRule type="expression" dxfId="4801" priority="4802" stopIfTrue="1">
      <formula>AND(NOT(ISBLANK(F439)),ISERROR(MATCH(F439,categories,0)))</formula>
    </cfRule>
    <cfRule type="expression" dxfId="4800" priority="4803" stopIfTrue="1">
      <formula>OR(F439="[Balance]",F439="[Transfer]",ISBLANK(F439))</formula>
    </cfRule>
    <cfRule type="expression" dxfId="4799" priority="4804" stopIfTrue="1">
      <formula>OR(ISERROR(MATCH(F439,yearlyA,0)),ISERROR(MATCH(F439,monthlyA,0)))</formula>
    </cfRule>
  </conditionalFormatting>
  <conditionalFormatting sqref="A439">
    <cfRule type="expression" dxfId="4798" priority="4805" stopIfTrue="1">
      <formula>AND(ISERROR(MATCH(A439,accounts,0)),NOT(ISBLANK(A439)))</formula>
    </cfRule>
  </conditionalFormatting>
  <conditionalFormatting sqref="N439">
    <cfRule type="cellIs" dxfId="4797" priority="4796" stopIfTrue="1" operator="lessThan">
      <formula>0</formula>
    </cfRule>
  </conditionalFormatting>
  <conditionalFormatting sqref="F439">
    <cfRule type="expression" dxfId="4796" priority="4797" stopIfTrue="1">
      <formula>AND(NOT(ISBLANK(F439)),ISERROR(MATCH(F439,categories,0)))</formula>
    </cfRule>
    <cfRule type="expression" dxfId="4795" priority="4798" stopIfTrue="1">
      <formula>OR(F439="[Balance]",F439="[Transfer]",ISBLANK(F439))</formula>
    </cfRule>
    <cfRule type="expression" dxfId="4794" priority="4799" stopIfTrue="1">
      <formula>OR(ISERROR(MATCH(F439,yearlyA,0)),ISERROR(MATCH(F439,monthlyA,0)))</formula>
    </cfRule>
  </conditionalFormatting>
  <conditionalFormatting sqref="A439">
    <cfRule type="expression" dxfId="4793" priority="4800" stopIfTrue="1">
      <formula>AND(ISERROR(MATCH(A439,accounts,0)),NOT(ISBLANK(A439)))</formula>
    </cfRule>
  </conditionalFormatting>
  <conditionalFormatting sqref="N441">
    <cfRule type="cellIs" dxfId="4792" priority="4791" stopIfTrue="1" operator="lessThan">
      <formula>0</formula>
    </cfRule>
  </conditionalFormatting>
  <conditionalFormatting sqref="F441">
    <cfRule type="expression" dxfId="4791" priority="4792" stopIfTrue="1">
      <formula>AND(NOT(ISBLANK(F441)),ISERROR(MATCH(F441,categories,0)))</formula>
    </cfRule>
    <cfRule type="expression" dxfId="4790" priority="4793" stopIfTrue="1">
      <formula>OR(F441="[Balance]",F441="[Transfer]",ISBLANK(F441))</formula>
    </cfRule>
    <cfRule type="expression" dxfId="4789" priority="4794" stopIfTrue="1">
      <formula>OR(ISERROR(MATCH(F441,yearlyA,0)),ISERROR(MATCH(F441,monthlyA,0)))</formula>
    </cfRule>
  </conditionalFormatting>
  <conditionalFormatting sqref="A441">
    <cfRule type="expression" dxfId="4788" priority="4795" stopIfTrue="1">
      <formula>AND(ISERROR(MATCH(A441,accounts,0)),NOT(ISBLANK(A441)))</formula>
    </cfRule>
  </conditionalFormatting>
  <conditionalFormatting sqref="N441">
    <cfRule type="cellIs" dxfId="4787" priority="4786" stopIfTrue="1" operator="lessThan">
      <formula>0</formula>
    </cfRule>
  </conditionalFormatting>
  <conditionalFormatting sqref="F441">
    <cfRule type="expression" dxfId="4786" priority="4787" stopIfTrue="1">
      <formula>AND(NOT(ISBLANK(F441)),ISERROR(MATCH(F441,categories,0)))</formula>
    </cfRule>
    <cfRule type="expression" dxfId="4785" priority="4788" stopIfTrue="1">
      <formula>OR(F441="[Balance]",F441="[Transfer]",ISBLANK(F441))</formula>
    </cfRule>
    <cfRule type="expression" dxfId="4784" priority="4789" stopIfTrue="1">
      <formula>OR(ISERROR(MATCH(F441,yearlyA,0)),ISERROR(MATCH(F441,monthlyA,0)))</formula>
    </cfRule>
  </conditionalFormatting>
  <conditionalFormatting sqref="A441">
    <cfRule type="expression" dxfId="4783" priority="4790" stopIfTrue="1">
      <formula>AND(ISERROR(MATCH(A441,accounts,0)),NOT(ISBLANK(A441)))</formula>
    </cfRule>
  </conditionalFormatting>
  <conditionalFormatting sqref="N440">
    <cfRule type="cellIs" dxfId="4782" priority="4781" stopIfTrue="1" operator="lessThan">
      <formula>0</formula>
    </cfRule>
  </conditionalFormatting>
  <conditionalFormatting sqref="F440">
    <cfRule type="expression" dxfId="4781" priority="4782" stopIfTrue="1">
      <formula>AND(NOT(ISBLANK(F440)),ISERROR(MATCH(F440,categories,0)))</formula>
    </cfRule>
    <cfRule type="expression" dxfId="4780" priority="4783" stopIfTrue="1">
      <formula>OR(F440="[Balance]",F440="[Transfer]",ISBLANK(F440))</formula>
    </cfRule>
    <cfRule type="expression" dxfId="4779" priority="4784" stopIfTrue="1">
      <formula>OR(ISERROR(MATCH(F440,yearlyA,0)),ISERROR(MATCH(F440,monthlyA,0)))</formula>
    </cfRule>
  </conditionalFormatting>
  <conditionalFormatting sqref="A440">
    <cfRule type="expression" dxfId="4778" priority="4785" stopIfTrue="1">
      <formula>AND(ISERROR(MATCH(A440,accounts,0)),NOT(ISBLANK(A440)))</formula>
    </cfRule>
  </conditionalFormatting>
  <conditionalFormatting sqref="N440">
    <cfRule type="cellIs" dxfId="4777" priority="4776" stopIfTrue="1" operator="lessThan">
      <formula>0</formula>
    </cfRule>
  </conditionalFormatting>
  <conditionalFormatting sqref="F440">
    <cfRule type="expression" dxfId="4776" priority="4777" stopIfTrue="1">
      <formula>AND(NOT(ISBLANK(F440)),ISERROR(MATCH(F440,categories,0)))</formula>
    </cfRule>
    <cfRule type="expression" dxfId="4775" priority="4778" stopIfTrue="1">
      <formula>OR(F440="[Balance]",F440="[Transfer]",ISBLANK(F440))</formula>
    </cfRule>
    <cfRule type="expression" dxfId="4774" priority="4779" stopIfTrue="1">
      <formula>OR(ISERROR(MATCH(F440,yearlyA,0)),ISERROR(MATCH(F440,monthlyA,0)))</formula>
    </cfRule>
  </conditionalFormatting>
  <conditionalFormatting sqref="A440">
    <cfRule type="expression" dxfId="4773" priority="4780" stopIfTrue="1">
      <formula>AND(ISERROR(MATCH(A440,accounts,0)),NOT(ISBLANK(A440)))</formula>
    </cfRule>
  </conditionalFormatting>
  <conditionalFormatting sqref="N442">
    <cfRule type="cellIs" dxfId="4772" priority="4771" stopIfTrue="1" operator="lessThan">
      <formula>0</formula>
    </cfRule>
  </conditionalFormatting>
  <conditionalFormatting sqref="F442">
    <cfRule type="expression" dxfId="4771" priority="4772" stopIfTrue="1">
      <formula>AND(NOT(ISBLANK(F442)),ISERROR(MATCH(F442,categories,0)))</formula>
    </cfRule>
    <cfRule type="expression" dxfId="4770" priority="4773" stopIfTrue="1">
      <formula>OR(F442="[Balance]",F442="[Transfer]",ISBLANK(F442))</formula>
    </cfRule>
    <cfRule type="expression" dxfId="4769" priority="4774" stopIfTrue="1">
      <formula>OR(ISERROR(MATCH(F442,yearlyA,0)),ISERROR(MATCH(F442,monthlyA,0)))</formula>
    </cfRule>
  </conditionalFormatting>
  <conditionalFormatting sqref="A442">
    <cfRule type="expression" dxfId="4768" priority="4775" stopIfTrue="1">
      <formula>AND(ISERROR(MATCH(A442,accounts,0)),NOT(ISBLANK(A442)))</formula>
    </cfRule>
  </conditionalFormatting>
  <conditionalFormatting sqref="N442">
    <cfRule type="cellIs" dxfId="4767" priority="4766" stopIfTrue="1" operator="lessThan">
      <formula>0</formula>
    </cfRule>
  </conditionalFormatting>
  <conditionalFormatting sqref="F442">
    <cfRule type="expression" dxfId="4766" priority="4767" stopIfTrue="1">
      <formula>AND(NOT(ISBLANK(F442)),ISERROR(MATCH(F442,categories,0)))</formula>
    </cfRule>
    <cfRule type="expression" dxfId="4765" priority="4768" stopIfTrue="1">
      <formula>OR(F442="[Balance]",F442="[Transfer]",ISBLANK(F442))</formula>
    </cfRule>
    <cfRule type="expression" dxfId="4764" priority="4769" stopIfTrue="1">
      <formula>OR(ISERROR(MATCH(F442,yearlyA,0)),ISERROR(MATCH(F442,monthlyA,0)))</formula>
    </cfRule>
  </conditionalFormatting>
  <conditionalFormatting sqref="A442">
    <cfRule type="expression" dxfId="4763" priority="4770" stopIfTrue="1">
      <formula>AND(ISERROR(MATCH(A442,accounts,0)),NOT(ISBLANK(A442)))</formula>
    </cfRule>
  </conditionalFormatting>
  <conditionalFormatting sqref="N444">
    <cfRule type="cellIs" dxfId="4762" priority="4761" stopIfTrue="1" operator="lessThan">
      <formula>0</formula>
    </cfRule>
  </conditionalFormatting>
  <conditionalFormatting sqref="F444">
    <cfRule type="expression" dxfId="4761" priority="4762" stopIfTrue="1">
      <formula>AND(NOT(ISBLANK(F444)),ISERROR(MATCH(F444,categories,0)))</formula>
    </cfRule>
    <cfRule type="expression" dxfId="4760" priority="4763" stopIfTrue="1">
      <formula>OR(F444="[Balance]",F444="[Transfer]",ISBLANK(F444))</formula>
    </cfRule>
    <cfRule type="expression" dxfId="4759" priority="4764" stopIfTrue="1">
      <formula>OR(ISERROR(MATCH(F444,yearlyA,0)),ISERROR(MATCH(F444,monthlyA,0)))</formula>
    </cfRule>
  </conditionalFormatting>
  <conditionalFormatting sqref="A444">
    <cfRule type="expression" dxfId="4758" priority="4765" stopIfTrue="1">
      <formula>AND(ISERROR(MATCH(A444,accounts,0)),NOT(ISBLANK(A444)))</formula>
    </cfRule>
  </conditionalFormatting>
  <conditionalFormatting sqref="N444">
    <cfRule type="cellIs" dxfId="4757" priority="4756" stopIfTrue="1" operator="lessThan">
      <formula>0</formula>
    </cfRule>
  </conditionalFormatting>
  <conditionalFormatting sqref="F444">
    <cfRule type="expression" dxfId="4756" priority="4757" stopIfTrue="1">
      <formula>AND(NOT(ISBLANK(F444)),ISERROR(MATCH(F444,categories,0)))</formula>
    </cfRule>
    <cfRule type="expression" dxfId="4755" priority="4758" stopIfTrue="1">
      <formula>OR(F444="[Balance]",F444="[Transfer]",ISBLANK(F444))</formula>
    </cfRule>
    <cfRule type="expression" dxfId="4754" priority="4759" stopIfTrue="1">
      <formula>OR(ISERROR(MATCH(F444,yearlyA,0)),ISERROR(MATCH(F444,monthlyA,0)))</formula>
    </cfRule>
  </conditionalFormatting>
  <conditionalFormatting sqref="A444">
    <cfRule type="expression" dxfId="4753" priority="4760" stopIfTrue="1">
      <formula>AND(ISERROR(MATCH(A444,accounts,0)),NOT(ISBLANK(A444)))</formula>
    </cfRule>
  </conditionalFormatting>
  <conditionalFormatting sqref="N443">
    <cfRule type="cellIs" dxfId="4752" priority="4751" stopIfTrue="1" operator="lessThan">
      <formula>0</formula>
    </cfRule>
  </conditionalFormatting>
  <conditionalFormatting sqref="F443">
    <cfRule type="expression" dxfId="4751" priority="4752" stopIfTrue="1">
      <formula>AND(NOT(ISBLANK(F443)),ISERROR(MATCH(F443,categories,0)))</formula>
    </cfRule>
    <cfRule type="expression" dxfId="4750" priority="4753" stopIfTrue="1">
      <formula>OR(F443="[Balance]",F443="[Transfer]",ISBLANK(F443))</formula>
    </cfRule>
    <cfRule type="expression" dxfId="4749" priority="4754" stopIfTrue="1">
      <formula>OR(ISERROR(MATCH(F443,yearlyA,0)),ISERROR(MATCH(F443,monthlyA,0)))</formula>
    </cfRule>
  </conditionalFormatting>
  <conditionalFormatting sqref="A443">
    <cfRule type="expression" dxfId="4748" priority="4755" stopIfTrue="1">
      <formula>AND(ISERROR(MATCH(A443,accounts,0)),NOT(ISBLANK(A443)))</formula>
    </cfRule>
  </conditionalFormatting>
  <conditionalFormatting sqref="N443">
    <cfRule type="cellIs" dxfId="4747" priority="4746" stopIfTrue="1" operator="lessThan">
      <formula>0</formula>
    </cfRule>
  </conditionalFormatting>
  <conditionalFormatting sqref="F443">
    <cfRule type="expression" dxfId="4746" priority="4747" stopIfTrue="1">
      <formula>AND(NOT(ISBLANK(F443)),ISERROR(MATCH(F443,categories,0)))</formula>
    </cfRule>
    <cfRule type="expression" dxfId="4745" priority="4748" stopIfTrue="1">
      <formula>OR(F443="[Balance]",F443="[Transfer]",ISBLANK(F443))</formula>
    </cfRule>
    <cfRule type="expression" dxfId="4744" priority="4749" stopIfTrue="1">
      <formula>OR(ISERROR(MATCH(F443,yearlyA,0)),ISERROR(MATCH(F443,monthlyA,0)))</formula>
    </cfRule>
  </conditionalFormatting>
  <conditionalFormatting sqref="A443">
    <cfRule type="expression" dxfId="4743" priority="4750" stopIfTrue="1">
      <formula>AND(ISERROR(MATCH(A443,accounts,0)),NOT(ISBLANK(A443)))</formula>
    </cfRule>
  </conditionalFormatting>
  <conditionalFormatting sqref="N445">
    <cfRule type="cellIs" dxfId="4742" priority="4741" stopIfTrue="1" operator="lessThan">
      <formula>0</formula>
    </cfRule>
  </conditionalFormatting>
  <conditionalFormatting sqref="F445">
    <cfRule type="expression" dxfId="4741" priority="4742" stopIfTrue="1">
      <formula>AND(NOT(ISBLANK(F445)),ISERROR(MATCH(F445,categories,0)))</formula>
    </cfRule>
    <cfRule type="expression" dxfId="4740" priority="4743" stopIfTrue="1">
      <formula>OR(F445="[Balance]",F445="[Transfer]",ISBLANK(F445))</formula>
    </cfRule>
    <cfRule type="expression" dxfId="4739" priority="4744" stopIfTrue="1">
      <formula>OR(ISERROR(MATCH(F445,yearlyA,0)),ISERROR(MATCH(F445,monthlyA,0)))</formula>
    </cfRule>
  </conditionalFormatting>
  <conditionalFormatting sqref="A445">
    <cfRule type="expression" dxfId="4738" priority="4745" stopIfTrue="1">
      <formula>AND(ISERROR(MATCH(A445,accounts,0)),NOT(ISBLANK(A445)))</formula>
    </cfRule>
  </conditionalFormatting>
  <conditionalFormatting sqref="N445">
    <cfRule type="cellIs" dxfId="4737" priority="4736" stopIfTrue="1" operator="lessThan">
      <formula>0</formula>
    </cfRule>
  </conditionalFormatting>
  <conditionalFormatting sqref="F445">
    <cfRule type="expression" dxfId="4736" priority="4737" stopIfTrue="1">
      <formula>AND(NOT(ISBLANK(F445)),ISERROR(MATCH(F445,categories,0)))</formula>
    </cfRule>
    <cfRule type="expression" dxfId="4735" priority="4738" stopIfTrue="1">
      <formula>OR(F445="[Balance]",F445="[Transfer]",ISBLANK(F445))</formula>
    </cfRule>
    <cfRule type="expression" dxfId="4734" priority="4739" stopIfTrue="1">
      <formula>OR(ISERROR(MATCH(F445,yearlyA,0)),ISERROR(MATCH(F445,monthlyA,0)))</formula>
    </cfRule>
  </conditionalFormatting>
  <conditionalFormatting sqref="A445">
    <cfRule type="expression" dxfId="4733" priority="4740" stopIfTrue="1">
      <formula>AND(ISERROR(MATCH(A445,accounts,0)),NOT(ISBLANK(A445)))</formula>
    </cfRule>
  </conditionalFormatting>
  <conditionalFormatting sqref="N447">
    <cfRule type="cellIs" dxfId="4732" priority="4731" stopIfTrue="1" operator="lessThan">
      <formula>0</formula>
    </cfRule>
  </conditionalFormatting>
  <conditionalFormatting sqref="F447">
    <cfRule type="expression" dxfId="4731" priority="4732" stopIfTrue="1">
      <formula>AND(NOT(ISBLANK(F447)),ISERROR(MATCH(F447,categories,0)))</formula>
    </cfRule>
    <cfRule type="expression" dxfId="4730" priority="4733" stopIfTrue="1">
      <formula>OR(F447="[Balance]",F447="[Transfer]",ISBLANK(F447))</formula>
    </cfRule>
    <cfRule type="expression" dxfId="4729" priority="4734" stopIfTrue="1">
      <formula>OR(ISERROR(MATCH(F447,yearlyA,0)),ISERROR(MATCH(F447,monthlyA,0)))</formula>
    </cfRule>
  </conditionalFormatting>
  <conditionalFormatting sqref="A447">
    <cfRule type="expression" dxfId="4728" priority="4735" stopIfTrue="1">
      <formula>AND(ISERROR(MATCH(A447,accounts,0)),NOT(ISBLANK(A447)))</formula>
    </cfRule>
  </conditionalFormatting>
  <conditionalFormatting sqref="N447">
    <cfRule type="cellIs" dxfId="4727" priority="4726" stopIfTrue="1" operator="lessThan">
      <formula>0</formula>
    </cfRule>
  </conditionalFormatting>
  <conditionalFormatting sqref="F447">
    <cfRule type="expression" dxfId="4726" priority="4727" stopIfTrue="1">
      <formula>AND(NOT(ISBLANK(F447)),ISERROR(MATCH(F447,categories,0)))</formula>
    </cfRule>
    <cfRule type="expression" dxfId="4725" priority="4728" stopIfTrue="1">
      <formula>OR(F447="[Balance]",F447="[Transfer]",ISBLANK(F447))</formula>
    </cfRule>
    <cfRule type="expression" dxfId="4724" priority="4729" stopIfTrue="1">
      <formula>OR(ISERROR(MATCH(F447,yearlyA,0)),ISERROR(MATCH(F447,monthlyA,0)))</formula>
    </cfRule>
  </conditionalFormatting>
  <conditionalFormatting sqref="A447">
    <cfRule type="expression" dxfId="4723" priority="4730" stopIfTrue="1">
      <formula>AND(ISERROR(MATCH(A447,accounts,0)),NOT(ISBLANK(A447)))</formula>
    </cfRule>
  </conditionalFormatting>
  <conditionalFormatting sqref="N446">
    <cfRule type="cellIs" dxfId="4722" priority="4721" stopIfTrue="1" operator="lessThan">
      <formula>0</formula>
    </cfRule>
  </conditionalFormatting>
  <conditionalFormatting sqref="F446">
    <cfRule type="expression" dxfId="4721" priority="4722" stopIfTrue="1">
      <formula>AND(NOT(ISBLANK(F446)),ISERROR(MATCH(F446,categories,0)))</formula>
    </cfRule>
    <cfRule type="expression" dxfId="4720" priority="4723" stopIfTrue="1">
      <formula>OR(F446="[Balance]",F446="[Transfer]",ISBLANK(F446))</formula>
    </cfRule>
    <cfRule type="expression" dxfId="4719" priority="4724" stopIfTrue="1">
      <formula>OR(ISERROR(MATCH(F446,yearlyA,0)),ISERROR(MATCH(F446,monthlyA,0)))</formula>
    </cfRule>
  </conditionalFormatting>
  <conditionalFormatting sqref="A446">
    <cfRule type="expression" dxfId="4718" priority="4725" stopIfTrue="1">
      <formula>AND(ISERROR(MATCH(A446,accounts,0)),NOT(ISBLANK(A446)))</formula>
    </cfRule>
  </conditionalFormatting>
  <conditionalFormatting sqref="N446">
    <cfRule type="cellIs" dxfId="4717" priority="4716" stopIfTrue="1" operator="lessThan">
      <formula>0</formula>
    </cfRule>
  </conditionalFormatting>
  <conditionalFormatting sqref="F446">
    <cfRule type="expression" dxfId="4716" priority="4717" stopIfTrue="1">
      <formula>AND(NOT(ISBLANK(F446)),ISERROR(MATCH(F446,categories,0)))</formula>
    </cfRule>
    <cfRule type="expression" dxfId="4715" priority="4718" stopIfTrue="1">
      <formula>OR(F446="[Balance]",F446="[Transfer]",ISBLANK(F446))</formula>
    </cfRule>
    <cfRule type="expression" dxfId="4714" priority="4719" stopIfTrue="1">
      <formula>OR(ISERROR(MATCH(F446,yearlyA,0)),ISERROR(MATCH(F446,monthlyA,0)))</formula>
    </cfRule>
  </conditionalFormatting>
  <conditionalFormatting sqref="A446">
    <cfRule type="expression" dxfId="4713" priority="4720" stopIfTrue="1">
      <formula>AND(ISERROR(MATCH(A446,accounts,0)),NOT(ISBLANK(A446)))</formula>
    </cfRule>
  </conditionalFormatting>
  <conditionalFormatting sqref="N448">
    <cfRule type="cellIs" dxfId="4712" priority="4711" stopIfTrue="1" operator="lessThan">
      <formula>0</formula>
    </cfRule>
  </conditionalFormatting>
  <conditionalFormatting sqref="F448">
    <cfRule type="expression" dxfId="4711" priority="4712" stopIfTrue="1">
      <formula>AND(NOT(ISBLANK(F448)),ISERROR(MATCH(F448,categories,0)))</formula>
    </cfRule>
    <cfRule type="expression" dxfId="4710" priority="4713" stopIfTrue="1">
      <formula>OR(F448="[Balance]",F448="[Transfer]",ISBLANK(F448))</formula>
    </cfRule>
    <cfRule type="expression" dxfId="4709" priority="4714" stopIfTrue="1">
      <formula>OR(ISERROR(MATCH(F448,yearlyA,0)),ISERROR(MATCH(F448,monthlyA,0)))</formula>
    </cfRule>
  </conditionalFormatting>
  <conditionalFormatting sqref="A448">
    <cfRule type="expression" dxfId="4708" priority="4715" stopIfTrue="1">
      <formula>AND(ISERROR(MATCH(A448,accounts,0)),NOT(ISBLANK(A448)))</formula>
    </cfRule>
  </conditionalFormatting>
  <conditionalFormatting sqref="N448">
    <cfRule type="cellIs" dxfId="4707" priority="4706" stopIfTrue="1" operator="lessThan">
      <formula>0</formula>
    </cfRule>
  </conditionalFormatting>
  <conditionalFormatting sqref="F448">
    <cfRule type="expression" dxfId="4706" priority="4707" stopIfTrue="1">
      <formula>AND(NOT(ISBLANK(F448)),ISERROR(MATCH(F448,categories,0)))</formula>
    </cfRule>
    <cfRule type="expression" dxfId="4705" priority="4708" stopIfTrue="1">
      <formula>OR(F448="[Balance]",F448="[Transfer]",ISBLANK(F448))</formula>
    </cfRule>
    <cfRule type="expression" dxfId="4704" priority="4709" stopIfTrue="1">
      <formula>OR(ISERROR(MATCH(F448,yearlyA,0)),ISERROR(MATCH(F448,monthlyA,0)))</formula>
    </cfRule>
  </conditionalFormatting>
  <conditionalFormatting sqref="A448">
    <cfRule type="expression" dxfId="4703" priority="4710" stopIfTrue="1">
      <formula>AND(ISERROR(MATCH(A448,accounts,0)),NOT(ISBLANK(A448)))</formula>
    </cfRule>
  </conditionalFormatting>
  <conditionalFormatting sqref="N450">
    <cfRule type="cellIs" dxfId="4702" priority="4701" stopIfTrue="1" operator="lessThan">
      <formula>0</formula>
    </cfRule>
  </conditionalFormatting>
  <conditionalFormatting sqref="F450">
    <cfRule type="expression" dxfId="4701" priority="4702" stopIfTrue="1">
      <formula>AND(NOT(ISBLANK(F450)),ISERROR(MATCH(F450,categories,0)))</formula>
    </cfRule>
    <cfRule type="expression" dxfId="4700" priority="4703" stopIfTrue="1">
      <formula>OR(F450="[Balance]",F450="[Transfer]",ISBLANK(F450))</formula>
    </cfRule>
    <cfRule type="expression" dxfId="4699" priority="4704" stopIfTrue="1">
      <formula>OR(ISERROR(MATCH(F450,yearlyA,0)),ISERROR(MATCH(F450,monthlyA,0)))</formula>
    </cfRule>
  </conditionalFormatting>
  <conditionalFormatting sqref="A450">
    <cfRule type="expression" dxfId="4698" priority="4705" stopIfTrue="1">
      <formula>AND(ISERROR(MATCH(A450,accounts,0)),NOT(ISBLANK(A450)))</formula>
    </cfRule>
  </conditionalFormatting>
  <conditionalFormatting sqref="N450">
    <cfRule type="cellIs" dxfId="4697" priority="4696" stopIfTrue="1" operator="lessThan">
      <formula>0</formula>
    </cfRule>
  </conditionalFormatting>
  <conditionalFormatting sqref="F450">
    <cfRule type="expression" dxfId="4696" priority="4697" stopIfTrue="1">
      <formula>AND(NOT(ISBLANK(F450)),ISERROR(MATCH(F450,categories,0)))</formula>
    </cfRule>
    <cfRule type="expression" dxfId="4695" priority="4698" stopIfTrue="1">
      <formula>OR(F450="[Balance]",F450="[Transfer]",ISBLANK(F450))</formula>
    </cfRule>
    <cfRule type="expression" dxfId="4694" priority="4699" stopIfTrue="1">
      <formula>OR(ISERROR(MATCH(F450,yearlyA,0)),ISERROR(MATCH(F450,monthlyA,0)))</formula>
    </cfRule>
  </conditionalFormatting>
  <conditionalFormatting sqref="A450">
    <cfRule type="expression" dxfId="4693" priority="4700" stopIfTrue="1">
      <formula>AND(ISERROR(MATCH(A450,accounts,0)),NOT(ISBLANK(A450)))</formula>
    </cfRule>
  </conditionalFormatting>
  <conditionalFormatting sqref="N449">
    <cfRule type="cellIs" dxfId="4692" priority="4691" stopIfTrue="1" operator="lessThan">
      <formula>0</formula>
    </cfRule>
  </conditionalFormatting>
  <conditionalFormatting sqref="F449">
    <cfRule type="expression" dxfId="4691" priority="4692" stopIfTrue="1">
      <formula>AND(NOT(ISBLANK(F449)),ISERROR(MATCH(F449,categories,0)))</formula>
    </cfRule>
    <cfRule type="expression" dxfId="4690" priority="4693" stopIfTrue="1">
      <formula>OR(F449="[Balance]",F449="[Transfer]",ISBLANK(F449))</formula>
    </cfRule>
    <cfRule type="expression" dxfId="4689" priority="4694" stopIfTrue="1">
      <formula>OR(ISERROR(MATCH(F449,yearlyA,0)),ISERROR(MATCH(F449,monthlyA,0)))</formula>
    </cfRule>
  </conditionalFormatting>
  <conditionalFormatting sqref="A449">
    <cfRule type="expression" dxfId="4688" priority="4695" stopIfTrue="1">
      <formula>AND(ISERROR(MATCH(A449,accounts,0)),NOT(ISBLANK(A449)))</formula>
    </cfRule>
  </conditionalFormatting>
  <conditionalFormatting sqref="N449">
    <cfRule type="cellIs" dxfId="4687" priority="4686" stopIfTrue="1" operator="lessThan">
      <formula>0</formula>
    </cfRule>
  </conditionalFormatting>
  <conditionalFormatting sqref="F449">
    <cfRule type="expression" dxfId="4686" priority="4687" stopIfTrue="1">
      <formula>AND(NOT(ISBLANK(F449)),ISERROR(MATCH(F449,categories,0)))</formula>
    </cfRule>
    <cfRule type="expression" dxfId="4685" priority="4688" stopIfTrue="1">
      <formula>OR(F449="[Balance]",F449="[Transfer]",ISBLANK(F449))</formula>
    </cfRule>
    <cfRule type="expression" dxfId="4684" priority="4689" stopIfTrue="1">
      <formula>OR(ISERROR(MATCH(F449,yearlyA,0)),ISERROR(MATCH(F449,monthlyA,0)))</formula>
    </cfRule>
  </conditionalFormatting>
  <conditionalFormatting sqref="A449">
    <cfRule type="expression" dxfId="4683" priority="4690" stopIfTrue="1">
      <formula>AND(ISERROR(MATCH(A449,accounts,0)),NOT(ISBLANK(A449)))</formula>
    </cfRule>
  </conditionalFormatting>
  <conditionalFormatting sqref="N451">
    <cfRule type="cellIs" dxfId="4682" priority="4681" stopIfTrue="1" operator="lessThan">
      <formula>0</formula>
    </cfRule>
  </conditionalFormatting>
  <conditionalFormatting sqref="F451">
    <cfRule type="expression" dxfId="4681" priority="4682" stopIfTrue="1">
      <formula>AND(NOT(ISBLANK(F451)),ISERROR(MATCH(F451,categories,0)))</formula>
    </cfRule>
    <cfRule type="expression" dxfId="4680" priority="4683" stopIfTrue="1">
      <formula>OR(F451="[Balance]",F451="[Transfer]",ISBLANK(F451))</formula>
    </cfRule>
    <cfRule type="expression" dxfId="4679" priority="4684" stopIfTrue="1">
      <formula>OR(ISERROR(MATCH(F451,yearlyA,0)),ISERROR(MATCH(F451,monthlyA,0)))</formula>
    </cfRule>
  </conditionalFormatting>
  <conditionalFormatting sqref="A451">
    <cfRule type="expression" dxfId="4678" priority="4685" stopIfTrue="1">
      <formula>AND(ISERROR(MATCH(A451,accounts,0)),NOT(ISBLANK(A451)))</formula>
    </cfRule>
  </conditionalFormatting>
  <conditionalFormatting sqref="N451">
    <cfRule type="cellIs" dxfId="4677" priority="4676" stopIfTrue="1" operator="lessThan">
      <formula>0</formula>
    </cfRule>
  </conditionalFormatting>
  <conditionalFormatting sqref="F451">
    <cfRule type="expression" dxfId="4676" priority="4677" stopIfTrue="1">
      <formula>AND(NOT(ISBLANK(F451)),ISERROR(MATCH(F451,categories,0)))</formula>
    </cfRule>
    <cfRule type="expression" dxfId="4675" priority="4678" stopIfTrue="1">
      <formula>OR(F451="[Balance]",F451="[Transfer]",ISBLANK(F451))</formula>
    </cfRule>
    <cfRule type="expression" dxfId="4674" priority="4679" stopIfTrue="1">
      <formula>OR(ISERROR(MATCH(F451,yearlyA,0)),ISERROR(MATCH(F451,monthlyA,0)))</formula>
    </cfRule>
  </conditionalFormatting>
  <conditionalFormatting sqref="A451">
    <cfRule type="expression" dxfId="4673" priority="4680" stopIfTrue="1">
      <formula>AND(ISERROR(MATCH(A451,accounts,0)),NOT(ISBLANK(A451)))</formula>
    </cfRule>
  </conditionalFormatting>
  <conditionalFormatting sqref="N453">
    <cfRule type="cellIs" dxfId="4672" priority="4671" stopIfTrue="1" operator="lessThan">
      <formula>0</formula>
    </cfRule>
  </conditionalFormatting>
  <conditionalFormatting sqref="F453">
    <cfRule type="expression" dxfId="4671" priority="4672" stopIfTrue="1">
      <formula>AND(NOT(ISBLANK(F453)),ISERROR(MATCH(F453,categories,0)))</formula>
    </cfRule>
    <cfRule type="expression" dxfId="4670" priority="4673" stopIfTrue="1">
      <formula>OR(F453="[Balance]",F453="[Transfer]",ISBLANK(F453))</formula>
    </cfRule>
    <cfRule type="expression" dxfId="4669" priority="4674" stopIfTrue="1">
      <formula>OR(ISERROR(MATCH(F453,yearlyA,0)),ISERROR(MATCH(F453,monthlyA,0)))</formula>
    </cfRule>
  </conditionalFormatting>
  <conditionalFormatting sqref="A453">
    <cfRule type="expression" dxfId="4668" priority="4675" stopIfTrue="1">
      <formula>AND(ISERROR(MATCH(A453,accounts,0)),NOT(ISBLANK(A453)))</formula>
    </cfRule>
  </conditionalFormatting>
  <conditionalFormatting sqref="N453">
    <cfRule type="cellIs" dxfId="4667" priority="4666" stopIfTrue="1" operator="lessThan">
      <formula>0</formula>
    </cfRule>
  </conditionalFormatting>
  <conditionalFormatting sqref="F453">
    <cfRule type="expression" dxfId="4666" priority="4667" stopIfTrue="1">
      <formula>AND(NOT(ISBLANK(F453)),ISERROR(MATCH(F453,categories,0)))</formula>
    </cfRule>
    <cfRule type="expression" dxfId="4665" priority="4668" stopIfTrue="1">
      <formula>OR(F453="[Balance]",F453="[Transfer]",ISBLANK(F453))</formula>
    </cfRule>
    <cfRule type="expression" dxfId="4664" priority="4669" stopIfTrue="1">
      <formula>OR(ISERROR(MATCH(F453,yearlyA,0)),ISERROR(MATCH(F453,monthlyA,0)))</formula>
    </cfRule>
  </conditionalFormatting>
  <conditionalFormatting sqref="A453">
    <cfRule type="expression" dxfId="4663" priority="4670" stopIfTrue="1">
      <formula>AND(ISERROR(MATCH(A453,accounts,0)),NOT(ISBLANK(A453)))</formula>
    </cfRule>
  </conditionalFormatting>
  <conditionalFormatting sqref="N452">
    <cfRule type="cellIs" dxfId="4662" priority="4661" stopIfTrue="1" operator="lessThan">
      <formula>0</formula>
    </cfRule>
  </conditionalFormatting>
  <conditionalFormatting sqref="F452">
    <cfRule type="expression" dxfId="4661" priority="4662" stopIfTrue="1">
      <formula>AND(NOT(ISBLANK(F452)),ISERROR(MATCH(F452,categories,0)))</formula>
    </cfRule>
    <cfRule type="expression" dxfId="4660" priority="4663" stopIfTrue="1">
      <formula>OR(F452="[Balance]",F452="[Transfer]",ISBLANK(F452))</formula>
    </cfRule>
    <cfRule type="expression" dxfId="4659" priority="4664" stopIfTrue="1">
      <formula>OR(ISERROR(MATCH(F452,yearlyA,0)),ISERROR(MATCH(F452,monthlyA,0)))</formula>
    </cfRule>
  </conditionalFormatting>
  <conditionalFormatting sqref="A452">
    <cfRule type="expression" dxfId="4658" priority="4665" stopIfTrue="1">
      <formula>AND(ISERROR(MATCH(A452,accounts,0)),NOT(ISBLANK(A452)))</formula>
    </cfRule>
  </conditionalFormatting>
  <conditionalFormatting sqref="N452">
    <cfRule type="cellIs" dxfId="4657" priority="4656" stopIfTrue="1" operator="lessThan">
      <formula>0</formula>
    </cfRule>
  </conditionalFormatting>
  <conditionalFormatting sqref="F452">
    <cfRule type="expression" dxfId="4656" priority="4657" stopIfTrue="1">
      <formula>AND(NOT(ISBLANK(F452)),ISERROR(MATCH(F452,categories,0)))</formula>
    </cfRule>
    <cfRule type="expression" dxfId="4655" priority="4658" stopIfTrue="1">
      <formula>OR(F452="[Balance]",F452="[Transfer]",ISBLANK(F452))</formula>
    </cfRule>
    <cfRule type="expression" dxfId="4654" priority="4659" stopIfTrue="1">
      <formula>OR(ISERROR(MATCH(F452,yearlyA,0)),ISERROR(MATCH(F452,monthlyA,0)))</formula>
    </cfRule>
  </conditionalFormatting>
  <conditionalFormatting sqref="A452">
    <cfRule type="expression" dxfId="4653" priority="4660" stopIfTrue="1">
      <formula>AND(ISERROR(MATCH(A452,accounts,0)),NOT(ISBLANK(A452)))</formula>
    </cfRule>
  </conditionalFormatting>
  <conditionalFormatting sqref="N454">
    <cfRule type="cellIs" dxfId="4652" priority="4651" stopIfTrue="1" operator="lessThan">
      <formula>0</formula>
    </cfRule>
  </conditionalFormatting>
  <conditionalFormatting sqref="F454">
    <cfRule type="expression" dxfId="4651" priority="4652" stopIfTrue="1">
      <formula>AND(NOT(ISBLANK(F454)),ISERROR(MATCH(F454,categories,0)))</formula>
    </cfRule>
    <cfRule type="expression" dxfId="4650" priority="4653" stopIfTrue="1">
      <formula>OR(F454="[Balance]",F454="[Transfer]",ISBLANK(F454))</formula>
    </cfRule>
    <cfRule type="expression" dxfId="4649" priority="4654" stopIfTrue="1">
      <formula>OR(ISERROR(MATCH(F454,yearlyA,0)),ISERROR(MATCH(F454,monthlyA,0)))</formula>
    </cfRule>
  </conditionalFormatting>
  <conditionalFormatting sqref="A454">
    <cfRule type="expression" dxfId="4648" priority="4655" stopIfTrue="1">
      <formula>AND(ISERROR(MATCH(A454,accounts,0)),NOT(ISBLANK(A454)))</formula>
    </cfRule>
  </conditionalFormatting>
  <conditionalFormatting sqref="N454">
    <cfRule type="cellIs" dxfId="4647" priority="4646" stopIfTrue="1" operator="lessThan">
      <formula>0</formula>
    </cfRule>
  </conditionalFormatting>
  <conditionalFormatting sqref="F454">
    <cfRule type="expression" dxfId="4646" priority="4647" stopIfTrue="1">
      <formula>AND(NOT(ISBLANK(F454)),ISERROR(MATCH(F454,categories,0)))</formula>
    </cfRule>
    <cfRule type="expression" dxfId="4645" priority="4648" stopIfTrue="1">
      <formula>OR(F454="[Balance]",F454="[Transfer]",ISBLANK(F454))</formula>
    </cfRule>
    <cfRule type="expression" dxfId="4644" priority="4649" stopIfTrue="1">
      <formula>OR(ISERROR(MATCH(F454,yearlyA,0)),ISERROR(MATCH(F454,monthlyA,0)))</formula>
    </cfRule>
  </conditionalFormatting>
  <conditionalFormatting sqref="A454">
    <cfRule type="expression" dxfId="4643" priority="4650" stopIfTrue="1">
      <formula>AND(ISERROR(MATCH(A454,accounts,0)),NOT(ISBLANK(A454)))</formula>
    </cfRule>
  </conditionalFormatting>
  <conditionalFormatting sqref="N456">
    <cfRule type="cellIs" dxfId="4642" priority="4641" stopIfTrue="1" operator="lessThan">
      <formula>0</formula>
    </cfRule>
  </conditionalFormatting>
  <conditionalFormatting sqref="F456">
    <cfRule type="expression" dxfId="4641" priority="4642" stopIfTrue="1">
      <formula>AND(NOT(ISBLANK(F456)),ISERROR(MATCH(F456,categories,0)))</formula>
    </cfRule>
    <cfRule type="expression" dxfId="4640" priority="4643" stopIfTrue="1">
      <formula>OR(F456="[Balance]",F456="[Transfer]",ISBLANK(F456))</formula>
    </cfRule>
    <cfRule type="expression" dxfId="4639" priority="4644" stopIfTrue="1">
      <formula>OR(ISERROR(MATCH(F456,yearlyA,0)),ISERROR(MATCH(F456,monthlyA,0)))</formula>
    </cfRule>
  </conditionalFormatting>
  <conditionalFormatting sqref="A456">
    <cfRule type="expression" dxfId="4638" priority="4645" stopIfTrue="1">
      <formula>AND(ISERROR(MATCH(A456,accounts,0)),NOT(ISBLANK(A456)))</formula>
    </cfRule>
  </conditionalFormatting>
  <conditionalFormatting sqref="N456">
    <cfRule type="cellIs" dxfId="4637" priority="4636" stopIfTrue="1" operator="lessThan">
      <formula>0</formula>
    </cfRule>
  </conditionalFormatting>
  <conditionalFormatting sqref="F456">
    <cfRule type="expression" dxfId="4636" priority="4637" stopIfTrue="1">
      <formula>AND(NOT(ISBLANK(F456)),ISERROR(MATCH(F456,categories,0)))</formula>
    </cfRule>
    <cfRule type="expression" dxfId="4635" priority="4638" stopIfTrue="1">
      <formula>OR(F456="[Balance]",F456="[Transfer]",ISBLANK(F456))</formula>
    </cfRule>
    <cfRule type="expression" dxfId="4634" priority="4639" stopIfTrue="1">
      <formula>OR(ISERROR(MATCH(F456,yearlyA,0)),ISERROR(MATCH(F456,monthlyA,0)))</formula>
    </cfRule>
  </conditionalFormatting>
  <conditionalFormatting sqref="A456">
    <cfRule type="expression" dxfId="4633" priority="4640" stopIfTrue="1">
      <formula>AND(ISERROR(MATCH(A456,accounts,0)),NOT(ISBLANK(A456)))</formula>
    </cfRule>
  </conditionalFormatting>
  <conditionalFormatting sqref="N455">
    <cfRule type="cellIs" dxfId="4632" priority="4631" stopIfTrue="1" operator="lessThan">
      <formula>0</formula>
    </cfRule>
  </conditionalFormatting>
  <conditionalFormatting sqref="F455">
    <cfRule type="expression" dxfId="4631" priority="4632" stopIfTrue="1">
      <formula>AND(NOT(ISBLANK(F455)),ISERROR(MATCH(F455,categories,0)))</formula>
    </cfRule>
    <cfRule type="expression" dxfId="4630" priority="4633" stopIfTrue="1">
      <formula>OR(F455="[Balance]",F455="[Transfer]",ISBLANK(F455))</formula>
    </cfRule>
    <cfRule type="expression" dxfId="4629" priority="4634" stopIfTrue="1">
      <formula>OR(ISERROR(MATCH(F455,yearlyA,0)),ISERROR(MATCH(F455,monthlyA,0)))</formula>
    </cfRule>
  </conditionalFormatting>
  <conditionalFormatting sqref="A455">
    <cfRule type="expression" dxfId="4628" priority="4635" stopIfTrue="1">
      <formula>AND(ISERROR(MATCH(A455,accounts,0)),NOT(ISBLANK(A455)))</formula>
    </cfRule>
  </conditionalFormatting>
  <conditionalFormatting sqref="N455">
    <cfRule type="cellIs" dxfId="4627" priority="4626" stopIfTrue="1" operator="lessThan">
      <formula>0</formula>
    </cfRule>
  </conditionalFormatting>
  <conditionalFormatting sqref="F455">
    <cfRule type="expression" dxfId="4626" priority="4627" stopIfTrue="1">
      <formula>AND(NOT(ISBLANK(F455)),ISERROR(MATCH(F455,categories,0)))</formula>
    </cfRule>
    <cfRule type="expression" dxfId="4625" priority="4628" stopIfTrue="1">
      <formula>OR(F455="[Balance]",F455="[Transfer]",ISBLANK(F455))</formula>
    </cfRule>
    <cfRule type="expression" dxfId="4624" priority="4629" stopIfTrue="1">
      <formula>OR(ISERROR(MATCH(F455,yearlyA,0)),ISERROR(MATCH(F455,monthlyA,0)))</formula>
    </cfRule>
  </conditionalFormatting>
  <conditionalFormatting sqref="A455">
    <cfRule type="expression" dxfId="4623" priority="4630" stopIfTrue="1">
      <formula>AND(ISERROR(MATCH(A455,accounts,0)),NOT(ISBLANK(A455)))</formula>
    </cfRule>
  </conditionalFormatting>
  <conditionalFormatting sqref="N457">
    <cfRule type="cellIs" dxfId="4622" priority="4621" stopIfTrue="1" operator="lessThan">
      <formula>0</formula>
    </cfRule>
  </conditionalFormatting>
  <conditionalFormatting sqref="F457">
    <cfRule type="expression" dxfId="4621" priority="4622" stopIfTrue="1">
      <formula>AND(NOT(ISBLANK(F457)),ISERROR(MATCH(F457,categories,0)))</formula>
    </cfRule>
    <cfRule type="expression" dxfId="4620" priority="4623" stopIfTrue="1">
      <formula>OR(F457="[Balance]",F457="[Transfer]",ISBLANK(F457))</formula>
    </cfRule>
    <cfRule type="expression" dxfId="4619" priority="4624" stopIfTrue="1">
      <formula>OR(ISERROR(MATCH(F457,yearlyA,0)),ISERROR(MATCH(F457,monthlyA,0)))</formula>
    </cfRule>
  </conditionalFormatting>
  <conditionalFormatting sqref="A457">
    <cfRule type="expression" dxfId="4618" priority="4625" stopIfTrue="1">
      <formula>AND(ISERROR(MATCH(A457,accounts,0)),NOT(ISBLANK(A457)))</formula>
    </cfRule>
  </conditionalFormatting>
  <conditionalFormatting sqref="N457">
    <cfRule type="cellIs" dxfId="4617" priority="4616" stopIfTrue="1" operator="lessThan">
      <formula>0</formula>
    </cfRule>
  </conditionalFormatting>
  <conditionalFormatting sqref="F457">
    <cfRule type="expression" dxfId="4616" priority="4617" stopIfTrue="1">
      <formula>AND(NOT(ISBLANK(F457)),ISERROR(MATCH(F457,categories,0)))</formula>
    </cfRule>
    <cfRule type="expression" dxfId="4615" priority="4618" stopIfTrue="1">
      <formula>OR(F457="[Balance]",F457="[Transfer]",ISBLANK(F457))</formula>
    </cfRule>
    <cfRule type="expression" dxfId="4614" priority="4619" stopIfTrue="1">
      <formula>OR(ISERROR(MATCH(F457,yearlyA,0)),ISERROR(MATCH(F457,monthlyA,0)))</formula>
    </cfRule>
  </conditionalFormatting>
  <conditionalFormatting sqref="A457">
    <cfRule type="expression" dxfId="4613" priority="4620" stopIfTrue="1">
      <formula>AND(ISERROR(MATCH(A457,accounts,0)),NOT(ISBLANK(A457)))</formula>
    </cfRule>
  </conditionalFormatting>
  <conditionalFormatting sqref="N459">
    <cfRule type="cellIs" dxfId="4612" priority="4611" stopIfTrue="1" operator="lessThan">
      <formula>0</formula>
    </cfRule>
  </conditionalFormatting>
  <conditionalFormatting sqref="F459">
    <cfRule type="expression" dxfId="4611" priority="4612" stopIfTrue="1">
      <formula>AND(NOT(ISBLANK(F459)),ISERROR(MATCH(F459,categories,0)))</formula>
    </cfRule>
    <cfRule type="expression" dxfId="4610" priority="4613" stopIfTrue="1">
      <formula>OR(F459="[Balance]",F459="[Transfer]",ISBLANK(F459))</formula>
    </cfRule>
    <cfRule type="expression" dxfId="4609" priority="4614" stopIfTrue="1">
      <formula>OR(ISERROR(MATCH(F459,yearlyA,0)),ISERROR(MATCH(F459,monthlyA,0)))</formula>
    </cfRule>
  </conditionalFormatting>
  <conditionalFormatting sqref="A459">
    <cfRule type="expression" dxfId="4608" priority="4615" stopIfTrue="1">
      <formula>AND(ISERROR(MATCH(A459,accounts,0)),NOT(ISBLANK(A459)))</formula>
    </cfRule>
  </conditionalFormatting>
  <conditionalFormatting sqref="N459">
    <cfRule type="cellIs" dxfId="4607" priority="4606" stopIfTrue="1" operator="lessThan">
      <formula>0</formula>
    </cfRule>
  </conditionalFormatting>
  <conditionalFormatting sqref="F459">
    <cfRule type="expression" dxfId="4606" priority="4607" stopIfTrue="1">
      <formula>AND(NOT(ISBLANK(F459)),ISERROR(MATCH(F459,categories,0)))</formula>
    </cfRule>
    <cfRule type="expression" dxfId="4605" priority="4608" stopIfTrue="1">
      <formula>OR(F459="[Balance]",F459="[Transfer]",ISBLANK(F459))</formula>
    </cfRule>
    <cfRule type="expression" dxfId="4604" priority="4609" stopIfTrue="1">
      <formula>OR(ISERROR(MATCH(F459,yearlyA,0)),ISERROR(MATCH(F459,monthlyA,0)))</formula>
    </cfRule>
  </conditionalFormatting>
  <conditionalFormatting sqref="A459">
    <cfRule type="expression" dxfId="4603" priority="4610" stopIfTrue="1">
      <formula>AND(ISERROR(MATCH(A459,accounts,0)),NOT(ISBLANK(A459)))</formula>
    </cfRule>
  </conditionalFormatting>
  <conditionalFormatting sqref="N458">
    <cfRule type="cellIs" dxfId="4602" priority="4601" stopIfTrue="1" operator="lessThan">
      <formula>0</formula>
    </cfRule>
  </conditionalFormatting>
  <conditionalFormatting sqref="F458">
    <cfRule type="expression" dxfId="4601" priority="4602" stopIfTrue="1">
      <formula>AND(NOT(ISBLANK(F458)),ISERROR(MATCH(F458,categories,0)))</formula>
    </cfRule>
    <cfRule type="expression" dxfId="4600" priority="4603" stopIfTrue="1">
      <formula>OR(F458="[Balance]",F458="[Transfer]",ISBLANK(F458))</formula>
    </cfRule>
    <cfRule type="expression" dxfId="4599" priority="4604" stopIfTrue="1">
      <formula>OR(ISERROR(MATCH(F458,yearlyA,0)),ISERROR(MATCH(F458,monthlyA,0)))</formula>
    </cfRule>
  </conditionalFormatting>
  <conditionalFormatting sqref="A458">
    <cfRule type="expression" dxfId="4598" priority="4605" stopIfTrue="1">
      <formula>AND(ISERROR(MATCH(A458,accounts,0)),NOT(ISBLANK(A458)))</formula>
    </cfRule>
  </conditionalFormatting>
  <conditionalFormatting sqref="N458">
    <cfRule type="cellIs" dxfId="4597" priority="4596" stopIfTrue="1" operator="lessThan">
      <formula>0</formula>
    </cfRule>
  </conditionalFormatting>
  <conditionalFormatting sqref="F458">
    <cfRule type="expression" dxfId="4596" priority="4597" stopIfTrue="1">
      <formula>AND(NOT(ISBLANK(F458)),ISERROR(MATCH(F458,categories,0)))</formula>
    </cfRule>
    <cfRule type="expression" dxfId="4595" priority="4598" stopIfTrue="1">
      <formula>OR(F458="[Balance]",F458="[Transfer]",ISBLANK(F458))</formula>
    </cfRule>
    <cfRule type="expression" dxfId="4594" priority="4599" stopIfTrue="1">
      <formula>OR(ISERROR(MATCH(F458,yearlyA,0)),ISERROR(MATCH(F458,monthlyA,0)))</formula>
    </cfRule>
  </conditionalFormatting>
  <conditionalFormatting sqref="A458">
    <cfRule type="expression" dxfId="4593" priority="4600" stopIfTrue="1">
      <formula>AND(ISERROR(MATCH(A458,accounts,0)),NOT(ISBLANK(A458)))</formula>
    </cfRule>
  </conditionalFormatting>
  <conditionalFormatting sqref="N460">
    <cfRule type="cellIs" dxfId="4592" priority="4591" stopIfTrue="1" operator="lessThan">
      <formula>0</formula>
    </cfRule>
  </conditionalFormatting>
  <conditionalFormatting sqref="F460">
    <cfRule type="expression" dxfId="4591" priority="4592" stopIfTrue="1">
      <formula>AND(NOT(ISBLANK(F460)),ISERROR(MATCH(F460,categories,0)))</formula>
    </cfRule>
    <cfRule type="expression" dxfId="4590" priority="4593" stopIfTrue="1">
      <formula>OR(F460="[Balance]",F460="[Transfer]",ISBLANK(F460))</formula>
    </cfRule>
    <cfRule type="expression" dxfId="4589" priority="4594" stopIfTrue="1">
      <formula>OR(ISERROR(MATCH(F460,yearlyA,0)),ISERROR(MATCH(F460,monthlyA,0)))</formula>
    </cfRule>
  </conditionalFormatting>
  <conditionalFormatting sqref="A460">
    <cfRule type="expression" dxfId="4588" priority="4595" stopIfTrue="1">
      <formula>AND(ISERROR(MATCH(A460,accounts,0)),NOT(ISBLANK(A460)))</formula>
    </cfRule>
  </conditionalFormatting>
  <conditionalFormatting sqref="N460">
    <cfRule type="cellIs" dxfId="4587" priority="4586" stopIfTrue="1" operator="lessThan">
      <formula>0</formula>
    </cfRule>
  </conditionalFormatting>
  <conditionalFormatting sqref="F460">
    <cfRule type="expression" dxfId="4586" priority="4587" stopIfTrue="1">
      <formula>AND(NOT(ISBLANK(F460)),ISERROR(MATCH(F460,categories,0)))</formula>
    </cfRule>
    <cfRule type="expression" dxfId="4585" priority="4588" stopIfTrue="1">
      <formula>OR(F460="[Balance]",F460="[Transfer]",ISBLANK(F460))</formula>
    </cfRule>
    <cfRule type="expression" dxfId="4584" priority="4589" stopIfTrue="1">
      <formula>OR(ISERROR(MATCH(F460,yearlyA,0)),ISERROR(MATCH(F460,monthlyA,0)))</formula>
    </cfRule>
  </conditionalFormatting>
  <conditionalFormatting sqref="A460">
    <cfRule type="expression" dxfId="4583" priority="4590" stopIfTrue="1">
      <formula>AND(ISERROR(MATCH(A460,accounts,0)),NOT(ISBLANK(A460)))</formula>
    </cfRule>
  </conditionalFormatting>
  <conditionalFormatting sqref="N462">
    <cfRule type="cellIs" dxfId="4582" priority="4581" stopIfTrue="1" operator="lessThan">
      <formula>0</formula>
    </cfRule>
  </conditionalFormatting>
  <conditionalFormatting sqref="F462">
    <cfRule type="expression" dxfId="4581" priority="4582" stopIfTrue="1">
      <formula>AND(NOT(ISBLANK(F462)),ISERROR(MATCH(F462,categories,0)))</formula>
    </cfRule>
    <cfRule type="expression" dxfId="4580" priority="4583" stopIfTrue="1">
      <formula>OR(F462="[Balance]",F462="[Transfer]",ISBLANK(F462))</formula>
    </cfRule>
    <cfRule type="expression" dxfId="4579" priority="4584" stopIfTrue="1">
      <formula>OR(ISERROR(MATCH(F462,yearlyA,0)),ISERROR(MATCH(F462,monthlyA,0)))</formula>
    </cfRule>
  </conditionalFormatting>
  <conditionalFormatting sqref="A462">
    <cfRule type="expression" dxfId="4578" priority="4585" stopIfTrue="1">
      <formula>AND(ISERROR(MATCH(A462,accounts,0)),NOT(ISBLANK(A462)))</formula>
    </cfRule>
  </conditionalFormatting>
  <conditionalFormatting sqref="N462">
    <cfRule type="cellIs" dxfId="4577" priority="4576" stopIfTrue="1" operator="lessThan">
      <formula>0</formula>
    </cfRule>
  </conditionalFormatting>
  <conditionalFormatting sqref="F462">
    <cfRule type="expression" dxfId="4576" priority="4577" stopIfTrue="1">
      <formula>AND(NOT(ISBLANK(F462)),ISERROR(MATCH(F462,categories,0)))</formula>
    </cfRule>
    <cfRule type="expression" dxfId="4575" priority="4578" stopIfTrue="1">
      <formula>OR(F462="[Balance]",F462="[Transfer]",ISBLANK(F462))</formula>
    </cfRule>
    <cfRule type="expression" dxfId="4574" priority="4579" stopIfTrue="1">
      <formula>OR(ISERROR(MATCH(F462,yearlyA,0)),ISERROR(MATCH(F462,monthlyA,0)))</formula>
    </cfRule>
  </conditionalFormatting>
  <conditionalFormatting sqref="A462">
    <cfRule type="expression" dxfId="4573" priority="4580" stopIfTrue="1">
      <formula>AND(ISERROR(MATCH(A462,accounts,0)),NOT(ISBLANK(A462)))</formula>
    </cfRule>
  </conditionalFormatting>
  <conditionalFormatting sqref="N461">
    <cfRule type="cellIs" dxfId="4572" priority="4571" stopIfTrue="1" operator="lessThan">
      <formula>0</formula>
    </cfRule>
  </conditionalFormatting>
  <conditionalFormatting sqref="F461">
    <cfRule type="expression" dxfId="4571" priority="4572" stopIfTrue="1">
      <formula>AND(NOT(ISBLANK(F461)),ISERROR(MATCH(F461,categories,0)))</formula>
    </cfRule>
    <cfRule type="expression" dxfId="4570" priority="4573" stopIfTrue="1">
      <formula>OR(F461="[Balance]",F461="[Transfer]",ISBLANK(F461))</formula>
    </cfRule>
    <cfRule type="expression" dxfId="4569" priority="4574" stopIfTrue="1">
      <formula>OR(ISERROR(MATCH(F461,yearlyA,0)),ISERROR(MATCH(F461,monthlyA,0)))</formula>
    </cfRule>
  </conditionalFormatting>
  <conditionalFormatting sqref="A461">
    <cfRule type="expression" dxfId="4568" priority="4575" stopIfTrue="1">
      <formula>AND(ISERROR(MATCH(A461,accounts,0)),NOT(ISBLANK(A461)))</formula>
    </cfRule>
  </conditionalFormatting>
  <conditionalFormatting sqref="N461">
    <cfRule type="cellIs" dxfId="4567" priority="4566" stopIfTrue="1" operator="lessThan">
      <formula>0</formula>
    </cfRule>
  </conditionalFormatting>
  <conditionalFormatting sqref="F461">
    <cfRule type="expression" dxfId="4566" priority="4567" stopIfTrue="1">
      <formula>AND(NOT(ISBLANK(F461)),ISERROR(MATCH(F461,categories,0)))</formula>
    </cfRule>
    <cfRule type="expression" dxfId="4565" priority="4568" stopIfTrue="1">
      <formula>OR(F461="[Balance]",F461="[Transfer]",ISBLANK(F461))</formula>
    </cfRule>
    <cfRule type="expression" dxfId="4564" priority="4569" stopIfTrue="1">
      <formula>OR(ISERROR(MATCH(F461,yearlyA,0)),ISERROR(MATCH(F461,monthlyA,0)))</formula>
    </cfRule>
  </conditionalFormatting>
  <conditionalFormatting sqref="A461">
    <cfRule type="expression" dxfId="4563" priority="4570" stopIfTrue="1">
      <formula>AND(ISERROR(MATCH(A461,accounts,0)),NOT(ISBLANK(A461)))</formula>
    </cfRule>
  </conditionalFormatting>
  <conditionalFormatting sqref="N463">
    <cfRule type="cellIs" dxfId="4562" priority="4561" stopIfTrue="1" operator="lessThan">
      <formula>0</formula>
    </cfRule>
  </conditionalFormatting>
  <conditionalFormatting sqref="F463">
    <cfRule type="expression" dxfId="4561" priority="4562" stopIfTrue="1">
      <formula>AND(NOT(ISBLANK(F463)),ISERROR(MATCH(F463,categories,0)))</formula>
    </cfRule>
    <cfRule type="expression" dxfId="4560" priority="4563" stopIfTrue="1">
      <formula>OR(F463="[Balance]",F463="[Transfer]",ISBLANK(F463))</formula>
    </cfRule>
    <cfRule type="expression" dxfId="4559" priority="4564" stopIfTrue="1">
      <formula>OR(ISERROR(MATCH(F463,yearlyA,0)),ISERROR(MATCH(F463,monthlyA,0)))</formula>
    </cfRule>
  </conditionalFormatting>
  <conditionalFormatting sqref="A463">
    <cfRule type="expression" dxfId="4558" priority="4565" stopIfTrue="1">
      <formula>AND(ISERROR(MATCH(A463,accounts,0)),NOT(ISBLANK(A463)))</formula>
    </cfRule>
  </conditionalFormatting>
  <conditionalFormatting sqref="N463">
    <cfRule type="cellIs" dxfId="4557" priority="4556" stopIfTrue="1" operator="lessThan">
      <formula>0</formula>
    </cfRule>
  </conditionalFormatting>
  <conditionalFormatting sqref="F463">
    <cfRule type="expression" dxfId="4556" priority="4557" stopIfTrue="1">
      <formula>AND(NOT(ISBLANK(F463)),ISERROR(MATCH(F463,categories,0)))</formula>
    </cfRule>
    <cfRule type="expression" dxfId="4555" priority="4558" stopIfTrue="1">
      <formula>OR(F463="[Balance]",F463="[Transfer]",ISBLANK(F463))</formula>
    </cfRule>
    <cfRule type="expression" dxfId="4554" priority="4559" stopIfTrue="1">
      <formula>OR(ISERROR(MATCH(F463,yearlyA,0)),ISERROR(MATCH(F463,monthlyA,0)))</formula>
    </cfRule>
  </conditionalFormatting>
  <conditionalFormatting sqref="A463">
    <cfRule type="expression" dxfId="4553" priority="4560" stopIfTrue="1">
      <formula>AND(ISERROR(MATCH(A463,accounts,0)),NOT(ISBLANK(A463)))</formula>
    </cfRule>
  </conditionalFormatting>
  <conditionalFormatting sqref="N465">
    <cfRule type="cellIs" dxfId="4552" priority="4551" stopIfTrue="1" operator="lessThan">
      <formula>0</formula>
    </cfRule>
  </conditionalFormatting>
  <conditionalFormatting sqref="F465">
    <cfRule type="expression" dxfId="4551" priority="4552" stopIfTrue="1">
      <formula>AND(NOT(ISBLANK(F465)),ISERROR(MATCH(F465,categories,0)))</formula>
    </cfRule>
    <cfRule type="expression" dxfId="4550" priority="4553" stopIfTrue="1">
      <formula>OR(F465="[Balance]",F465="[Transfer]",ISBLANK(F465))</formula>
    </cfRule>
    <cfRule type="expression" dxfId="4549" priority="4554" stopIfTrue="1">
      <formula>OR(ISERROR(MATCH(F465,yearlyA,0)),ISERROR(MATCH(F465,monthlyA,0)))</formula>
    </cfRule>
  </conditionalFormatting>
  <conditionalFormatting sqref="A465">
    <cfRule type="expression" dxfId="4548" priority="4555" stopIfTrue="1">
      <formula>AND(ISERROR(MATCH(A465,accounts,0)),NOT(ISBLANK(A465)))</formula>
    </cfRule>
  </conditionalFormatting>
  <conditionalFormatting sqref="N465">
    <cfRule type="cellIs" dxfId="4547" priority="4546" stopIfTrue="1" operator="lessThan">
      <formula>0</formula>
    </cfRule>
  </conditionalFormatting>
  <conditionalFormatting sqref="F465">
    <cfRule type="expression" dxfId="4546" priority="4547" stopIfTrue="1">
      <formula>AND(NOT(ISBLANK(F465)),ISERROR(MATCH(F465,categories,0)))</formula>
    </cfRule>
    <cfRule type="expression" dxfId="4545" priority="4548" stopIfTrue="1">
      <formula>OR(F465="[Balance]",F465="[Transfer]",ISBLANK(F465))</formula>
    </cfRule>
    <cfRule type="expression" dxfId="4544" priority="4549" stopIfTrue="1">
      <formula>OR(ISERROR(MATCH(F465,yearlyA,0)),ISERROR(MATCH(F465,monthlyA,0)))</formula>
    </cfRule>
  </conditionalFormatting>
  <conditionalFormatting sqref="A465">
    <cfRule type="expression" dxfId="4543" priority="4550" stopIfTrue="1">
      <formula>AND(ISERROR(MATCH(A465,accounts,0)),NOT(ISBLANK(A465)))</formula>
    </cfRule>
  </conditionalFormatting>
  <conditionalFormatting sqref="N464">
    <cfRule type="cellIs" dxfId="4542" priority="4541" stopIfTrue="1" operator="lessThan">
      <formula>0</formula>
    </cfRule>
  </conditionalFormatting>
  <conditionalFormatting sqref="F464">
    <cfRule type="expression" dxfId="4541" priority="4542" stopIfTrue="1">
      <formula>AND(NOT(ISBLANK(F464)),ISERROR(MATCH(F464,categories,0)))</formula>
    </cfRule>
    <cfRule type="expression" dxfId="4540" priority="4543" stopIfTrue="1">
      <formula>OR(F464="[Balance]",F464="[Transfer]",ISBLANK(F464))</formula>
    </cfRule>
    <cfRule type="expression" dxfId="4539" priority="4544" stopIfTrue="1">
      <formula>OR(ISERROR(MATCH(F464,yearlyA,0)),ISERROR(MATCH(F464,monthlyA,0)))</formula>
    </cfRule>
  </conditionalFormatting>
  <conditionalFormatting sqref="A464">
    <cfRule type="expression" dxfId="4538" priority="4545" stopIfTrue="1">
      <formula>AND(ISERROR(MATCH(A464,accounts,0)),NOT(ISBLANK(A464)))</formula>
    </cfRule>
  </conditionalFormatting>
  <conditionalFormatting sqref="N464">
    <cfRule type="cellIs" dxfId="4537" priority="4536" stopIfTrue="1" operator="lessThan">
      <formula>0</formula>
    </cfRule>
  </conditionalFormatting>
  <conditionalFormatting sqref="F464">
    <cfRule type="expression" dxfId="4536" priority="4537" stopIfTrue="1">
      <formula>AND(NOT(ISBLANK(F464)),ISERROR(MATCH(F464,categories,0)))</formula>
    </cfRule>
    <cfRule type="expression" dxfId="4535" priority="4538" stopIfTrue="1">
      <formula>OR(F464="[Balance]",F464="[Transfer]",ISBLANK(F464))</formula>
    </cfRule>
    <cfRule type="expression" dxfId="4534" priority="4539" stopIfTrue="1">
      <formula>OR(ISERROR(MATCH(F464,yearlyA,0)),ISERROR(MATCH(F464,monthlyA,0)))</formula>
    </cfRule>
  </conditionalFormatting>
  <conditionalFormatting sqref="A464">
    <cfRule type="expression" dxfId="4533" priority="4540" stopIfTrue="1">
      <formula>AND(ISERROR(MATCH(A464,accounts,0)),NOT(ISBLANK(A464)))</formula>
    </cfRule>
  </conditionalFormatting>
  <conditionalFormatting sqref="N466">
    <cfRule type="cellIs" dxfId="4532" priority="4531" stopIfTrue="1" operator="lessThan">
      <formula>0</formula>
    </cfRule>
  </conditionalFormatting>
  <conditionalFormatting sqref="F466">
    <cfRule type="expression" dxfId="4531" priority="4532" stopIfTrue="1">
      <formula>AND(NOT(ISBLANK(F466)),ISERROR(MATCH(F466,categories,0)))</formula>
    </cfRule>
    <cfRule type="expression" dxfId="4530" priority="4533" stopIfTrue="1">
      <formula>OR(F466="[Balance]",F466="[Transfer]",ISBLANK(F466))</formula>
    </cfRule>
    <cfRule type="expression" dxfId="4529" priority="4534" stopIfTrue="1">
      <formula>OR(ISERROR(MATCH(F466,yearlyA,0)),ISERROR(MATCH(F466,monthlyA,0)))</formula>
    </cfRule>
  </conditionalFormatting>
  <conditionalFormatting sqref="A466">
    <cfRule type="expression" dxfId="4528" priority="4535" stopIfTrue="1">
      <formula>AND(ISERROR(MATCH(A466,accounts,0)),NOT(ISBLANK(A466)))</formula>
    </cfRule>
  </conditionalFormatting>
  <conditionalFormatting sqref="N466">
    <cfRule type="cellIs" dxfId="4527" priority="4526" stopIfTrue="1" operator="lessThan">
      <formula>0</formula>
    </cfRule>
  </conditionalFormatting>
  <conditionalFormatting sqref="F466">
    <cfRule type="expression" dxfId="4526" priority="4527" stopIfTrue="1">
      <formula>AND(NOT(ISBLANK(F466)),ISERROR(MATCH(F466,categories,0)))</formula>
    </cfRule>
    <cfRule type="expression" dxfId="4525" priority="4528" stopIfTrue="1">
      <formula>OR(F466="[Balance]",F466="[Transfer]",ISBLANK(F466))</formula>
    </cfRule>
    <cfRule type="expression" dxfId="4524" priority="4529" stopIfTrue="1">
      <formula>OR(ISERROR(MATCH(F466,yearlyA,0)),ISERROR(MATCH(F466,monthlyA,0)))</formula>
    </cfRule>
  </conditionalFormatting>
  <conditionalFormatting sqref="A466">
    <cfRule type="expression" dxfId="4523" priority="4530" stopIfTrue="1">
      <formula>AND(ISERROR(MATCH(A466,accounts,0)),NOT(ISBLANK(A466)))</formula>
    </cfRule>
  </conditionalFormatting>
  <conditionalFormatting sqref="N468">
    <cfRule type="cellIs" dxfId="4522" priority="4521" stopIfTrue="1" operator="lessThan">
      <formula>0</formula>
    </cfRule>
  </conditionalFormatting>
  <conditionalFormatting sqref="F468">
    <cfRule type="expression" dxfId="4521" priority="4522" stopIfTrue="1">
      <formula>AND(NOT(ISBLANK(F468)),ISERROR(MATCH(F468,categories,0)))</formula>
    </cfRule>
    <cfRule type="expression" dxfId="4520" priority="4523" stopIfTrue="1">
      <formula>OR(F468="[Balance]",F468="[Transfer]",ISBLANK(F468))</formula>
    </cfRule>
    <cfRule type="expression" dxfId="4519" priority="4524" stopIfTrue="1">
      <formula>OR(ISERROR(MATCH(F468,yearlyA,0)),ISERROR(MATCH(F468,monthlyA,0)))</formula>
    </cfRule>
  </conditionalFormatting>
  <conditionalFormatting sqref="A468">
    <cfRule type="expression" dxfId="4518" priority="4525" stopIfTrue="1">
      <formula>AND(ISERROR(MATCH(A468,accounts,0)),NOT(ISBLANK(A468)))</formula>
    </cfRule>
  </conditionalFormatting>
  <conditionalFormatting sqref="N468">
    <cfRule type="cellIs" dxfId="4517" priority="4516" stopIfTrue="1" operator="lessThan">
      <formula>0</formula>
    </cfRule>
  </conditionalFormatting>
  <conditionalFormatting sqref="F468">
    <cfRule type="expression" dxfId="4516" priority="4517" stopIfTrue="1">
      <formula>AND(NOT(ISBLANK(F468)),ISERROR(MATCH(F468,categories,0)))</formula>
    </cfRule>
    <cfRule type="expression" dxfId="4515" priority="4518" stopIfTrue="1">
      <formula>OR(F468="[Balance]",F468="[Transfer]",ISBLANK(F468))</formula>
    </cfRule>
    <cfRule type="expression" dxfId="4514" priority="4519" stopIfTrue="1">
      <formula>OR(ISERROR(MATCH(F468,yearlyA,0)),ISERROR(MATCH(F468,monthlyA,0)))</formula>
    </cfRule>
  </conditionalFormatting>
  <conditionalFormatting sqref="A468">
    <cfRule type="expression" dxfId="4513" priority="4520" stopIfTrue="1">
      <formula>AND(ISERROR(MATCH(A468,accounts,0)),NOT(ISBLANK(A468)))</formula>
    </cfRule>
  </conditionalFormatting>
  <conditionalFormatting sqref="N467">
    <cfRule type="cellIs" dxfId="4512" priority="4511" stopIfTrue="1" operator="lessThan">
      <formula>0</formula>
    </cfRule>
  </conditionalFormatting>
  <conditionalFormatting sqref="F467">
    <cfRule type="expression" dxfId="4511" priority="4512" stopIfTrue="1">
      <formula>AND(NOT(ISBLANK(F467)),ISERROR(MATCH(F467,categories,0)))</formula>
    </cfRule>
    <cfRule type="expression" dxfId="4510" priority="4513" stopIfTrue="1">
      <formula>OR(F467="[Balance]",F467="[Transfer]",ISBLANK(F467))</formula>
    </cfRule>
    <cfRule type="expression" dxfId="4509" priority="4514" stopIfTrue="1">
      <formula>OR(ISERROR(MATCH(F467,yearlyA,0)),ISERROR(MATCH(F467,monthlyA,0)))</formula>
    </cfRule>
  </conditionalFormatting>
  <conditionalFormatting sqref="A467">
    <cfRule type="expression" dxfId="4508" priority="4515" stopIfTrue="1">
      <formula>AND(ISERROR(MATCH(A467,accounts,0)),NOT(ISBLANK(A467)))</formula>
    </cfRule>
  </conditionalFormatting>
  <conditionalFormatting sqref="N467">
    <cfRule type="cellIs" dxfId="4507" priority="4506" stopIfTrue="1" operator="lessThan">
      <formula>0</formula>
    </cfRule>
  </conditionalFormatting>
  <conditionalFormatting sqref="F467">
    <cfRule type="expression" dxfId="4506" priority="4507" stopIfTrue="1">
      <formula>AND(NOT(ISBLANK(F467)),ISERROR(MATCH(F467,categories,0)))</formula>
    </cfRule>
    <cfRule type="expression" dxfId="4505" priority="4508" stopIfTrue="1">
      <formula>OR(F467="[Balance]",F467="[Transfer]",ISBLANK(F467))</formula>
    </cfRule>
    <cfRule type="expression" dxfId="4504" priority="4509" stopIfTrue="1">
      <formula>OR(ISERROR(MATCH(F467,yearlyA,0)),ISERROR(MATCH(F467,monthlyA,0)))</formula>
    </cfRule>
  </conditionalFormatting>
  <conditionalFormatting sqref="A467">
    <cfRule type="expression" dxfId="4503" priority="4510" stopIfTrue="1">
      <formula>AND(ISERROR(MATCH(A467,accounts,0)),NOT(ISBLANK(A467)))</formula>
    </cfRule>
  </conditionalFormatting>
  <conditionalFormatting sqref="N469">
    <cfRule type="cellIs" dxfId="4502" priority="4501" stopIfTrue="1" operator="lessThan">
      <formula>0</formula>
    </cfRule>
  </conditionalFormatting>
  <conditionalFormatting sqref="F469">
    <cfRule type="expression" dxfId="4501" priority="4502" stopIfTrue="1">
      <formula>AND(NOT(ISBLANK(F469)),ISERROR(MATCH(F469,categories,0)))</formula>
    </cfRule>
    <cfRule type="expression" dxfId="4500" priority="4503" stopIfTrue="1">
      <formula>OR(F469="[Balance]",F469="[Transfer]",ISBLANK(F469))</formula>
    </cfRule>
    <cfRule type="expression" dxfId="4499" priority="4504" stopIfTrue="1">
      <formula>OR(ISERROR(MATCH(F469,yearlyA,0)),ISERROR(MATCH(F469,monthlyA,0)))</formula>
    </cfRule>
  </conditionalFormatting>
  <conditionalFormatting sqref="A469">
    <cfRule type="expression" dxfId="4498" priority="4505" stopIfTrue="1">
      <formula>AND(ISERROR(MATCH(A469,accounts,0)),NOT(ISBLANK(A469)))</formula>
    </cfRule>
  </conditionalFormatting>
  <conditionalFormatting sqref="N469">
    <cfRule type="cellIs" dxfId="4497" priority="4496" stopIfTrue="1" operator="lessThan">
      <formula>0</formula>
    </cfRule>
  </conditionalFormatting>
  <conditionalFormatting sqref="F469">
    <cfRule type="expression" dxfId="4496" priority="4497" stopIfTrue="1">
      <formula>AND(NOT(ISBLANK(F469)),ISERROR(MATCH(F469,categories,0)))</formula>
    </cfRule>
    <cfRule type="expression" dxfId="4495" priority="4498" stopIfTrue="1">
      <formula>OR(F469="[Balance]",F469="[Transfer]",ISBLANK(F469))</formula>
    </cfRule>
    <cfRule type="expression" dxfId="4494" priority="4499" stopIfTrue="1">
      <formula>OR(ISERROR(MATCH(F469,yearlyA,0)),ISERROR(MATCH(F469,monthlyA,0)))</formula>
    </cfRule>
  </conditionalFormatting>
  <conditionalFormatting sqref="A469">
    <cfRule type="expression" dxfId="4493" priority="4500" stopIfTrue="1">
      <formula>AND(ISERROR(MATCH(A469,accounts,0)),NOT(ISBLANK(A469)))</formula>
    </cfRule>
  </conditionalFormatting>
  <conditionalFormatting sqref="N471">
    <cfRule type="cellIs" dxfId="4492" priority="4491" stopIfTrue="1" operator="lessThan">
      <formula>0</formula>
    </cfRule>
  </conditionalFormatting>
  <conditionalFormatting sqref="F471">
    <cfRule type="expression" dxfId="4491" priority="4492" stopIfTrue="1">
      <formula>AND(NOT(ISBLANK(F471)),ISERROR(MATCH(F471,categories,0)))</formula>
    </cfRule>
    <cfRule type="expression" dxfId="4490" priority="4493" stopIfTrue="1">
      <formula>OR(F471="[Balance]",F471="[Transfer]",ISBLANK(F471))</formula>
    </cfRule>
    <cfRule type="expression" dxfId="4489" priority="4494" stopIfTrue="1">
      <formula>OR(ISERROR(MATCH(F471,yearlyA,0)),ISERROR(MATCH(F471,monthlyA,0)))</formula>
    </cfRule>
  </conditionalFormatting>
  <conditionalFormatting sqref="A471">
    <cfRule type="expression" dxfId="4488" priority="4495" stopIfTrue="1">
      <formula>AND(ISERROR(MATCH(A471,accounts,0)),NOT(ISBLANK(A471)))</formula>
    </cfRule>
  </conditionalFormatting>
  <conditionalFormatting sqref="N471">
    <cfRule type="cellIs" dxfId="4487" priority="4486" stopIfTrue="1" operator="lessThan">
      <formula>0</formula>
    </cfRule>
  </conditionalFormatting>
  <conditionalFormatting sqref="F471">
    <cfRule type="expression" dxfId="4486" priority="4487" stopIfTrue="1">
      <formula>AND(NOT(ISBLANK(F471)),ISERROR(MATCH(F471,categories,0)))</formula>
    </cfRule>
    <cfRule type="expression" dxfId="4485" priority="4488" stopIfTrue="1">
      <formula>OR(F471="[Balance]",F471="[Transfer]",ISBLANK(F471))</formula>
    </cfRule>
    <cfRule type="expression" dxfId="4484" priority="4489" stopIfTrue="1">
      <formula>OR(ISERROR(MATCH(F471,yearlyA,0)),ISERROR(MATCH(F471,monthlyA,0)))</formula>
    </cfRule>
  </conditionalFormatting>
  <conditionalFormatting sqref="A471">
    <cfRule type="expression" dxfId="4483" priority="4490" stopIfTrue="1">
      <formula>AND(ISERROR(MATCH(A471,accounts,0)),NOT(ISBLANK(A471)))</formula>
    </cfRule>
  </conditionalFormatting>
  <conditionalFormatting sqref="N470">
    <cfRule type="cellIs" dxfId="4482" priority="4481" stopIfTrue="1" operator="lessThan">
      <formula>0</formula>
    </cfRule>
  </conditionalFormatting>
  <conditionalFormatting sqref="F470">
    <cfRule type="expression" dxfId="4481" priority="4482" stopIfTrue="1">
      <formula>AND(NOT(ISBLANK(F470)),ISERROR(MATCH(F470,categories,0)))</formula>
    </cfRule>
    <cfRule type="expression" dxfId="4480" priority="4483" stopIfTrue="1">
      <formula>OR(F470="[Balance]",F470="[Transfer]",ISBLANK(F470))</formula>
    </cfRule>
    <cfRule type="expression" dxfId="4479" priority="4484" stopIfTrue="1">
      <formula>OR(ISERROR(MATCH(F470,yearlyA,0)),ISERROR(MATCH(F470,monthlyA,0)))</formula>
    </cfRule>
  </conditionalFormatting>
  <conditionalFormatting sqref="A470">
    <cfRule type="expression" dxfId="4478" priority="4485" stopIfTrue="1">
      <formula>AND(ISERROR(MATCH(A470,accounts,0)),NOT(ISBLANK(A470)))</formula>
    </cfRule>
  </conditionalFormatting>
  <conditionalFormatting sqref="N470">
    <cfRule type="cellIs" dxfId="4477" priority="4476" stopIfTrue="1" operator="lessThan">
      <formula>0</formula>
    </cfRule>
  </conditionalFormatting>
  <conditionalFormatting sqref="F470">
    <cfRule type="expression" dxfId="4476" priority="4477" stopIfTrue="1">
      <formula>AND(NOT(ISBLANK(F470)),ISERROR(MATCH(F470,categories,0)))</formula>
    </cfRule>
    <cfRule type="expression" dxfId="4475" priority="4478" stopIfTrue="1">
      <formula>OR(F470="[Balance]",F470="[Transfer]",ISBLANK(F470))</formula>
    </cfRule>
    <cfRule type="expression" dxfId="4474" priority="4479" stopIfTrue="1">
      <formula>OR(ISERROR(MATCH(F470,yearlyA,0)),ISERROR(MATCH(F470,monthlyA,0)))</formula>
    </cfRule>
  </conditionalFormatting>
  <conditionalFormatting sqref="A470">
    <cfRule type="expression" dxfId="4473" priority="4480" stopIfTrue="1">
      <formula>AND(ISERROR(MATCH(A470,accounts,0)),NOT(ISBLANK(A470)))</formula>
    </cfRule>
  </conditionalFormatting>
  <conditionalFormatting sqref="N472">
    <cfRule type="cellIs" dxfId="4472" priority="4471" stopIfTrue="1" operator="lessThan">
      <formula>0</formula>
    </cfRule>
  </conditionalFormatting>
  <conditionalFormatting sqref="F472">
    <cfRule type="expression" dxfId="4471" priority="4472" stopIfTrue="1">
      <formula>AND(NOT(ISBLANK(F472)),ISERROR(MATCH(F472,categories,0)))</formula>
    </cfRule>
    <cfRule type="expression" dxfId="4470" priority="4473" stopIfTrue="1">
      <formula>OR(F472="[Balance]",F472="[Transfer]",ISBLANK(F472))</formula>
    </cfRule>
    <cfRule type="expression" dxfId="4469" priority="4474" stopIfTrue="1">
      <formula>OR(ISERROR(MATCH(F472,yearlyA,0)),ISERROR(MATCH(F472,monthlyA,0)))</formula>
    </cfRule>
  </conditionalFormatting>
  <conditionalFormatting sqref="A472">
    <cfRule type="expression" dxfId="4468" priority="4475" stopIfTrue="1">
      <formula>AND(ISERROR(MATCH(A472,accounts,0)),NOT(ISBLANK(A472)))</formula>
    </cfRule>
  </conditionalFormatting>
  <conditionalFormatting sqref="N472">
    <cfRule type="cellIs" dxfId="4467" priority="4466" stopIfTrue="1" operator="lessThan">
      <formula>0</formula>
    </cfRule>
  </conditionalFormatting>
  <conditionalFormatting sqref="F472">
    <cfRule type="expression" dxfId="4466" priority="4467" stopIfTrue="1">
      <formula>AND(NOT(ISBLANK(F472)),ISERROR(MATCH(F472,categories,0)))</formula>
    </cfRule>
    <cfRule type="expression" dxfId="4465" priority="4468" stopIfTrue="1">
      <formula>OR(F472="[Balance]",F472="[Transfer]",ISBLANK(F472))</formula>
    </cfRule>
    <cfRule type="expression" dxfId="4464" priority="4469" stopIfTrue="1">
      <formula>OR(ISERROR(MATCH(F472,yearlyA,0)),ISERROR(MATCH(F472,monthlyA,0)))</formula>
    </cfRule>
  </conditionalFormatting>
  <conditionalFormatting sqref="A472">
    <cfRule type="expression" dxfId="4463" priority="4470" stopIfTrue="1">
      <formula>AND(ISERROR(MATCH(A472,accounts,0)),NOT(ISBLANK(A472)))</formula>
    </cfRule>
  </conditionalFormatting>
  <conditionalFormatting sqref="N436">
    <cfRule type="cellIs" dxfId="4462" priority="4465" stopIfTrue="1" operator="lessThan">
      <formula>0</formula>
    </cfRule>
  </conditionalFormatting>
  <conditionalFormatting sqref="N436">
    <cfRule type="cellIs" dxfId="4461" priority="4464" stopIfTrue="1" operator="lessThan">
      <formula>0</formula>
    </cfRule>
  </conditionalFormatting>
  <conditionalFormatting sqref="N474">
    <cfRule type="cellIs" dxfId="4460" priority="4459" stopIfTrue="1" operator="lessThan">
      <formula>0</formula>
    </cfRule>
  </conditionalFormatting>
  <conditionalFormatting sqref="F474">
    <cfRule type="expression" dxfId="4459" priority="4460" stopIfTrue="1">
      <formula>AND(NOT(ISBLANK(F474)),ISERROR(MATCH(F474,categories,0)))</formula>
    </cfRule>
    <cfRule type="expression" dxfId="4458" priority="4461" stopIfTrue="1">
      <formula>OR(F474="[Balance]",F474="[Transfer]",ISBLANK(F474))</formula>
    </cfRule>
    <cfRule type="expression" dxfId="4457" priority="4462" stopIfTrue="1">
      <formula>OR(ISERROR(MATCH(F474,yearlyA,0)),ISERROR(MATCH(F474,monthlyA,0)))</formula>
    </cfRule>
  </conditionalFormatting>
  <conditionalFormatting sqref="A474">
    <cfRule type="expression" dxfId="4456" priority="4463" stopIfTrue="1">
      <formula>AND(ISERROR(MATCH(A474,accounts,0)),NOT(ISBLANK(A474)))</formula>
    </cfRule>
  </conditionalFormatting>
  <conditionalFormatting sqref="N474">
    <cfRule type="cellIs" dxfId="4455" priority="4454" stopIfTrue="1" operator="lessThan">
      <formula>0</formula>
    </cfRule>
  </conditionalFormatting>
  <conditionalFormatting sqref="F474">
    <cfRule type="expression" dxfId="4454" priority="4455" stopIfTrue="1">
      <formula>AND(NOT(ISBLANK(F474)),ISERROR(MATCH(F474,categories,0)))</formula>
    </cfRule>
    <cfRule type="expression" dxfId="4453" priority="4456" stopIfTrue="1">
      <formula>OR(F474="[Balance]",F474="[Transfer]",ISBLANK(F474))</formula>
    </cfRule>
    <cfRule type="expression" dxfId="4452" priority="4457" stopIfTrue="1">
      <formula>OR(ISERROR(MATCH(F474,yearlyA,0)),ISERROR(MATCH(F474,monthlyA,0)))</formula>
    </cfRule>
  </conditionalFormatting>
  <conditionalFormatting sqref="A474">
    <cfRule type="expression" dxfId="4451" priority="4458" stopIfTrue="1">
      <formula>AND(ISERROR(MATCH(A474,accounts,0)),NOT(ISBLANK(A474)))</formula>
    </cfRule>
  </conditionalFormatting>
  <conditionalFormatting sqref="N473">
    <cfRule type="cellIs" dxfId="4450" priority="4449" stopIfTrue="1" operator="lessThan">
      <formula>0</formula>
    </cfRule>
  </conditionalFormatting>
  <conditionalFormatting sqref="F473">
    <cfRule type="expression" dxfId="4449" priority="4450" stopIfTrue="1">
      <formula>AND(NOT(ISBLANK(F473)),ISERROR(MATCH(F473,categories,0)))</formula>
    </cfRule>
    <cfRule type="expression" dxfId="4448" priority="4451" stopIfTrue="1">
      <formula>OR(F473="[Balance]",F473="[Transfer]",ISBLANK(F473))</formula>
    </cfRule>
    <cfRule type="expression" dxfId="4447" priority="4452" stopIfTrue="1">
      <formula>OR(ISERROR(MATCH(F473,yearlyA,0)),ISERROR(MATCH(F473,monthlyA,0)))</formula>
    </cfRule>
  </conditionalFormatting>
  <conditionalFormatting sqref="A473">
    <cfRule type="expression" dxfId="4446" priority="4453" stopIfTrue="1">
      <formula>AND(ISERROR(MATCH(A473,accounts,0)),NOT(ISBLANK(A473)))</formula>
    </cfRule>
  </conditionalFormatting>
  <conditionalFormatting sqref="N473">
    <cfRule type="cellIs" dxfId="4445" priority="4444" stopIfTrue="1" operator="lessThan">
      <formula>0</formula>
    </cfRule>
  </conditionalFormatting>
  <conditionalFormatting sqref="F473">
    <cfRule type="expression" dxfId="4444" priority="4445" stopIfTrue="1">
      <formula>AND(NOT(ISBLANK(F473)),ISERROR(MATCH(F473,categories,0)))</formula>
    </cfRule>
    <cfRule type="expression" dxfId="4443" priority="4446" stopIfTrue="1">
      <formula>OR(F473="[Balance]",F473="[Transfer]",ISBLANK(F473))</formula>
    </cfRule>
    <cfRule type="expression" dxfId="4442" priority="4447" stopIfTrue="1">
      <formula>OR(ISERROR(MATCH(F473,yearlyA,0)),ISERROR(MATCH(F473,monthlyA,0)))</formula>
    </cfRule>
  </conditionalFormatting>
  <conditionalFormatting sqref="A473">
    <cfRule type="expression" dxfId="4441" priority="4448" stopIfTrue="1">
      <formula>AND(ISERROR(MATCH(A473,accounts,0)),NOT(ISBLANK(A473)))</formula>
    </cfRule>
  </conditionalFormatting>
  <conditionalFormatting sqref="N475">
    <cfRule type="cellIs" dxfId="4440" priority="4439" stopIfTrue="1" operator="lessThan">
      <formula>0</formula>
    </cfRule>
  </conditionalFormatting>
  <conditionalFormatting sqref="F475">
    <cfRule type="expression" dxfId="4439" priority="4440" stopIfTrue="1">
      <formula>AND(NOT(ISBLANK(F475)),ISERROR(MATCH(F475,categories,0)))</formula>
    </cfRule>
    <cfRule type="expression" dxfId="4438" priority="4441" stopIfTrue="1">
      <formula>OR(F475="[Balance]",F475="[Transfer]",ISBLANK(F475))</formula>
    </cfRule>
    <cfRule type="expression" dxfId="4437" priority="4442" stopIfTrue="1">
      <formula>OR(ISERROR(MATCH(F475,yearlyA,0)),ISERROR(MATCH(F475,monthlyA,0)))</formula>
    </cfRule>
  </conditionalFormatting>
  <conditionalFormatting sqref="A475">
    <cfRule type="expression" dxfId="4436" priority="4443" stopIfTrue="1">
      <formula>AND(ISERROR(MATCH(A475,accounts,0)),NOT(ISBLANK(A475)))</formula>
    </cfRule>
  </conditionalFormatting>
  <conditionalFormatting sqref="N475">
    <cfRule type="cellIs" dxfId="4435" priority="4434" stopIfTrue="1" operator="lessThan">
      <formula>0</formula>
    </cfRule>
  </conditionalFormatting>
  <conditionalFormatting sqref="F475">
    <cfRule type="expression" dxfId="4434" priority="4435" stopIfTrue="1">
      <formula>AND(NOT(ISBLANK(F475)),ISERROR(MATCH(F475,categories,0)))</formula>
    </cfRule>
    <cfRule type="expression" dxfId="4433" priority="4436" stopIfTrue="1">
      <formula>OR(F475="[Balance]",F475="[Transfer]",ISBLANK(F475))</formula>
    </cfRule>
    <cfRule type="expression" dxfId="4432" priority="4437" stopIfTrue="1">
      <formula>OR(ISERROR(MATCH(F475,yearlyA,0)),ISERROR(MATCH(F475,monthlyA,0)))</formula>
    </cfRule>
  </conditionalFormatting>
  <conditionalFormatting sqref="A475">
    <cfRule type="expression" dxfId="4431" priority="4438" stopIfTrue="1">
      <formula>AND(ISERROR(MATCH(A475,accounts,0)),NOT(ISBLANK(A475)))</formula>
    </cfRule>
  </conditionalFormatting>
  <conditionalFormatting sqref="N477">
    <cfRule type="cellIs" dxfId="4430" priority="4429" stopIfTrue="1" operator="lessThan">
      <formula>0</formula>
    </cfRule>
  </conditionalFormatting>
  <conditionalFormatting sqref="F477">
    <cfRule type="expression" dxfId="4429" priority="4430" stopIfTrue="1">
      <formula>AND(NOT(ISBLANK(F477)),ISERROR(MATCH(F477,categories,0)))</formula>
    </cfRule>
    <cfRule type="expression" dxfId="4428" priority="4431" stopIfTrue="1">
      <formula>OR(F477="[Balance]",F477="[Transfer]",ISBLANK(F477))</formula>
    </cfRule>
    <cfRule type="expression" dxfId="4427" priority="4432" stopIfTrue="1">
      <formula>OR(ISERROR(MATCH(F477,yearlyA,0)),ISERROR(MATCH(F477,monthlyA,0)))</formula>
    </cfRule>
  </conditionalFormatting>
  <conditionalFormatting sqref="A477">
    <cfRule type="expression" dxfId="4426" priority="4433" stopIfTrue="1">
      <formula>AND(ISERROR(MATCH(A477,accounts,0)),NOT(ISBLANK(A477)))</formula>
    </cfRule>
  </conditionalFormatting>
  <conditionalFormatting sqref="N477">
    <cfRule type="cellIs" dxfId="4425" priority="4424" stopIfTrue="1" operator="lessThan">
      <formula>0</formula>
    </cfRule>
  </conditionalFormatting>
  <conditionalFormatting sqref="F477">
    <cfRule type="expression" dxfId="4424" priority="4425" stopIfTrue="1">
      <formula>AND(NOT(ISBLANK(F477)),ISERROR(MATCH(F477,categories,0)))</formula>
    </cfRule>
    <cfRule type="expression" dxfId="4423" priority="4426" stopIfTrue="1">
      <formula>OR(F477="[Balance]",F477="[Transfer]",ISBLANK(F477))</formula>
    </cfRule>
    <cfRule type="expression" dxfId="4422" priority="4427" stopIfTrue="1">
      <formula>OR(ISERROR(MATCH(F477,yearlyA,0)),ISERROR(MATCH(F477,monthlyA,0)))</formula>
    </cfRule>
  </conditionalFormatting>
  <conditionalFormatting sqref="A477">
    <cfRule type="expression" dxfId="4421" priority="4428" stopIfTrue="1">
      <formula>AND(ISERROR(MATCH(A477,accounts,0)),NOT(ISBLANK(A477)))</formula>
    </cfRule>
  </conditionalFormatting>
  <conditionalFormatting sqref="N476">
    <cfRule type="cellIs" dxfId="4420" priority="4419" stopIfTrue="1" operator="lessThan">
      <formula>0</formula>
    </cfRule>
  </conditionalFormatting>
  <conditionalFormatting sqref="F476">
    <cfRule type="expression" dxfId="4419" priority="4420" stopIfTrue="1">
      <formula>AND(NOT(ISBLANK(F476)),ISERROR(MATCH(F476,categories,0)))</formula>
    </cfRule>
    <cfRule type="expression" dxfId="4418" priority="4421" stopIfTrue="1">
      <formula>OR(F476="[Balance]",F476="[Transfer]",ISBLANK(F476))</formula>
    </cfRule>
    <cfRule type="expression" dxfId="4417" priority="4422" stopIfTrue="1">
      <formula>OR(ISERROR(MATCH(F476,yearlyA,0)),ISERROR(MATCH(F476,monthlyA,0)))</formula>
    </cfRule>
  </conditionalFormatting>
  <conditionalFormatting sqref="A476">
    <cfRule type="expression" dxfId="4416" priority="4423" stopIfTrue="1">
      <formula>AND(ISERROR(MATCH(A476,accounts,0)),NOT(ISBLANK(A476)))</formula>
    </cfRule>
  </conditionalFormatting>
  <conditionalFormatting sqref="N476">
    <cfRule type="cellIs" dxfId="4415" priority="4414" stopIfTrue="1" operator="lessThan">
      <formula>0</formula>
    </cfRule>
  </conditionalFormatting>
  <conditionalFormatting sqref="F476">
    <cfRule type="expression" dxfId="4414" priority="4415" stopIfTrue="1">
      <formula>AND(NOT(ISBLANK(F476)),ISERROR(MATCH(F476,categories,0)))</formula>
    </cfRule>
    <cfRule type="expression" dxfId="4413" priority="4416" stopIfTrue="1">
      <formula>OR(F476="[Balance]",F476="[Transfer]",ISBLANK(F476))</formula>
    </cfRule>
    <cfRule type="expression" dxfId="4412" priority="4417" stopIfTrue="1">
      <formula>OR(ISERROR(MATCH(F476,yearlyA,0)),ISERROR(MATCH(F476,monthlyA,0)))</formula>
    </cfRule>
  </conditionalFormatting>
  <conditionalFormatting sqref="A476">
    <cfRule type="expression" dxfId="4411" priority="4418" stopIfTrue="1">
      <formula>AND(ISERROR(MATCH(A476,accounts,0)),NOT(ISBLANK(A476)))</formula>
    </cfRule>
  </conditionalFormatting>
  <conditionalFormatting sqref="N478">
    <cfRule type="cellIs" dxfId="4410" priority="4409" stopIfTrue="1" operator="lessThan">
      <formula>0</formula>
    </cfRule>
  </conditionalFormatting>
  <conditionalFormatting sqref="F478">
    <cfRule type="expression" dxfId="4409" priority="4410" stopIfTrue="1">
      <formula>AND(NOT(ISBLANK(F478)),ISERROR(MATCH(F478,categories,0)))</formula>
    </cfRule>
    <cfRule type="expression" dxfId="4408" priority="4411" stopIfTrue="1">
      <formula>OR(F478="[Balance]",F478="[Transfer]",ISBLANK(F478))</formula>
    </cfRule>
    <cfRule type="expression" dxfId="4407" priority="4412" stopIfTrue="1">
      <formula>OR(ISERROR(MATCH(F478,yearlyA,0)),ISERROR(MATCH(F478,monthlyA,0)))</formula>
    </cfRule>
  </conditionalFormatting>
  <conditionalFormatting sqref="A478">
    <cfRule type="expression" dxfId="4406" priority="4413" stopIfTrue="1">
      <formula>AND(ISERROR(MATCH(A478,accounts,0)),NOT(ISBLANK(A478)))</formula>
    </cfRule>
  </conditionalFormatting>
  <conditionalFormatting sqref="N478">
    <cfRule type="cellIs" dxfId="4405" priority="4404" stopIfTrue="1" operator="lessThan">
      <formula>0</formula>
    </cfRule>
  </conditionalFormatting>
  <conditionalFormatting sqref="F478">
    <cfRule type="expression" dxfId="4404" priority="4405" stopIfTrue="1">
      <formula>AND(NOT(ISBLANK(F478)),ISERROR(MATCH(F478,categories,0)))</formula>
    </cfRule>
    <cfRule type="expression" dxfId="4403" priority="4406" stopIfTrue="1">
      <formula>OR(F478="[Balance]",F478="[Transfer]",ISBLANK(F478))</formula>
    </cfRule>
    <cfRule type="expression" dxfId="4402" priority="4407" stopIfTrue="1">
      <formula>OR(ISERROR(MATCH(F478,yearlyA,0)),ISERROR(MATCH(F478,monthlyA,0)))</formula>
    </cfRule>
  </conditionalFormatting>
  <conditionalFormatting sqref="A478">
    <cfRule type="expression" dxfId="4401" priority="4408" stopIfTrue="1">
      <formula>AND(ISERROR(MATCH(A478,accounts,0)),NOT(ISBLANK(A478)))</formula>
    </cfRule>
  </conditionalFormatting>
  <conditionalFormatting sqref="N480">
    <cfRule type="cellIs" dxfId="4400" priority="4399" stopIfTrue="1" operator="lessThan">
      <formula>0</formula>
    </cfRule>
  </conditionalFormatting>
  <conditionalFormatting sqref="F480">
    <cfRule type="expression" dxfId="4399" priority="4400" stopIfTrue="1">
      <formula>AND(NOT(ISBLANK(F480)),ISERROR(MATCH(F480,categories,0)))</formula>
    </cfRule>
    <cfRule type="expression" dxfId="4398" priority="4401" stopIfTrue="1">
      <formula>OR(F480="[Balance]",F480="[Transfer]",ISBLANK(F480))</formula>
    </cfRule>
    <cfRule type="expression" dxfId="4397" priority="4402" stopIfTrue="1">
      <formula>OR(ISERROR(MATCH(F480,yearlyA,0)),ISERROR(MATCH(F480,monthlyA,0)))</formula>
    </cfRule>
  </conditionalFormatting>
  <conditionalFormatting sqref="A480">
    <cfRule type="expression" dxfId="4396" priority="4403" stopIfTrue="1">
      <formula>AND(ISERROR(MATCH(A480,accounts,0)),NOT(ISBLANK(A480)))</formula>
    </cfRule>
  </conditionalFormatting>
  <conditionalFormatting sqref="N480">
    <cfRule type="cellIs" dxfId="4395" priority="4394" stopIfTrue="1" operator="lessThan">
      <formula>0</formula>
    </cfRule>
  </conditionalFormatting>
  <conditionalFormatting sqref="F480">
    <cfRule type="expression" dxfId="4394" priority="4395" stopIfTrue="1">
      <formula>AND(NOT(ISBLANK(F480)),ISERROR(MATCH(F480,categories,0)))</formula>
    </cfRule>
    <cfRule type="expression" dxfId="4393" priority="4396" stopIfTrue="1">
      <formula>OR(F480="[Balance]",F480="[Transfer]",ISBLANK(F480))</formula>
    </cfRule>
    <cfRule type="expression" dxfId="4392" priority="4397" stopIfTrue="1">
      <formula>OR(ISERROR(MATCH(F480,yearlyA,0)),ISERROR(MATCH(F480,monthlyA,0)))</formula>
    </cfRule>
  </conditionalFormatting>
  <conditionalFormatting sqref="A480">
    <cfRule type="expression" dxfId="4391" priority="4398" stopIfTrue="1">
      <formula>AND(ISERROR(MATCH(A480,accounts,0)),NOT(ISBLANK(A480)))</formula>
    </cfRule>
  </conditionalFormatting>
  <conditionalFormatting sqref="N479">
    <cfRule type="cellIs" dxfId="4390" priority="4389" stopIfTrue="1" operator="lessThan">
      <formula>0</formula>
    </cfRule>
  </conditionalFormatting>
  <conditionalFormatting sqref="F479">
    <cfRule type="expression" dxfId="4389" priority="4390" stopIfTrue="1">
      <formula>AND(NOT(ISBLANK(F479)),ISERROR(MATCH(F479,categories,0)))</formula>
    </cfRule>
    <cfRule type="expression" dxfId="4388" priority="4391" stopIfTrue="1">
      <formula>OR(F479="[Balance]",F479="[Transfer]",ISBLANK(F479))</formula>
    </cfRule>
    <cfRule type="expression" dxfId="4387" priority="4392" stopIfTrue="1">
      <formula>OR(ISERROR(MATCH(F479,yearlyA,0)),ISERROR(MATCH(F479,monthlyA,0)))</formula>
    </cfRule>
  </conditionalFormatting>
  <conditionalFormatting sqref="A479">
    <cfRule type="expression" dxfId="4386" priority="4393" stopIfTrue="1">
      <formula>AND(ISERROR(MATCH(A479,accounts,0)),NOT(ISBLANK(A479)))</formula>
    </cfRule>
  </conditionalFormatting>
  <conditionalFormatting sqref="N479">
    <cfRule type="cellIs" dxfId="4385" priority="4384" stopIfTrue="1" operator="lessThan">
      <formula>0</formula>
    </cfRule>
  </conditionalFormatting>
  <conditionalFormatting sqref="F479">
    <cfRule type="expression" dxfId="4384" priority="4385" stopIfTrue="1">
      <formula>AND(NOT(ISBLANK(F479)),ISERROR(MATCH(F479,categories,0)))</formula>
    </cfRule>
    <cfRule type="expression" dxfId="4383" priority="4386" stopIfTrue="1">
      <formula>OR(F479="[Balance]",F479="[Transfer]",ISBLANK(F479))</formula>
    </cfRule>
    <cfRule type="expression" dxfId="4382" priority="4387" stopIfTrue="1">
      <formula>OR(ISERROR(MATCH(F479,yearlyA,0)),ISERROR(MATCH(F479,monthlyA,0)))</formula>
    </cfRule>
  </conditionalFormatting>
  <conditionalFormatting sqref="A479">
    <cfRule type="expression" dxfId="4381" priority="4388" stopIfTrue="1">
      <formula>AND(ISERROR(MATCH(A479,accounts,0)),NOT(ISBLANK(A479)))</formula>
    </cfRule>
  </conditionalFormatting>
  <conditionalFormatting sqref="N481">
    <cfRule type="cellIs" dxfId="4380" priority="4379" stopIfTrue="1" operator="lessThan">
      <formula>0</formula>
    </cfRule>
  </conditionalFormatting>
  <conditionalFormatting sqref="F481">
    <cfRule type="expression" dxfId="4379" priority="4380" stopIfTrue="1">
      <formula>AND(NOT(ISBLANK(F481)),ISERROR(MATCH(F481,categories,0)))</formula>
    </cfRule>
    <cfRule type="expression" dxfId="4378" priority="4381" stopIfTrue="1">
      <formula>OR(F481="[Balance]",F481="[Transfer]",ISBLANK(F481))</formula>
    </cfRule>
    <cfRule type="expression" dxfId="4377" priority="4382" stopIfTrue="1">
      <formula>OR(ISERROR(MATCH(F481,yearlyA,0)),ISERROR(MATCH(F481,monthlyA,0)))</formula>
    </cfRule>
  </conditionalFormatting>
  <conditionalFormatting sqref="A481">
    <cfRule type="expression" dxfId="4376" priority="4383" stopIfTrue="1">
      <formula>AND(ISERROR(MATCH(A481,accounts,0)),NOT(ISBLANK(A481)))</formula>
    </cfRule>
  </conditionalFormatting>
  <conditionalFormatting sqref="N481">
    <cfRule type="cellIs" dxfId="4375" priority="4374" stopIfTrue="1" operator="lessThan">
      <formula>0</formula>
    </cfRule>
  </conditionalFormatting>
  <conditionalFormatting sqref="F481">
    <cfRule type="expression" dxfId="4374" priority="4375" stopIfTrue="1">
      <formula>AND(NOT(ISBLANK(F481)),ISERROR(MATCH(F481,categories,0)))</formula>
    </cfRule>
    <cfRule type="expression" dxfId="4373" priority="4376" stopIfTrue="1">
      <formula>OR(F481="[Balance]",F481="[Transfer]",ISBLANK(F481))</formula>
    </cfRule>
    <cfRule type="expression" dxfId="4372" priority="4377" stopIfTrue="1">
      <formula>OR(ISERROR(MATCH(F481,yearlyA,0)),ISERROR(MATCH(F481,monthlyA,0)))</formula>
    </cfRule>
  </conditionalFormatting>
  <conditionalFormatting sqref="A481">
    <cfRule type="expression" dxfId="4371" priority="4378" stopIfTrue="1">
      <formula>AND(ISERROR(MATCH(A481,accounts,0)),NOT(ISBLANK(A481)))</formula>
    </cfRule>
  </conditionalFormatting>
  <conditionalFormatting sqref="N483">
    <cfRule type="cellIs" dxfId="4370" priority="4369" stopIfTrue="1" operator="lessThan">
      <formula>0</formula>
    </cfRule>
  </conditionalFormatting>
  <conditionalFormatting sqref="F483">
    <cfRule type="expression" dxfId="4369" priority="4370" stopIfTrue="1">
      <formula>AND(NOT(ISBLANK(F483)),ISERROR(MATCH(F483,categories,0)))</formula>
    </cfRule>
    <cfRule type="expression" dxfId="4368" priority="4371" stopIfTrue="1">
      <formula>OR(F483="[Balance]",F483="[Transfer]",ISBLANK(F483))</formula>
    </cfRule>
    <cfRule type="expression" dxfId="4367" priority="4372" stopIfTrue="1">
      <formula>OR(ISERROR(MATCH(F483,yearlyA,0)),ISERROR(MATCH(F483,monthlyA,0)))</formula>
    </cfRule>
  </conditionalFormatting>
  <conditionalFormatting sqref="A483">
    <cfRule type="expression" dxfId="4366" priority="4373" stopIfTrue="1">
      <formula>AND(ISERROR(MATCH(A483,accounts,0)),NOT(ISBLANK(A483)))</formula>
    </cfRule>
  </conditionalFormatting>
  <conditionalFormatting sqref="N483">
    <cfRule type="cellIs" dxfId="4365" priority="4364" stopIfTrue="1" operator="lessThan">
      <formula>0</formula>
    </cfRule>
  </conditionalFormatting>
  <conditionalFormatting sqref="F483">
    <cfRule type="expression" dxfId="4364" priority="4365" stopIfTrue="1">
      <formula>AND(NOT(ISBLANK(F483)),ISERROR(MATCH(F483,categories,0)))</formula>
    </cfRule>
    <cfRule type="expression" dxfId="4363" priority="4366" stopIfTrue="1">
      <formula>OR(F483="[Balance]",F483="[Transfer]",ISBLANK(F483))</formula>
    </cfRule>
    <cfRule type="expression" dxfId="4362" priority="4367" stopIfTrue="1">
      <formula>OR(ISERROR(MATCH(F483,yearlyA,0)),ISERROR(MATCH(F483,monthlyA,0)))</formula>
    </cfRule>
  </conditionalFormatting>
  <conditionalFormatting sqref="A483">
    <cfRule type="expression" dxfId="4361" priority="4368" stopIfTrue="1">
      <formula>AND(ISERROR(MATCH(A483,accounts,0)),NOT(ISBLANK(A483)))</formula>
    </cfRule>
  </conditionalFormatting>
  <conditionalFormatting sqref="N482">
    <cfRule type="cellIs" dxfId="4360" priority="4359" stopIfTrue="1" operator="lessThan">
      <formula>0</formula>
    </cfRule>
  </conditionalFormatting>
  <conditionalFormatting sqref="F482">
    <cfRule type="expression" dxfId="4359" priority="4360" stopIfTrue="1">
      <formula>AND(NOT(ISBLANK(F482)),ISERROR(MATCH(F482,categories,0)))</formula>
    </cfRule>
    <cfRule type="expression" dxfId="4358" priority="4361" stopIfTrue="1">
      <formula>OR(F482="[Balance]",F482="[Transfer]",ISBLANK(F482))</formula>
    </cfRule>
    <cfRule type="expression" dxfId="4357" priority="4362" stopIfTrue="1">
      <formula>OR(ISERROR(MATCH(F482,yearlyA,0)),ISERROR(MATCH(F482,monthlyA,0)))</formula>
    </cfRule>
  </conditionalFormatting>
  <conditionalFormatting sqref="A482">
    <cfRule type="expression" dxfId="4356" priority="4363" stopIfTrue="1">
      <formula>AND(ISERROR(MATCH(A482,accounts,0)),NOT(ISBLANK(A482)))</formula>
    </cfRule>
  </conditionalFormatting>
  <conditionalFormatting sqref="N482">
    <cfRule type="cellIs" dxfId="4355" priority="4354" stopIfTrue="1" operator="lessThan">
      <formula>0</formula>
    </cfRule>
  </conditionalFormatting>
  <conditionalFormatting sqref="F482">
    <cfRule type="expression" dxfId="4354" priority="4355" stopIfTrue="1">
      <formula>AND(NOT(ISBLANK(F482)),ISERROR(MATCH(F482,categories,0)))</formula>
    </cfRule>
    <cfRule type="expression" dxfId="4353" priority="4356" stopIfTrue="1">
      <formula>OR(F482="[Balance]",F482="[Transfer]",ISBLANK(F482))</formula>
    </cfRule>
    <cfRule type="expression" dxfId="4352" priority="4357" stopIfTrue="1">
      <formula>OR(ISERROR(MATCH(F482,yearlyA,0)),ISERROR(MATCH(F482,monthlyA,0)))</formula>
    </cfRule>
  </conditionalFormatting>
  <conditionalFormatting sqref="A482">
    <cfRule type="expression" dxfId="4351" priority="4358" stopIfTrue="1">
      <formula>AND(ISERROR(MATCH(A482,accounts,0)),NOT(ISBLANK(A482)))</formula>
    </cfRule>
  </conditionalFormatting>
  <conditionalFormatting sqref="N484">
    <cfRule type="cellIs" dxfId="4350" priority="4349" stopIfTrue="1" operator="lessThan">
      <formula>0</formula>
    </cfRule>
  </conditionalFormatting>
  <conditionalFormatting sqref="F484">
    <cfRule type="expression" dxfId="4349" priority="4350" stopIfTrue="1">
      <formula>AND(NOT(ISBLANK(F484)),ISERROR(MATCH(F484,categories,0)))</formula>
    </cfRule>
    <cfRule type="expression" dxfId="4348" priority="4351" stopIfTrue="1">
      <formula>OR(F484="[Balance]",F484="[Transfer]",ISBLANK(F484))</formula>
    </cfRule>
    <cfRule type="expression" dxfId="4347" priority="4352" stopIfTrue="1">
      <formula>OR(ISERROR(MATCH(F484,yearlyA,0)),ISERROR(MATCH(F484,monthlyA,0)))</formula>
    </cfRule>
  </conditionalFormatting>
  <conditionalFormatting sqref="A484">
    <cfRule type="expression" dxfId="4346" priority="4353" stopIfTrue="1">
      <formula>AND(ISERROR(MATCH(A484,accounts,0)),NOT(ISBLANK(A484)))</formula>
    </cfRule>
  </conditionalFormatting>
  <conditionalFormatting sqref="N484">
    <cfRule type="cellIs" dxfId="4345" priority="4344" stopIfTrue="1" operator="lessThan">
      <formula>0</formula>
    </cfRule>
  </conditionalFormatting>
  <conditionalFormatting sqref="F484">
    <cfRule type="expression" dxfId="4344" priority="4345" stopIfTrue="1">
      <formula>AND(NOT(ISBLANK(F484)),ISERROR(MATCH(F484,categories,0)))</formula>
    </cfRule>
    <cfRule type="expression" dxfId="4343" priority="4346" stopIfTrue="1">
      <formula>OR(F484="[Balance]",F484="[Transfer]",ISBLANK(F484))</formula>
    </cfRule>
    <cfRule type="expression" dxfId="4342" priority="4347" stopIfTrue="1">
      <formula>OR(ISERROR(MATCH(F484,yearlyA,0)),ISERROR(MATCH(F484,monthlyA,0)))</formula>
    </cfRule>
  </conditionalFormatting>
  <conditionalFormatting sqref="A484">
    <cfRule type="expression" dxfId="4341" priority="4348" stopIfTrue="1">
      <formula>AND(ISERROR(MATCH(A484,accounts,0)),NOT(ISBLANK(A484)))</formula>
    </cfRule>
  </conditionalFormatting>
  <conditionalFormatting sqref="N486">
    <cfRule type="cellIs" dxfId="4340" priority="4339" stopIfTrue="1" operator="lessThan">
      <formula>0</formula>
    </cfRule>
  </conditionalFormatting>
  <conditionalFormatting sqref="F486">
    <cfRule type="expression" dxfId="4339" priority="4340" stopIfTrue="1">
      <formula>AND(NOT(ISBLANK(F486)),ISERROR(MATCH(F486,categories,0)))</formula>
    </cfRule>
    <cfRule type="expression" dxfId="4338" priority="4341" stopIfTrue="1">
      <formula>OR(F486="[Balance]",F486="[Transfer]",ISBLANK(F486))</formula>
    </cfRule>
    <cfRule type="expression" dxfId="4337" priority="4342" stopIfTrue="1">
      <formula>OR(ISERROR(MATCH(F486,yearlyA,0)),ISERROR(MATCH(F486,monthlyA,0)))</formula>
    </cfRule>
  </conditionalFormatting>
  <conditionalFormatting sqref="A486">
    <cfRule type="expression" dxfId="4336" priority="4343" stopIfTrue="1">
      <formula>AND(ISERROR(MATCH(A486,accounts,0)),NOT(ISBLANK(A486)))</formula>
    </cfRule>
  </conditionalFormatting>
  <conditionalFormatting sqref="N486">
    <cfRule type="cellIs" dxfId="4335" priority="4334" stopIfTrue="1" operator="lessThan">
      <formula>0</formula>
    </cfRule>
  </conditionalFormatting>
  <conditionalFormatting sqref="F486">
    <cfRule type="expression" dxfId="4334" priority="4335" stopIfTrue="1">
      <formula>AND(NOT(ISBLANK(F486)),ISERROR(MATCH(F486,categories,0)))</formula>
    </cfRule>
    <cfRule type="expression" dxfId="4333" priority="4336" stopIfTrue="1">
      <formula>OR(F486="[Balance]",F486="[Transfer]",ISBLANK(F486))</formula>
    </cfRule>
    <cfRule type="expression" dxfId="4332" priority="4337" stopIfTrue="1">
      <formula>OR(ISERROR(MATCH(F486,yearlyA,0)),ISERROR(MATCH(F486,monthlyA,0)))</formula>
    </cfRule>
  </conditionalFormatting>
  <conditionalFormatting sqref="A486">
    <cfRule type="expression" dxfId="4331" priority="4338" stopIfTrue="1">
      <formula>AND(ISERROR(MATCH(A486,accounts,0)),NOT(ISBLANK(A486)))</formula>
    </cfRule>
  </conditionalFormatting>
  <conditionalFormatting sqref="N485">
    <cfRule type="cellIs" dxfId="4330" priority="4329" stopIfTrue="1" operator="lessThan">
      <formula>0</formula>
    </cfRule>
  </conditionalFormatting>
  <conditionalFormatting sqref="F485">
    <cfRule type="expression" dxfId="4329" priority="4330" stopIfTrue="1">
      <formula>AND(NOT(ISBLANK(F485)),ISERROR(MATCH(F485,categories,0)))</formula>
    </cfRule>
    <cfRule type="expression" dxfId="4328" priority="4331" stopIfTrue="1">
      <formula>OR(F485="[Balance]",F485="[Transfer]",ISBLANK(F485))</formula>
    </cfRule>
    <cfRule type="expression" dxfId="4327" priority="4332" stopIfTrue="1">
      <formula>OR(ISERROR(MATCH(F485,yearlyA,0)),ISERROR(MATCH(F485,monthlyA,0)))</formula>
    </cfRule>
  </conditionalFormatting>
  <conditionalFormatting sqref="A485">
    <cfRule type="expression" dxfId="4326" priority="4333" stopIfTrue="1">
      <formula>AND(ISERROR(MATCH(A485,accounts,0)),NOT(ISBLANK(A485)))</formula>
    </cfRule>
  </conditionalFormatting>
  <conditionalFormatting sqref="N485">
    <cfRule type="cellIs" dxfId="4325" priority="4324" stopIfTrue="1" operator="lessThan">
      <formula>0</formula>
    </cfRule>
  </conditionalFormatting>
  <conditionalFormatting sqref="F485">
    <cfRule type="expression" dxfId="4324" priority="4325" stopIfTrue="1">
      <formula>AND(NOT(ISBLANK(F485)),ISERROR(MATCH(F485,categories,0)))</formula>
    </cfRule>
    <cfRule type="expression" dxfId="4323" priority="4326" stopIfTrue="1">
      <formula>OR(F485="[Balance]",F485="[Transfer]",ISBLANK(F485))</formula>
    </cfRule>
    <cfRule type="expression" dxfId="4322" priority="4327" stopIfTrue="1">
      <formula>OR(ISERROR(MATCH(F485,yearlyA,0)),ISERROR(MATCH(F485,monthlyA,0)))</formula>
    </cfRule>
  </conditionalFormatting>
  <conditionalFormatting sqref="A485">
    <cfRule type="expression" dxfId="4321" priority="4328" stopIfTrue="1">
      <formula>AND(ISERROR(MATCH(A485,accounts,0)),NOT(ISBLANK(A485)))</formula>
    </cfRule>
  </conditionalFormatting>
  <conditionalFormatting sqref="N487">
    <cfRule type="cellIs" dxfId="4320" priority="4319" stopIfTrue="1" operator="lessThan">
      <formula>0</formula>
    </cfRule>
  </conditionalFormatting>
  <conditionalFormatting sqref="F487">
    <cfRule type="expression" dxfId="4319" priority="4320" stopIfTrue="1">
      <formula>AND(NOT(ISBLANK(F487)),ISERROR(MATCH(F487,categories,0)))</formula>
    </cfRule>
    <cfRule type="expression" dxfId="4318" priority="4321" stopIfTrue="1">
      <formula>OR(F487="[Balance]",F487="[Transfer]",ISBLANK(F487))</formula>
    </cfRule>
    <cfRule type="expression" dxfId="4317" priority="4322" stopIfTrue="1">
      <formula>OR(ISERROR(MATCH(F487,yearlyA,0)),ISERROR(MATCH(F487,monthlyA,0)))</formula>
    </cfRule>
  </conditionalFormatting>
  <conditionalFormatting sqref="A487">
    <cfRule type="expression" dxfId="4316" priority="4323" stopIfTrue="1">
      <formula>AND(ISERROR(MATCH(A487,accounts,0)),NOT(ISBLANK(A487)))</formula>
    </cfRule>
  </conditionalFormatting>
  <conditionalFormatting sqref="N487">
    <cfRule type="cellIs" dxfId="4315" priority="4314" stopIfTrue="1" operator="lessThan">
      <formula>0</formula>
    </cfRule>
  </conditionalFormatting>
  <conditionalFormatting sqref="F487">
    <cfRule type="expression" dxfId="4314" priority="4315" stopIfTrue="1">
      <formula>AND(NOT(ISBLANK(F487)),ISERROR(MATCH(F487,categories,0)))</formula>
    </cfRule>
    <cfRule type="expression" dxfId="4313" priority="4316" stopIfTrue="1">
      <formula>OR(F487="[Balance]",F487="[Transfer]",ISBLANK(F487))</formula>
    </cfRule>
    <cfRule type="expression" dxfId="4312" priority="4317" stopIfTrue="1">
      <formula>OR(ISERROR(MATCH(F487,yearlyA,0)),ISERROR(MATCH(F487,monthlyA,0)))</formula>
    </cfRule>
  </conditionalFormatting>
  <conditionalFormatting sqref="A487">
    <cfRule type="expression" dxfId="4311" priority="4318" stopIfTrue="1">
      <formula>AND(ISERROR(MATCH(A487,accounts,0)),NOT(ISBLANK(A487)))</formula>
    </cfRule>
  </conditionalFormatting>
  <conditionalFormatting sqref="N489">
    <cfRule type="cellIs" dxfId="4310" priority="4309" stopIfTrue="1" operator="lessThan">
      <formula>0</formula>
    </cfRule>
  </conditionalFormatting>
  <conditionalFormatting sqref="F489">
    <cfRule type="expression" dxfId="4309" priority="4310" stopIfTrue="1">
      <formula>AND(NOT(ISBLANK(F489)),ISERROR(MATCH(F489,categories,0)))</formula>
    </cfRule>
    <cfRule type="expression" dxfId="4308" priority="4311" stopIfTrue="1">
      <formula>OR(F489="[Balance]",F489="[Transfer]",ISBLANK(F489))</formula>
    </cfRule>
    <cfRule type="expression" dxfId="4307" priority="4312" stopIfTrue="1">
      <formula>OR(ISERROR(MATCH(F489,yearlyA,0)),ISERROR(MATCH(F489,monthlyA,0)))</formula>
    </cfRule>
  </conditionalFormatting>
  <conditionalFormatting sqref="A489">
    <cfRule type="expression" dxfId="4306" priority="4313" stopIfTrue="1">
      <formula>AND(ISERROR(MATCH(A489,accounts,0)),NOT(ISBLANK(A489)))</formula>
    </cfRule>
  </conditionalFormatting>
  <conditionalFormatting sqref="N489">
    <cfRule type="cellIs" dxfId="4305" priority="4304" stopIfTrue="1" operator="lessThan">
      <formula>0</formula>
    </cfRule>
  </conditionalFormatting>
  <conditionalFormatting sqref="F489">
    <cfRule type="expression" dxfId="4304" priority="4305" stopIfTrue="1">
      <formula>AND(NOT(ISBLANK(F489)),ISERROR(MATCH(F489,categories,0)))</formula>
    </cfRule>
    <cfRule type="expression" dxfId="4303" priority="4306" stopIfTrue="1">
      <formula>OR(F489="[Balance]",F489="[Transfer]",ISBLANK(F489))</formula>
    </cfRule>
    <cfRule type="expression" dxfId="4302" priority="4307" stopIfTrue="1">
      <formula>OR(ISERROR(MATCH(F489,yearlyA,0)),ISERROR(MATCH(F489,monthlyA,0)))</formula>
    </cfRule>
  </conditionalFormatting>
  <conditionalFormatting sqref="A489">
    <cfRule type="expression" dxfId="4301" priority="4308" stopIfTrue="1">
      <formula>AND(ISERROR(MATCH(A489,accounts,0)),NOT(ISBLANK(A489)))</formula>
    </cfRule>
  </conditionalFormatting>
  <conditionalFormatting sqref="N488">
    <cfRule type="cellIs" dxfId="4300" priority="4299" stopIfTrue="1" operator="lessThan">
      <formula>0</formula>
    </cfRule>
  </conditionalFormatting>
  <conditionalFormatting sqref="F488">
    <cfRule type="expression" dxfId="4299" priority="4300" stopIfTrue="1">
      <formula>AND(NOT(ISBLANK(F488)),ISERROR(MATCH(F488,categories,0)))</formula>
    </cfRule>
    <cfRule type="expression" dxfId="4298" priority="4301" stopIfTrue="1">
      <formula>OR(F488="[Balance]",F488="[Transfer]",ISBLANK(F488))</formula>
    </cfRule>
    <cfRule type="expression" dxfId="4297" priority="4302" stopIfTrue="1">
      <formula>OR(ISERROR(MATCH(F488,yearlyA,0)),ISERROR(MATCH(F488,monthlyA,0)))</formula>
    </cfRule>
  </conditionalFormatting>
  <conditionalFormatting sqref="A488">
    <cfRule type="expression" dxfId="4296" priority="4303" stopIfTrue="1">
      <formula>AND(ISERROR(MATCH(A488,accounts,0)),NOT(ISBLANK(A488)))</formula>
    </cfRule>
  </conditionalFormatting>
  <conditionalFormatting sqref="N488">
    <cfRule type="cellIs" dxfId="4295" priority="4294" stopIfTrue="1" operator="lessThan">
      <formula>0</formula>
    </cfRule>
  </conditionalFormatting>
  <conditionalFormatting sqref="F488">
    <cfRule type="expression" dxfId="4294" priority="4295" stopIfTrue="1">
      <formula>AND(NOT(ISBLANK(F488)),ISERROR(MATCH(F488,categories,0)))</formula>
    </cfRule>
    <cfRule type="expression" dxfId="4293" priority="4296" stopIfTrue="1">
      <formula>OR(F488="[Balance]",F488="[Transfer]",ISBLANK(F488))</formula>
    </cfRule>
    <cfRule type="expression" dxfId="4292" priority="4297" stopIfTrue="1">
      <formula>OR(ISERROR(MATCH(F488,yearlyA,0)),ISERROR(MATCH(F488,monthlyA,0)))</formula>
    </cfRule>
  </conditionalFormatting>
  <conditionalFormatting sqref="A488">
    <cfRule type="expression" dxfId="4291" priority="4298" stopIfTrue="1">
      <formula>AND(ISERROR(MATCH(A488,accounts,0)),NOT(ISBLANK(A488)))</formula>
    </cfRule>
  </conditionalFormatting>
  <conditionalFormatting sqref="N490">
    <cfRule type="cellIs" dxfId="4290" priority="4289" stopIfTrue="1" operator="lessThan">
      <formula>0</formula>
    </cfRule>
  </conditionalFormatting>
  <conditionalFormatting sqref="F490">
    <cfRule type="expression" dxfId="4289" priority="4290" stopIfTrue="1">
      <formula>AND(NOT(ISBLANK(F490)),ISERROR(MATCH(F490,categories,0)))</formula>
    </cfRule>
    <cfRule type="expression" dxfId="4288" priority="4291" stopIfTrue="1">
      <formula>OR(F490="[Balance]",F490="[Transfer]",ISBLANK(F490))</formula>
    </cfRule>
    <cfRule type="expression" dxfId="4287" priority="4292" stopIfTrue="1">
      <formula>OR(ISERROR(MATCH(F490,yearlyA,0)),ISERROR(MATCH(F490,monthlyA,0)))</formula>
    </cfRule>
  </conditionalFormatting>
  <conditionalFormatting sqref="A490">
    <cfRule type="expression" dxfId="4286" priority="4293" stopIfTrue="1">
      <formula>AND(ISERROR(MATCH(A490,accounts,0)),NOT(ISBLANK(A490)))</formula>
    </cfRule>
  </conditionalFormatting>
  <conditionalFormatting sqref="N490">
    <cfRule type="cellIs" dxfId="4285" priority="4284" stopIfTrue="1" operator="lessThan">
      <formula>0</formula>
    </cfRule>
  </conditionalFormatting>
  <conditionalFormatting sqref="F490">
    <cfRule type="expression" dxfId="4284" priority="4285" stopIfTrue="1">
      <formula>AND(NOT(ISBLANK(F490)),ISERROR(MATCH(F490,categories,0)))</formula>
    </cfRule>
    <cfRule type="expression" dxfId="4283" priority="4286" stopIfTrue="1">
      <formula>OR(F490="[Balance]",F490="[Transfer]",ISBLANK(F490))</formula>
    </cfRule>
    <cfRule type="expression" dxfId="4282" priority="4287" stopIfTrue="1">
      <formula>OR(ISERROR(MATCH(F490,yearlyA,0)),ISERROR(MATCH(F490,monthlyA,0)))</formula>
    </cfRule>
  </conditionalFormatting>
  <conditionalFormatting sqref="A490">
    <cfRule type="expression" dxfId="4281" priority="4288" stopIfTrue="1">
      <formula>AND(ISERROR(MATCH(A490,accounts,0)),NOT(ISBLANK(A490)))</formula>
    </cfRule>
  </conditionalFormatting>
  <conditionalFormatting sqref="N492">
    <cfRule type="cellIs" dxfId="4280" priority="4279" stopIfTrue="1" operator="lessThan">
      <formula>0</formula>
    </cfRule>
  </conditionalFormatting>
  <conditionalFormatting sqref="F492">
    <cfRule type="expression" dxfId="4279" priority="4280" stopIfTrue="1">
      <formula>AND(NOT(ISBLANK(F492)),ISERROR(MATCH(F492,categories,0)))</formula>
    </cfRule>
    <cfRule type="expression" dxfId="4278" priority="4281" stopIfTrue="1">
      <formula>OR(F492="[Balance]",F492="[Transfer]",ISBLANK(F492))</formula>
    </cfRule>
    <cfRule type="expression" dxfId="4277" priority="4282" stopIfTrue="1">
      <formula>OR(ISERROR(MATCH(F492,yearlyA,0)),ISERROR(MATCH(F492,monthlyA,0)))</formula>
    </cfRule>
  </conditionalFormatting>
  <conditionalFormatting sqref="A492">
    <cfRule type="expression" dxfId="4276" priority="4283" stopIfTrue="1">
      <formula>AND(ISERROR(MATCH(A492,accounts,0)),NOT(ISBLANK(A492)))</formula>
    </cfRule>
  </conditionalFormatting>
  <conditionalFormatting sqref="N492">
    <cfRule type="cellIs" dxfId="4275" priority="4274" stopIfTrue="1" operator="lessThan">
      <formula>0</formula>
    </cfRule>
  </conditionalFormatting>
  <conditionalFormatting sqref="F492">
    <cfRule type="expression" dxfId="4274" priority="4275" stopIfTrue="1">
      <formula>AND(NOT(ISBLANK(F492)),ISERROR(MATCH(F492,categories,0)))</formula>
    </cfRule>
    <cfRule type="expression" dxfId="4273" priority="4276" stopIfTrue="1">
      <formula>OR(F492="[Balance]",F492="[Transfer]",ISBLANK(F492))</formula>
    </cfRule>
    <cfRule type="expression" dxfId="4272" priority="4277" stopIfTrue="1">
      <formula>OR(ISERROR(MATCH(F492,yearlyA,0)),ISERROR(MATCH(F492,monthlyA,0)))</formula>
    </cfRule>
  </conditionalFormatting>
  <conditionalFormatting sqref="A492">
    <cfRule type="expression" dxfId="4271" priority="4278" stopIfTrue="1">
      <formula>AND(ISERROR(MATCH(A492,accounts,0)),NOT(ISBLANK(A492)))</formula>
    </cfRule>
  </conditionalFormatting>
  <conditionalFormatting sqref="N491">
    <cfRule type="cellIs" dxfId="4270" priority="4269" stopIfTrue="1" operator="lessThan">
      <formula>0</formula>
    </cfRule>
  </conditionalFormatting>
  <conditionalFormatting sqref="F491">
    <cfRule type="expression" dxfId="4269" priority="4270" stopIfTrue="1">
      <formula>AND(NOT(ISBLANK(F491)),ISERROR(MATCH(F491,categories,0)))</formula>
    </cfRule>
    <cfRule type="expression" dxfId="4268" priority="4271" stopIfTrue="1">
      <formula>OR(F491="[Balance]",F491="[Transfer]",ISBLANK(F491))</formula>
    </cfRule>
    <cfRule type="expression" dxfId="4267" priority="4272" stopIfTrue="1">
      <formula>OR(ISERROR(MATCH(F491,yearlyA,0)),ISERROR(MATCH(F491,monthlyA,0)))</formula>
    </cfRule>
  </conditionalFormatting>
  <conditionalFormatting sqref="A491">
    <cfRule type="expression" dxfId="4266" priority="4273" stopIfTrue="1">
      <formula>AND(ISERROR(MATCH(A491,accounts,0)),NOT(ISBLANK(A491)))</formula>
    </cfRule>
  </conditionalFormatting>
  <conditionalFormatting sqref="N491">
    <cfRule type="cellIs" dxfId="4265" priority="4264" stopIfTrue="1" operator="lessThan">
      <formula>0</formula>
    </cfRule>
  </conditionalFormatting>
  <conditionalFormatting sqref="F491">
    <cfRule type="expression" dxfId="4264" priority="4265" stopIfTrue="1">
      <formula>AND(NOT(ISBLANK(F491)),ISERROR(MATCH(F491,categories,0)))</formula>
    </cfRule>
    <cfRule type="expression" dxfId="4263" priority="4266" stopIfTrue="1">
      <formula>OR(F491="[Balance]",F491="[Transfer]",ISBLANK(F491))</formula>
    </cfRule>
    <cfRule type="expression" dxfId="4262" priority="4267" stopIfTrue="1">
      <formula>OR(ISERROR(MATCH(F491,yearlyA,0)),ISERROR(MATCH(F491,monthlyA,0)))</formula>
    </cfRule>
  </conditionalFormatting>
  <conditionalFormatting sqref="A491">
    <cfRule type="expression" dxfId="4261" priority="4268" stopIfTrue="1">
      <formula>AND(ISERROR(MATCH(A491,accounts,0)),NOT(ISBLANK(A491)))</formula>
    </cfRule>
  </conditionalFormatting>
  <conditionalFormatting sqref="N493">
    <cfRule type="cellIs" dxfId="4260" priority="4259" stopIfTrue="1" operator="lessThan">
      <formula>0</formula>
    </cfRule>
  </conditionalFormatting>
  <conditionalFormatting sqref="F493">
    <cfRule type="expression" dxfId="4259" priority="4260" stopIfTrue="1">
      <formula>AND(NOT(ISBLANK(F493)),ISERROR(MATCH(F493,categories,0)))</formula>
    </cfRule>
    <cfRule type="expression" dxfId="4258" priority="4261" stopIfTrue="1">
      <formula>OR(F493="[Balance]",F493="[Transfer]",ISBLANK(F493))</formula>
    </cfRule>
    <cfRule type="expression" dxfId="4257" priority="4262" stopIfTrue="1">
      <formula>OR(ISERROR(MATCH(F493,yearlyA,0)),ISERROR(MATCH(F493,monthlyA,0)))</formula>
    </cfRule>
  </conditionalFormatting>
  <conditionalFormatting sqref="A493">
    <cfRule type="expression" dxfId="4256" priority="4263" stopIfTrue="1">
      <formula>AND(ISERROR(MATCH(A493,accounts,0)),NOT(ISBLANK(A493)))</formula>
    </cfRule>
  </conditionalFormatting>
  <conditionalFormatting sqref="N493">
    <cfRule type="cellIs" dxfId="4255" priority="4254" stopIfTrue="1" operator="lessThan">
      <formula>0</formula>
    </cfRule>
  </conditionalFormatting>
  <conditionalFormatting sqref="F493">
    <cfRule type="expression" dxfId="4254" priority="4255" stopIfTrue="1">
      <formula>AND(NOT(ISBLANK(F493)),ISERROR(MATCH(F493,categories,0)))</formula>
    </cfRule>
    <cfRule type="expression" dxfId="4253" priority="4256" stopIfTrue="1">
      <formula>OR(F493="[Balance]",F493="[Transfer]",ISBLANK(F493))</formula>
    </cfRule>
    <cfRule type="expression" dxfId="4252" priority="4257" stopIfTrue="1">
      <formula>OR(ISERROR(MATCH(F493,yearlyA,0)),ISERROR(MATCH(F493,monthlyA,0)))</formula>
    </cfRule>
  </conditionalFormatting>
  <conditionalFormatting sqref="A493">
    <cfRule type="expression" dxfId="4251" priority="4258" stopIfTrue="1">
      <formula>AND(ISERROR(MATCH(A493,accounts,0)),NOT(ISBLANK(A493)))</formula>
    </cfRule>
  </conditionalFormatting>
  <conditionalFormatting sqref="N495">
    <cfRule type="cellIs" dxfId="4250" priority="4249" stopIfTrue="1" operator="lessThan">
      <formula>0</formula>
    </cfRule>
  </conditionalFormatting>
  <conditionalFormatting sqref="F495">
    <cfRule type="expression" dxfId="4249" priority="4250" stopIfTrue="1">
      <formula>AND(NOT(ISBLANK(F495)),ISERROR(MATCH(F495,categories,0)))</formula>
    </cfRule>
    <cfRule type="expression" dxfId="4248" priority="4251" stopIfTrue="1">
      <formula>OR(F495="[Balance]",F495="[Transfer]",ISBLANK(F495))</formula>
    </cfRule>
    <cfRule type="expression" dxfId="4247" priority="4252" stopIfTrue="1">
      <formula>OR(ISERROR(MATCH(F495,yearlyA,0)),ISERROR(MATCH(F495,monthlyA,0)))</formula>
    </cfRule>
  </conditionalFormatting>
  <conditionalFormatting sqref="A495">
    <cfRule type="expression" dxfId="4246" priority="4253" stopIfTrue="1">
      <formula>AND(ISERROR(MATCH(A495,accounts,0)),NOT(ISBLANK(A495)))</formula>
    </cfRule>
  </conditionalFormatting>
  <conditionalFormatting sqref="N495">
    <cfRule type="cellIs" dxfId="4245" priority="4244" stopIfTrue="1" operator="lessThan">
      <formula>0</formula>
    </cfRule>
  </conditionalFormatting>
  <conditionalFormatting sqref="F495">
    <cfRule type="expression" dxfId="4244" priority="4245" stopIfTrue="1">
      <formula>AND(NOT(ISBLANK(F495)),ISERROR(MATCH(F495,categories,0)))</formula>
    </cfRule>
    <cfRule type="expression" dxfId="4243" priority="4246" stopIfTrue="1">
      <formula>OR(F495="[Balance]",F495="[Transfer]",ISBLANK(F495))</formula>
    </cfRule>
    <cfRule type="expression" dxfId="4242" priority="4247" stopIfTrue="1">
      <formula>OR(ISERROR(MATCH(F495,yearlyA,0)),ISERROR(MATCH(F495,monthlyA,0)))</formula>
    </cfRule>
  </conditionalFormatting>
  <conditionalFormatting sqref="A495">
    <cfRule type="expression" dxfId="4241" priority="4248" stopIfTrue="1">
      <formula>AND(ISERROR(MATCH(A495,accounts,0)),NOT(ISBLANK(A495)))</formula>
    </cfRule>
  </conditionalFormatting>
  <conditionalFormatting sqref="N494">
    <cfRule type="cellIs" dxfId="4240" priority="4239" stopIfTrue="1" operator="lessThan">
      <formula>0</formula>
    </cfRule>
  </conditionalFormatting>
  <conditionalFormatting sqref="F494">
    <cfRule type="expression" dxfId="4239" priority="4240" stopIfTrue="1">
      <formula>AND(NOT(ISBLANK(F494)),ISERROR(MATCH(F494,categories,0)))</formula>
    </cfRule>
    <cfRule type="expression" dxfId="4238" priority="4241" stopIfTrue="1">
      <formula>OR(F494="[Balance]",F494="[Transfer]",ISBLANK(F494))</formula>
    </cfRule>
    <cfRule type="expression" dxfId="4237" priority="4242" stopIfTrue="1">
      <formula>OR(ISERROR(MATCH(F494,yearlyA,0)),ISERROR(MATCH(F494,monthlyA,0)))</formula>
    </cfRule>
  </conditionalFormatting>
  <conditionalFormatting sqref="A494">
    <cfRule type="expression" dxfId="4236" priority="4243" stopIfTrue="1">
      <formula>AND(ISERROR(MATCH(A494,accounts,0)),NOT(ISBLANK(A494)))</formula>
    </cfRule>
  </conditionalFormatting>
  <conditionalFormatting sqref="N494">
    <cfRule type="cellIs" dxfId="4235" priority="4234" stopIfTrue="1" operator="lessThan">
      <formula>0</formula>
    </cfRule>
  </conditionalFormatting>
  <conditionalFormatting sqref="F494">
    <cfRule type="expression" dxfId="4234" priority="4235" stopIfTrue="1">
      <formula>AND(NOT(ISBLANK(F494)),ISERROR(MATCH(F494,categories,0)))</formula>
    </cfRule>
    <cfRule type="expression" dxfId="4233" priority="4236" stopIfTrue="1">
      <formula>OR(F494="[Balance]",F494="[Transfer]",ISBLANK(F494))</formula>
    </cfRule>
    <cfRule type="expression" dxfId="4232" priority="4237" stopIfTrue="1">
      <formula>OR(ISERROR(MATCH(F494,yearlyA,0)),ISERROR(MATCH(F494,monthlyA,0)))</formula>
    </cfRule>
  </conditionalFormatting>
  <conditionalFormatting sqref="A494">
    <cfRule type="expression" dxfId="4231" priority="4238" stopIfTrue="1">
      <formula>AND(ISERROR(MATCH(A494,accounts,0)),NOT(ISBLANK(A494)))</formula>
    </cfRule>
  </conditionalFormatting>
  <conditionalFormatting sqref="N496">
    <cfRule type="cellIs" dxfId="4230" priority="4229" stopIfTrue="1" operator="lessThan">
      <formula>0</formula>
    </cfRule>
  </conditionalFormatting>
  <conditionalFormatting sqref="F496">
    <cfRule type="expression" dxfId="4229" priority="4230" stopIfTrue="1">
      <formula>AND(NOT(ISBLANK(F496)),ISERROR(MATCH(F496,categories,0)))</formula>
    </cfRule>
    <cfRule type="expression" dxfId="4228" priority="4231" stopIfTrue="1">
      <formula>OR(F496="[Balance]",F496="[Transfer]",ISBLANK(F496))</formula>
    </cfRule>
    <cfRule type="expression" dxfId="4227" priority="4232" stopIfTrue="1">
      <formula>OR(ISERROR(MATCH(F496,yearlyA,0)),ISERROR(MATCH(F496,monthlyA,0)))</formula>
    </cfRule>
  </conditionalFormatting>
  <conditionalFormatting sqref="A496">
    <cfRule type="expression" dxfId="4226" priority="4233" stopIfTrue="1">
      <formula>AND(ISERROR(MATCH(A496,accounts,0)),NOT(ISBLANK(A496)))</formula>
    </cfRule>
  </conditionalFormatting>
  <conditionalFormatting sqref="N496">
    <cfRule type="cellIs" dxfId="4225" priority="4224" stopIfTrue="1" operator="lessThan">
      <formula>0</formula>
    </cfRule>
  </conditionalFormatting>
  <conditionalFormatting sqref="F496">
    <cfRule type="expression" dxfId="4224" priority="4225" stopIfTrue="1">
      <formula>AND(NOT(ISBLANK(F496)),ISERROR(MATCH(F496,categories,0)))</formula>
    </cfRule>
    <cfRule type="expression" dxfId="4223" priority="4226" stopIfTrue="1">
      <formula>OR(F496="[Balance]",F496="[Transfer]",ISBLANK(F496))</formula>
    </cfRule>
    <cfRule type="expression" dxfId="4222" priority="4227" stopIfTrue="1">
      <formula>OR(ISERROR(MATCH(F496,yearlyA,0)),ISERROR(MATCH(F496,monthlyA,0)))</formula>
    </cfRule>
  </conditionalFormatting>
  <conditionalFormatting sqref="A496">
    <cfRule type="expression" dxfId="4221" priority="4228" stopIfTrue="1">
      <formula>AND(ISERROR(MATCH(A496,accounts,0)),NOT(ISBLANK(A496)))</formula>
    </cfRule>
  </conditionalFormatting>
  <conditionalFormatting sqref="N498">
    <cfRule type="cellIs" dxfId="4220" priority="4219" stopIfTrue="1" operator="lessThan">
      <formula>0</formula>
    </cfRule>
  </conditionalFormatting>
  <conditionalFormatting sqref="F498">
    <cfRule type="expression" dxfId="4219" priority="4220" stopIfTrue="1">
      <formula>AND(NOT(ISBLANK(F498)),ISERROR(MATCH(F498,categories,0)))</formula>
    </cfRule>
    <cfRule type="expression" dxfId="4218" priority="4221" stopIfTrue="1">
      <formula>OR(F498="[Balance]",F498="[Transfer]",ISBLANK(F498))</formula>
    </cfRule>
    <cfRule type="expression" dxfId="4217" priority="4222" stopIfTrue="1">
      <formula>OR(ISERROR(MATCH(F498,yearlyA,0)),ISERROR(MATCH(F498,monthlyA,0)))</formula>
    </cfRule>
  </conditionalFormatting>
  <conditionalFormatting sqref="A498">
    <cfRule type="expression" dxfId="4216" priority="4223" stopIfTrue="1">
      <formula>AND(ISERROR(MATCH(A498,accounts,0)),NOT(ISBLANK(A498)))</formula>
    </cfRule>
  </conditionalFormatting>
  <conditionalFormatting sqref="N498">
    <cfRule type="cellIs" dxfId="4215" priority="4214" stopIfTrue="1" operator="lessThan">
      <formula>0</formula>
    </cfRule>
  </conditionalFormatting>
  <conditionalFormatting sqref="F498">
    <cfRule type="expression" dxfId="4214" priority="4215" stopIfTrue="1">
      <formula>AND(NOT(ISBLANK(F498)),ISERROR(MATCH(F498,categories,0)))</formula>
    </cfRule>
    <cfRule type="expression" dxfId="4213" priority="4216" stopIfTrue="1">
      <formula>OR(F498="[Balance]",F498="[Transfer]",ISBLANK(F498))</formula>
    </cfRule>
    <cfRule type="expression" dxfId="4212" priority="4217" stopIfTrue="1">
      <formula>OR(ISERROR(MATCH(F498,yearlyA,0)),ISERROR(MATCH(F498,monthlyA,0)))</formula>
    </cfRule>
  </conditionalFormatting>
  <conditionalFormatting sqref="A498">
    <cfRule type="expression" dxfId="4211" priority="4218" stopIfTrue="1">
      <formula>AND(ISERROR(MATCH(A498,accounts,0)),NOT(ISBLANK(A498)))</formula>
    </cfRule>
  </conditionalFormatting>
  <conditionalFormatting sqref="N497">
    <cfRule type="cellIs" dxfId="4210" priority="4209" stopIfTrue="1" operator="lessThan">
      <formula>0</formula>
    </cfRule>
  </conditionalFormatting>
  <conditionalFormatting sqref="F497">
    <cfRule type="expression" dxfId="4209" priority="4210" stopIfTrue="1">
      <formula>AND(NOT(ISBLANK(F497)),ISERROR(MATCH(F497,categories,0)))</formula>
    </cfRule>
    <cfRule type="expression" dxfId="4208" priority="4211" stopIfTrue="1">
      <formula>OR(F497="[Balance]",F497="[Transfer]",ISBLANK(F497))</formula>
    </cfRule>
    <cfRule type="expression" dxfId="4207" priority="4212" stopIfTrue="1">
      <formula>OR(ISERROR(MATCH(F497,yearlyA,0)),ISERROR(MATCH(F497,monthlyA,0)))</formula>
    </cfRule>
  </conditionalFormatting>
  <conditionalFormatting sqref="A497">
    <cfRule type="expression" dxfId="4206" priority="4213" stopIfTrue="1">
      <formula>AND(ISERROR(MATCH(A497,accounts,0)),NOT(ISBLANK(A497)))</formula>
    </cfRule>
  </conditionalFormatting>
  <conditionalFormatting sqref="N497">
    <cfRule type="cellIs" dxfId="4205" priority="4204" stopIfTrue="1" operator="lessThan">
      <formula>0</formula>
    </cfRule>
  </conditionalFormatting>
  <conditionalFormatting sqref="F497">
    <cfRule type="expression" dxfId="4204" priority="4205" stopIfTrue="1">
      <formula>AND(NOT(ISBLANK(F497)),ISERROR(MATCH(F497,categories,0)))</formula>
    </cfRule>
    <cfRule type="expression" dxfId="4203" priority="4206" stopIfTrue="1">
      <formula>OR(F497="[Balance]",F497="[Transfer]",ISBLANK(F497))</formula>
    </cfRule>
    <cfRule type="expression" dxfId="4202" priority="4207" stopIfTrue="1">
      <formula>OR(ISERROR(MATCH(F497,yearlyA,0)),ISERROR(MATCH(F497,monthlyA,0)))</formula>
    </cfRule>
  </conditionalFormatting>
  <conditionalFormatting sqref="A497">
    <cfRule type="expression" dxfId="4201" priority="4208" stopIfTrue="1">
      <formula>AND(ISERROR(MATCH(A497,accounts,0)),NOT(ISBLANK(A497)))</formula>
    </cfRule>
  </conditionalFormatting>
  <conditionalFormatting sqref="N499">
    <cfRule type="cellIs" dxfId="4200" priority="4199" stopIfTrue="1" operator="lessThan">
      <formula>0</formula>
    </cfRule>
  </conditionalFormatting>
  <conditionalFormatting sqref="F499">
    <cfRule type="expression" dxfId="4199" priority="4200" stopIfTrue="1">
      <formula>AND(NOT(ISBLANK(F499)),ISERROR(MATCH(F499,categories,0)))</formula>
    </cfRule>
    <cfRule type="expression" dxfId="4198" priority="4201" stopIfTrue="1">
      <formula>OR(F499="[Balance]",F499="[Transfer]",ISBLANK(F499))</formula>
    </cfRule>
    <cfRule type="expression" dxfId="4197" priority="4202" stopIfTrue="1">
      <formula>OR(ISERROR(MATCH(F499,yearlyA,0)),ISERROR(MATCH(F499,monthlyA,0)))</formula>
    </cfRule>
  </conditionalFormatting>
  <conditionalFormatting sqref="A499">
    <cfRule type="expression" dxfId="4196" priority="4203" stopIfTrue="1">
      <formula>AND(ISERROR(MATCH(A499,accounts,0)),NOT(ISBLANK(A499)))</formula>
    </cfRule>
  </conditionalFormatting>
  <conditionalFormatting sqref="N499">
    <cfRule type="cellIs" dxfId="4195" priority="4194" stopIfTrue="1" operator="lessThan">
      <formula>0</formula>
    </cfRule>
  </conditionalFormatting>
  <conditionalFormatting sqref="F499">
    <cfRule type="expression" dxfId="4194" priority="4195" stopIfTrue="1">
      <formula>AND(NOT(ISBLANK(F499)),ISERROR(MATCH(F499,categories,0)))</formula>
    </cfRule>
    <cfRule type="expression" dxfId="4193" priority="4196" stopIfTrue="1">
      <formula>OR(F499="[Balance]",F499="[Transfer]",ISBLANK(F499))</formula>
    </cfRule>
    <cfRule type="expression" dxfId="4192" priority="4197" stopIfTrue="1">
      <formula>OR(ISERROR(MATCH(F499,yearlyA,0)),ISERROR(MATCH(F499,monthlyA,0)))</formula>
    </cfRule>
  </conditionalFormatting>
  <conditionalFormatting sqref="A499">
    <cfRule type="expression" dxfId="4191" priority="4198" stopIfTrue="1">
      <formula>AND(ISERROR(MATCH(A499,accounts,0)),NOT(ISBLANK(A499)))</formula>
    </cfRule>
  </conditionalFormatting>
  <conditionalFormatting sqref="N500">
    <cfRule type="cellIs" dxfId="4190" priority="4189" stopIfTrue="1" operator="lessThan">
      <formula>0</formula>
    </cfRule>
  </conditionalFormatting>
  <conditionalFormatting sqref="F500">
    <cfRule type="expression" dxfId="4189" priority="4190" stopIfTrue="1">
      <formula>AND(NOT(ISBLANK(F500)),ISERROR(MATCH(F500,categories,0)))</formula>
    </cfRule>
    <cfRule type="expression" dxfId="4188" priority="4191" stopIfTrue="1">
      <formula>OR(F500="[Balance]",F500="[Transfer]",ISBLANK(F500))</formula>
    </cfRule>
    <cfRule type="expression" dxfId="4187" priority="4192" stopIfTrue="1">
      <formula>OR(ISERROR(MATCH(F500,yearlyA,0)),ISERROR(MATCH(F500,monthlyA,0)))</formula>
    </cfRule>
  </conditionalFormatting>
  <conditionalFormatting sqref="A500">
    <cfRule type="expression" dxfId="4186" priority="4193" stopIfTrue="1">
      <formula>AND(ISERROR(MATCH(A500,accounts,0)),NOT(ISBLANK(A500)))</formula>
    </cfRule>
  </conditionalFormatting>
  <conditionalFormatting sqref="N500">
    <cfRule type="cellIs" dxfId="4185" priority="4184" stopIfTrue="1" operator="lessThan">
      <formula>0</formula>
    </cfRule>
  </conditionalFormatting>
  <conditionalFormatting sqref="F500">
    <cfRule type="expression" dxfId="4184" priority="4185" stopIfTrue="1">
      <formula>AND(NOT(ISBLANK(F500)),ISERROR(MATCH(F500,categories,0)))</formula>
    </cfRule>
    <cfRule type="expression" dxfId="4183" priority="4186" stopIfTrue="1">
      <formula>OR(F500="[Balance]",F500="[Transfer]",ISBLANK(F500))</formula>
    </cfRule>
    <cfRule type="expression" dxfId="4182" priority="4187" stopIfTrue="1">
      <formula>OR(ISERROR(MATCH(F500,yearlyA,0)),ISERROR(MATCH(F500,monthlyA,0)))</formula>
    </cfRule>
  </conditionalFormatting>
  <conditionalFormatting sqref="A500">
    <cfRule type="expression" dxfId="4181" priority="4188" stopIfTrue="1">
      <formula>AND(ISERROR(MATCH(A500,accounts,0)),NOT(ISBLANK(A500)))</formula>
    </cfRule>
  </conditionalFormatting>
  <conditionalFormatting sqref="N502">
    <cfRule type="cellIs" dxfId="4180" priority="4179" stopIfTrue="1" operator="lessThan">
      <formula>0</formula>
    </cfRule>
  </conditionalFormatting>
  <conditionalFormatting sqref="F502">
    <cfRule type="expression" dxfId="4179" priority="4180" stopIfTrue="1">
      <formula>AND(NOT(ISBLANK(F502)),ISERROR(MATCH(F502,categories,0)))</formula>
    </cfRule>
    <cfRule type="expression" dxfId="4178" priority="4181" stopIfTrue="1">
      <formula>OR(F502="[Balance]",F502="[Transfer]",ISBLANK(F502))</formula>
    </cfRule>
    <cfRule type="expression" dxfId="4177" priority="4182" stopIfTrue="1">
      <formula>OR(ISERROR(MATCH(F502,yearlyA,0)),ISERROR(MATCH(F502,monthlyA,0)))</formula>
    </cfRule>
  </conditionalFormatting>
  <conditionalFormatting sqref="A502">
    <cfRule type="expression" dxfId="4176" priority="4183" stopIfTrue="1">
      <formula>AND(ISERROR(MATCH(A502,accounts,0)),NOT(ISBLANK(A502)))</formula>
    </cfRule>
  </conditionalFormatting>
  <conditionalFormatting sqref="N502">
    <cfRule type="cellIs" dxfId="4175" priority="4174" stopIfTrue="1" operator="lessThan">
      <formula>0</formula>
    </cfRule>
  </conditionalFormatting>
  <conditionalFormatting sqref="F502">
    <cfRule type="expression" dxfId="4174" priority="4175" stopIfTrue="1">
      <formula>AND(NOT(ISBLANK(F502)),ISERROR(MATCH(F502,categories,0)))</formula>
    </cfRule>
    <cfRule type="expression" dxfId="4173" priority="4176" stopIfTrue="1">
      <formula>OR(F502="[Balance]",F502="[Transfer]",ISBLANK(F502))</formula>
    </cfRule>
    <cfRule type="expression" dxfId="4172" priority="4177" stopIfTrue="1">
      <formula>OR(ISERROR(MATCH(F502,yearlyA,0)),ISERROR(MATCH(F502,monthlyA,0)))</formula>
    </cfRule>
  </conditionalFormatting>
  <conditionalFormatting sqref="A502">
    <cfRule type="expression" dxfId="4171" priority="4178" stopIfTrue="1">
      <formula>AND(ISERROR(MATCH(A502,accounts,0)),NOT(ISBLANK(A502)))</formula>
    </cfRule>
  </conditionalFormatting>
  <conditionalFormatting sqref="N501">
    <cfRule type="cellIs" dxfId="4170" priority="4169" stopIfTrue="1" operator="lessThan">
      <formula>0</formula>
    </cfRule>
  </conditionalFormatting>
  <conditionalFormatting sqref="F501">
    <cfRule type="expression" dxfId="4169" priority="4170" stopIfTrue="1">
      <formula>AND(NOT(ISBLANK(F501)),ISERROR(MATCH(F501,categories,0)))</formula>
    </cfRule>
    <cfRule type="expression" dxfId="4168" priority="4171" stopIfTrue="1">
      <formula>OR(F501="[Balance]",F501="[Transfer]",ISBLANK(F501))</formula>
    </cfRule>
    <cfRule type="expression" dxfId="4167" priority="4172" stopIfTrue="1">
      <formula>OR(ISERROR(MATCH(F501,yearlyA,0)),ISERROR(MATCH(F501,monthlyA,0)))</formula>
    </cfRule>
  </conditionalFormatting>
  <conditionalFormatting sqref="A501">
    <cfRule type="expression" dxfId="4166" priority="4173" stopIfTrue="1">
      <formula>AND(ISERROR(MATCH(A501,accounts,0)),NOT(ISBLANK(A501)))</formula>
    </cfRule>
  </conditionalFormatting>
  <conditionalFormatting sqref="N501">
    <cfRule type="cellIs" dxfId="4165" priority="4164" stopIfTrue="1" operator="lessThan">
      <formula>0</formula>
    </cfRule>
  </conditionalFormatting>
  <conditionalFormatting sqref="F501">
    <cfRule type="expression" dxfId="4164" priority="4165" stopIfTrue="1">
      <formula>AND(NOT(ISBLANK(F501)),ISERROR(MATCH(F501,categories,0)))</formula>
    </cfRule>
    <cfRule type="expression" dxfId="4163" priority="4166" stopIfTrue="1">
      <formula>OR(F501="[Balance]",F501="[Transfer]",ISBLANK(F501))</formula>
    </cfRule>
    <cfRule type="expression" dxfId="4162" priority="4167" stopIfTrue="1">
      <formula>OR(ISERROR(MATCH(F501,yearlyA,0)),ISERROR(MATCH(F501,monthlyA,0)))</formula>
    </cfRule>
  </conditionalFormatting>
  <conditionalFormatting sqref="A501">
    <cfRule type="expression" dxfId="4161" priority="4168" stopIfTrue="1">
      <formula>AND(ISERROR(MATCH(A501,accounts,0)),NOT(ISBLANK(A501)))</formula>
    </cfRule>
  </conditionalFormatting>
  <conditionalFormatting sqref="N503">
    <cfRule type="cellIs" dxfId="4160" priority="4159" stopIfTrue="1" operator="lessThan">
      <formula>0</formula>
    </cfRule>
  </conditionalFormatting>
  <conditionalFormatting sqref="F503">
    <cfRule type="expression" dxfId="4159" priority="4160" stopIfTrue="1">
      <formula>AND(NOT(ISBLANK(F503)),ISERROR(MATCH(F503,categories,0)))</formula>
    </cfRule>
    <cfRule type="expression" dxfId="4158" priority="4161" stopIfTrue="1">
      <formula>OR(F503="[Balance]",F503="[Transfer]",ISBLANK(F503))</formula>
    </cfRule>
    <cfRule type="expression" dxfId="4157" priority="4162" stopIfTrue="1">
      <formula>OR(ISERROR(MATCH(F503,yearlyA,0)),ISERROR(MATCH(F503,monthlyA,0)))</formula>
    </cfRule>
  </conditionalFormatting>
  <conditionalFormatting sqref="A503">
    <cfRule type="expression" dxfId="4156" priority="4163" stopIfTrue="1">
      <formula>AND(ISERROR(MATCH(A503,accounts,0)),NOT(ISBLANK(A503)))</formula>
    </cfRule>
  </conditionalFormatting>
  <conditionalFormatting sqref="N503">
    <cfRule type="cellIs" dxfId="4155" priority="4154" stopIfTrue="1" operator="lessThan">
      <formula>0</formula>
    </cfRule>
  </conditionalFormatting>
  <conditionalFormatting sqref="F503">
    <cfRule type="expression" dxfId="4154" priority="4155" stopIfTrue="1">
      <formula>AND(NOT(ISBLANK(F503)),ISERROR(MATCH(F503,categories,0)))</formula>
    </cfRule>
    <cfRule type="expression" dxfId="4153" priority="4156" stopIfTrue="1">
      <formula>OR(F503="[Balance]",F503="[Transfer]",ISBLANK(F503))</formula>
    </cfRule>
    <cfRule type="expression" dxfId="4152" priority="4157" stopIfTrue="1">
      <formula>OR(ISERROR(MATCH(F503,yearlyA,0)),ISERROR(MATCH(F503,monthlyA,0)))</formula>
    </cfRule>
  </conditionalFormatting>
  <conditionalFormatting sqref="A503">
    <cfRule type="expression" dxfId="4151" priority="4158" stopIfTrue="1">
      <formula>AND(ISERROR(MATCH(A503,accounts,0)),NOT(ISBLANK(A503)))</formula>
    </cfRule>
  </conditionalFormatting>
  <conditionalFormatting sqref="N505">
    <cfRule type="cellIs" dxfId="4150" priority="4149" stopIfTrue="1" operator="lessThan">
      <formula>0</formula>
    </cfRule>
  </conditionalFormatting>
  <conditionalFormatting sqref="F505">
    <cfRule type="expression" dxfId="4149" priority="4150" stopIfTrue="1">
      <formula>AND(NOT(ISBLANK(F505)),ISERROR(MATCH(F505,categories,0)))</formula>
    </cfRule>
    <cfRule type="expression" dxfId="4148" priority="4151" stopIfTrue="1">
      <formula>OR(F505="[Balance]",F505="[Transfer]",ISBLANK(F505))</formula>
    </cfRule>
    <cfRule type="expression" dxfId="4147" priority="4152" stopIfTrue="1">
      <formula>OR(ISERROR(MATCH(F505,yearlyA,0)),ISERROR(MATCH(F505,monthlyA,0)))</formula>
    </cfRule>
  </conditionalFormatting>
  <conditionalFormatting sqref="A505">
    <cfRule type="expression" dxfId="4146" priority="4153" stopIfTrue="1">
      <formula>AND(ISERROR(MATCH(A505,accounts,0)),NOT(ISBLANK(A505)))</formula>
    </cfRule>
  </conditionalFormatting>
  <conditionalFormatting sqref="N505">
    <cfRule type="cellIs" dxfId="4145" priority="4144" stopIfTrue="1" operator="lessThan">
      <formula>0</formula>
    </cfRule>
  </conditionalFormatting>
  <conditionalFormatting sqref="F505">
    <cfRule type="expression" dxfId="4144" priority="4145" stopIfTrue="1">
      <formula>AND(NOT(ISBLANK(F505)),ISERROR(MATCH(F505,categories,0)))</formula>
    </cfRule>
    <cfRule type="expression" dxfId="4143" priority="4146" stopIfTrue="1">
      <formula>OR(F505="[Balance]",F505="[Transfer]",ISBLANK(F505))</formula>
    </cfRule>
    <cfRule type="expression" dxfId="4142" priority="4147" stopIfTrue="1">
      <formula>OR(ISERROR(MATCH(F505,yearlyA,0)),ISERROR(MATCH(F505,monthlyA,0)))</formula>
    </cfRule>
  </conditionalFormatting>
  <conditionalFormatting sqref="A505">
    <cfRule type="expression" dxfId="4141" priority="4148" stopIfTrue="1">
      <formula>AND(ISERROR(MATCH(A505,accounts,0)),NOT(ISBLANK(A505)))</formula>
    </cfRule>
  </conditionalFormatting>
  <conditionalFormatting sqref="N504">
    <cfRule type="cellIs" dxfId="4140" priority="4139" stopIfTrue="1" operator="lessThan">
      <formula>0</formula>
    </cfRule>
  </conditionalFormatting>
  <conditionalFormatting sqref="F504">
    <cfRule type="expression" dxfId="4139" priority="4140" stopIfTrue="1">
      <formula>AND(NOT(ISBLANK(F504)),ISERROR(MATCH(F504,categories,0)))</formula>
    </cfRule>
    <cfRule type="expression" dxfId="4138" priority="4141" stopIfTrue="1">
      <formula>OR(F504="[Balance]",F504="[Transfer]",ISBLANK(F504))</formula>
    </cfRule>
    <cfRule type="expression" dxfId="4137" priority="4142" stopIfTrue="1">
      <formula>OR(ISERROR(MATCH(F504,yearlyA,0)),ISERROR(MATCH(F504,monthlyA,0)))</formula>
    </cfRule>
  </conditionalFormatting>
  <conditionalFormatting sqref="A504">
    <cfRule type="expression" dxfId="4136" priority="4143" stopIfTrue="1">
      <formula>AND(ISERROR(MATCH(A504,accounts,0)),NOT(ISBLANK(A504)))</formula>
    </cfRule>
  </conditionalFormatting>
  <conditionalFormatting sqref="N504">
    <cfRule type="cellIs" dxfId="4135" priority="4134" stopIfTrue="1" operator="lessThan">
      <formula>0</formula>
    </cfRule>
  </conditionalFormatting>
  <conditionalFormatting sqref="F504">
    <cfRule type="expression" dxfId="4134" priority="4135" stopIfTrue="1">
      <formula>AND(NOT(ISBLANK(F504)),ISERROR(MATCH(F504,categories,0)))</formula>
    </cfRule>
    <cfRule type="expression" dxfId="4133" priority="4136" stopIfTrue="1">
      <formula>OR(F504="[Balance]",F504="[Transfer]",ISBLANK(F504))</formula>
    </cfRule>
    <cfRule type="expression" dxfId="4132" priority="4137" stopIfTrue="1">
      <formula>OR(ISERROR(MATCH(F504,yearlyA,0)),ISERROR(MATCH(F504,monthlyA,0)))</formula>
    </cfRule>
  </conditionalFormatting>
  <conditionalFormatting sqref="A504">
    <cfRule type="expression" dxfId="4131" priority="4138" stopIfTrue="1">
      <formula>AND(ISERROR(MATCH(A504,accounts,0)),NOT(ISBLANK(A504)))</formula>
    </cfRule>
  </conditionalFormatting>
  <conditionalFormatting sqref="N506">
    <cfRule type="cellIs" dxfId="4130" priority="4129" stopIfTrue="1" operator="lessThan">
      <formula>0</formula>
    </cfRule>
  </conditionalFormatting>
  <conditionalFormatting sqref="F506">
    <cfRule type="expression" dxfId="4129" priority="4130" stopIfTrue="1">
      <formula>AND(NOT(ISBLANK(F506)),ISERROR(MATCH(F506,categories,0)))</formula>
    </cfRule>
    <cfRule type="expression" dxfId="4128" priority="4131" stopIfTrue="1">
      <formula>OR(F506="[Balance]",F506="[Transfer]",ISBLANK(F506))</formula>
    </cfRule>
    <cfRule type="expression" dxfId="4127" priority="4132" stopIfTrue="1">
      <formula>OR(ISERROR(MATCH(F506,yearlyA,0)),ISERROR(MATCH(F506,monthlyA,0)))</formula>
    </cfRule>
  </conditionalFormatting>
  <conditionalFormatting sqref="A506">
    <cfRule type="expression" dxfId="4126" priority="4133" stopIfTrue="1">
      <formula>AND(ISERROR(MATCH(A506,accounts,0)),NOT(ISBLANK(A506)))</formula>
    </cfRule>
  </conditionalFormatting>
  <conditionalFormatting sqref="N506">
    <cfRule type="cellIs" dxfId="4125" priority="4124" stopIfTrue="1" operator="lessThan">
      <formula>0</formula>
    </cfRule>
  </conditionalFormatting>
  <conditionalFormatting sqref="F506">
    <cfRule type="expression" dxfId="4124" priority="4125" stopIfTrue="1">
      <formula>AND(NOT(ISBLANK(F506)),ISERROR(MATCH(F506,categories,0)))</formula>
    </cfRule>
    <cfRule type="expression" dxfId="4123" priority="4126" stopIfTrue="1">
      <formula>OR(F506="[Balance]",F506="[Transfer]",ISBLANK(F506))</formula>
    </cfRule>
    <cfRule type="expression" dxfId="4122" priority="4127" stopIfTrue="1">
      <formula>OR(ISERROR(MATCH(F506,yearlyA,0)),ISERROR(MATCH(F506,monthlyA,0)))</formula>
    </cfRule>
  </conditionalFormatting>
  <conditionalFormatting sqref="A506">
    <cfRule type="expression" dxfId="4121" priority="4128" stopIfTrue="1">
      <formula>AND(ISERROR(MATCH(A506,accounts,0)),NOT(ISBLANK(A506)))</formula>
    </cfRule>
  </conditionalFormatting>
  <conditionalFormatting sqref="N508">
    <cfRule type="cellIs" dxfId="4120" priority="4119" stopIfTrue="1" operator="lessThan">
      <formula>0</formula>
    </cfRule>
  </conditionalFormatting>
  <conditionalFormatting sqref="F508">
    <cfRule type="expression" dxfId="4119" priority="4120" stopIfTrue="1">
      <formula>AND(NOT(ISBLANK(F508)),ISERROR(MATCH(F508,categories,0)))</formula>
    </cfRule>
    <cfRule type="expression" dxfId="4118" priority="4121" stopIfTrue="1">
      <formula>OR(F508="[Balance]",F508="[Transfer]",ISBLANK(F508))</formula>
    </cfRule>
    <cfRule type="expression" dxfId="4117" priority="4122" stopIfTrue="1">
      <formula>OR(ISERROR(MATCH(F508,yearlyA,0)),ISERROR(MATCH(F508,monthlyA,0)))</formula>
    </cfRule>
  </conditionalFormatting>
  <conditionalFormatting sqref="A508">
    <cfRule type="expression" dxfId="4116" priority="4123" stopIfTrue="1">
      <formula>AND(ISERROR(MATCH(A508,accounts,0)),NOT(ISBLANK(A508)))</formula>
    </cfRule>
  </conditionalFormatting>
  <conditionalFormatting sqref="N508">
    <cfRule type="cellIs" dxfId="4115" priority="4114" stopIfTrue="1" operator="lessThan">
      <formula>0</formula>
    </cfRule>
  </conditionalFormatting>
  <conditionalFormatting sqref="F508">
    <cfRule type="expression" dxfId="4114" priority="4115" stopIfTrue="1">
      <formula>AND(NOT(ISBLANK(F508)),ISERROR(MATCH(F508,categories,0)))</formula>
    </cfRule>
    <cfRule type="expression" dxfId="4113" priority="4116" stopIfTrue="1">
      <formula>OR(F508="[Balance]",F508="[Transfer]",ISBLANK(F508))</formula>
    </cfRule>
    <cfRule type="expression" dxfId="4112" priority="4117" stopIfTrue="1">
      <formula>OR(ISERROR(MATCH(F508,yearlyA,0)),ISERROR(MATCH(F508,monthlyA,0)))</formula>
    </cfRule>
  </conditionalFormatting>
  <conditionalFormatting sqref="A508">
    <cfRule type="expression" dxfId="4111" priority="4118" stopIfTrue="1">
      <formula>AND(ISERROR(MATCH(A508,accounts,0)),NOT(ISBLANK(A508)))</formula>
    </cfRule>
  </conditionalFormatting>
  <conditionalFormatting sqref="N507">
    <cfRule type="cellIs" dxfId="4110" priority="4109" stopIfTrue="1" operator="lessThan">
      <formula>0</formula>
    </cfRule>
  </conditionalFormatting>
  <conditionalFormatting sqref="F507">
    <cfRule type="expression" dxfId="4109" priority="4110" stopIfTrue="1">
      <formula>AND(NOT(ISBLANK(F507)),ISERROR(MATCH(F507,categories,0)))</formula>
    </cfRule>
    <cfRule type="expression" dxfId="4108" priority="4111" stopIfTrue="1">
      <formula>OR(F507="[Balance]",F507="[Transfer]",ISBLANK(F507))</formula>
    </cfRule>
    <cfRule type="expression" dxfId="4107" priority="4112" stopIfTrue="1">
      <formula>OR(ISERROR(MATCH(F507,yearlyA,0)),ISERROR(MATCH(F507,monthlyA,0)))</formula>
    </cfRule>
  </conditionalFormatting>
  <conditionalFormatting sqref="A507">
    <cfRule type="expression" dxfId="4106" priority="4113" stopIfTrue="1">
      <formula>AND(ISERROR(MATCH(A507,accounts,0)),NOT(ISBLANK(A507)))</formula>
    </cfRule>
  </conditionalFormatting>
  <conditionalFormatting sqref="N507">
    <cfRule type="cellIs" dxfId="4105" priority="4104" stopIfTrue="1" operator="lessThan">
      <formula>0</formula>
    </cfRule>
  </conditionalFormatting>
  <conditionalFormatting sqref="F507">
    <cfRule type="expression" dxfId="4104" priority="4105" stopIfTrue="1">
      <formula>AND(NOT(ISBLANK(F507)),ISERROR(MATCH(F507,categories,0)))</formula>
    </cfRule>
    <cfRule type="expression" dxfId="4103" priority="4106" stopIfTrue="1">
      <formula>OR(F507="[Balance]",F507="[Transfer]",ISBLANK(F507))</formula>
    </cfRule>
    <cfRule type="expression" dxfId="4102" priority="4107" stopIfTrue="1">
      <formula>OR(ISERROR(MATCH(F507,yearlyA,0)),ISERROR(MATCH(F507,monthlyA,0)))</formula>
    </cfRule>
  </conditionalFormatting>
  <conditionalFormatting sqref="A507">
    <cfRule type="expression" dxfId="4101" priority="4108" stopIfTrue="1">
      <formula>AND(ISERROR(MATCH(A507,accounts,0)),NOT(ISBLANK(A507)))</formula>
    </cfRule>
  </conditionalFormatting>
  <conditionalFormatting sqref="N509">
    <cfRule type="cellIs" dxfId="4100" priority="4099" stopIfTrue="1" operator="lessThan">
      <formula>0</formula>
    </cfRule>
  </conditionalFormatting>
  <conditionalFormatting sqref="F509">
    <cfRule type="expression" dxfId="4099" priority="4100" stopIfTrue="1">
      <formula>AND(NOT(ISBLANK(F509)),ISERROR(MATCH(F509,categories,0)))</formula>
    </cfRule>
    <cfRule type="expression" dxfId="4098" priority="4101" stopIfTrue="1">
      <formula>OR(F509="[Balance]",F509="[Transfer]",ISBLANK(F509))</formula>
    </cfRule>
    <cfRule type="expression" dxfId="4097" priority="4102" stopIfTrue="1">
      <formula>OR(ISERROR(MATCH(F509,yearlyA,0)),ISERROR(MATCH(F509,monthlyA,0)))</formula>
    </cfRule>
  </conditionalFormatting>
  <conditionalFormatting sqref="A509">
    <cfRule type="expression" dxfId="4096" priority="4103" stopIfTrue="1">
      <formula>AND(ISERROR(MATCH(A509,accounts,0)),NOT(ISBLANK(A509)))</formula>
    </cfRule>
  </conditionalFormatting>
  <conditionalFormatting sqref="N509">
    <cfRule type="cellIs" dxfId="4095" priority="4094" stopIfTrue="1" operator="lessThan">
      <formula>0</formula>
    </cfRule>
  </conditionalFormatting>
  <conditionalFormatting sqref="F509">
    <cfRule type="expression" dxfId="4094" priority="4095" stopIfTrue="1">
      <formula>AND(NOT(ISBLANK(F509)),ISERROR(MATCH(F509,categories,0)))</formula>
    </cfRule>
    <cfRule type="expression" dxfId="4093" priority="4096" stopIfTrue="1">
      <formula>OR(F509="[Balance]",F509="[Transfer]",ISBLANK(F509))</formula>
    </cfRule>
    <cfRule type="expression" dxfId="4092" priority="4097" stopIfTrue="1">
      <formula>OR(ISERROR(MATCH(F509,yearlyA,0)),ISERROR(MATCH(F509,monthlyA,0)))</formula>
    </cfRule>
  </conditionalFormatting>
  <conditionalFormatting sqref="A509">
    <cfRule type="expression" dxfId="4091" priority="4098" stopIfTrue="1">
      <formula>AND(ISERROR(MATCH(A509,accounts,0)),NOT(ISBLANK(A509)))</formula>
    </cfRule>
  </conditionalFormatting>
  <conditionalFormatting sqref="N511">
    <cfRule type="cellIs" dxfId="4090" priority="4089" stopIfTrue="1" operator="lessThan">
      <formula>0</formula>
    </cfRule>
  </conditionalFormatting>
  <conditionalFormatting sqref="F511">
    <cfRule type="expression" dxfId="4089" priority="4090" stopIfTrue="1">
      <formula>AND(NOT(ISBLANK(F511)),ISERROR(MATCH(F511,categories,0)))</formula>
    </cfRule>
    <cfRule type="expression" dxfId="4088" priority="4091" stopIfTrue="1">
      <formula>OR(F511="[Balance]",F511="[Transfer]",ISBLANK(F511))</formula>
    </cfRule>
    <cfRule type="expression" dxfId="4087" priority="4092" stopIfTrue="1">
      <formula>OR(ISERROR(MATCH(F511,yearlyA,0)),ISERROR(MATCH(F511,monthlyA,0)))</formula>
    </cfRule>
  </conditionalFormatting>
  <conditionalFormatting sqref="A511">
    <cfRule type="expression" dxfId="4086" priority="4093" stopIfTrue="1">
      <formula>AND(ISERROR(MATCH(A511,accounts,0)),NOT(ISBLANK(A511)))</formula>
    </cfRule>
  </conditionalFormatting>
  <conditionalFormatting sqref="N511">
    <cfRule type="cellIs" dxfId="4085" priority="4084" stopIfTrue="1" operator="lessThan">
      <formula>0</formula>
    </cfRule>
  </conditionalFormatting>
  <conditionalFormatting sqref="F511">
    <cfRule type="expression" dxfId="4084" priority="4085" stopIfTrue="1">
      <formula>AND(NOT(ISBLANK(F511)),ISERROR(MATCH(F511,categories,0)))</formula>
    </cfRule>
    <cfRule type="expression" dxfId="4083" priority="4086" stopIfTrue="1">
      <formula>OR(F511="[Balance]",F511="[Transfer]",ISBLANK(F511))</formula>
    </cfRule>
    <cfRule type="expression" dxfId="4082" priority="4087" stopIfTrue="1">
      <formula>OR(ISERROR(MATCH(F511,yearlyA,0)),ISERROR(MATCH(F511,monthlyA,0)))</formula>
    </cfRule>
  </conditionalFormatting>
  <conditionalFormatting sqref="A511">
    <cfRule type="expression" dxfId="4081" priority="4088" stopIfTrue="1">
      <formula>AND(ISERROR(MATCH(A511,accounts,0)),NOT(ISBLANK(A511)))</formula>
    </cfRule>
  </conditionalFormatting>
  <conditionalFormatting sqref="N510">
    <cfRule type="cellIs" dxfId="4080" priority="4079" stopIfTrue="1" operator="lessThan">
      <formula>0</formula>
    </cfRule>
  </conditionalFormatting>
  <conditionalFormatting sqref="F510">
    <cfRule type="expression" dxfId="4079" priority="4080" stopIfTrue="1">
      <formula>AND(NOT(ISBLANK(F510)),ISERROR(MATCH(F510,categories,0)))</formula>
    </cfRule>
    <cfRule type="expression" dxfId="4078" priority="4081" stopIfTrue="1">
      <formula>OR(F510="[Balance]",F510="[Transfer]",ISBLANK(F510))</formula>
    </cfRule>
    <cfRule type="expression" dxfId="4077" priority="4082" stopIfTrue="1">
      <formula>OR(ISERROR(MATCH(F510,yearlyA,0)),ISERROR(MATCH(F510,monthlyA,0)))</formula>
    </cfRule>
  </conditionalFormatting>
  <conditionalFormatting sqref="A510">
    <cfRule type="expression" dxfId="4076" priority="4083" stopIfTrue="1">
      <formula>AND(ISERROR(MATCH(A510,accounts,0)),NOT(ISBLANK(A510)))</formula>
    </cfRule>
  </conditionalFormatting>
  <conditionalFormatting sqref="N510">
    <cfRule type="cellIs" dxfId="4075" priority="4074" stopIfTrue="1" operator="lessThan">
      <formula>0</formula>
    </cfRule>
  </conditionalFormatting>
  <conditionalFormatting sqref="F510">
    <cfRule type="expression" dxfId="4074" priority="4075" stopIfTrue="1">
      <formula>AND(NOT(ISBLANK(F510)),ISERROR(MATCH(F510,categories,0)))</formula>
    </cfRule>
    <cfRule type="expression" dxfId="4073" priority="4076" stopIfTrue="1">
      <formula>OR(F510="[Balance]",F510="[Transfer]",ISBLANK(F510))</formula>
    </cfRule>
    <cfRule type="expression" dxfId="4072" priority="4077" stopIfTrue="1">
      <formula>OR(ISERROR(MATCH(F510,yearlyA,0)),ISERROR(MATCH(F510,monthlyA,0)))</formula>
    </cfRule>
  </conditionalFormatting>
  <conditionalFormatting sqref="A510">
    <cfRule type="expression" dxfId="4071" priority="4078" stopIfTrue="1">
      <formula>AND(ISERROR(MATCH(A510,accounts,0)),NOT(ISBLANK(A510)))</formula>
    </cfRule>
  </conditionalFormatting>
  <conditionalFormatting sqref="N512">
    <cfRule type="cellIs" dxfId="4070" priority="4069" stopIfTrue="1" operator="lessThan">
      <formula>0</formula>
    </cfRule>
  </conditionalFormatting>
  <conditionalFormatting sqref="F512">
    <cfRule type="expression" dxfId="4069" priority="4070" stopIfTrue="1">
      <formula>AND(NOT(ISBLANK(F512)),ISERROR(MATCH(F512,categories,0)))</formula>
    </cfRule>
    <cfRule type="expression" dxfId="4068" priority="4071" stopIfTrue="1">
      <formula>OR(F512="[Balance]",F512="[Transfer]",ISBLANK(F512))</formula>
    </cfRule>
    <cfRule type="expression" dxfId="4067" priority="4072" stopIfTrue="1">
      <formula>OR(ISERROR(MATCH(F512,yearlyA,0)),ISERROR(MATCH(F512,monthlyA,0)))</formula>
    </cfRule>
  </conditionalFormatting>
  <conditionalFormatting sqref="A512">
    <cfRule type="expression" dxfId="4066" priority="4073" stopIfTrue="1">
      <formula>AND(ISERROR(MATCH(A512,accounts,0)),NOT(ISBLANK(A512)))</formula>
    </cfRule>
  </conditionalFormatting>
  <conditionalFormatting sqref="N512">
    <cfRule type="cellIs" dxfId="4065" priority="4064" stopIfTrue="1" operator="lessThan">
      <formula>0</formula>
    </cfRule>
  </conditionalFormatting>
  <conditionalFormatting sqref="F512">
    <cfRule type="expression" dxfId="4064" priority="4065" stopIfTrue="1">
      <formula>AND(NOT(ISBLANK(F512)),ISERROR(MATCH(F512,categories,0)))</formula>
    </cfRule>
    <cfRule type="expression" dxfId="4063" priority="4066" stopIfTrue="1">
      <formula>OR(F512="[Balance]",F512="[Transfer]",ISBLANK(F512))</formula>
    </cfRule>
    <cfRule type="expression" dxfId="4062" priority="4067" stopIfTrue="1">
      <formula>OR(ISERROR(MATCH(F512,yearlyA,0)),ISERROR(MATCH(F512,monthlyA,0)))</formula>
    </cfRule>
  </conditionalFormatting>
  <conditionalFormatting sqref="A512">
    <cfRule type="expression" dxfId="4061" priority="4068" stopIfTrue="1">
      <formula>AND(ISERROR(MATCH(A512,accounts,0)),NOT(ISBLANK(A512)))</formula>
    </cfRule>
  </conditionalFormatting>
  <conditionalFormatting sqref="N514">
    <cfRule type="cellIs" dxfId="4060" priority="4059" stopIfTrue="1" operator="lessThan">
      <formula>0</formula>
    </cfRule>
  </conditionalFormatting>
  <conditionalFormatting sqref="F514">
    <cfRule type="expression" dxfId="4059" priority="4060" stopIfTrue="1">
      <formula>AND(NOT(ISBLANK(F514)),ISERROR(MATCH(F514,categories,0)))</formula>
    </cfRule>
    <cfRule type="expression" dxfId="4058" priority="4061" stopIfTrue="1">
      <formula>OR(F514="[Balance]",F514="[Transfer]",ISBLANK(F514))</formula>
    </cfRule>
    <cfRule type="expression" dxfId="4057" priority="4062" stopIfTrue="1">
      <formula>OR(ISERROR(MATCH(F514,yearlyA,0)),ISERROR(MATCH(F514,monthlyA,0)))</formula>
    </cfRule>
  </conditionalFormatting>
  <conditionalFormatting sqref="A514">
    <cfRule type="expression" dxfId="4056" priority="4063" stopIfTrue="1">
      <formula>AND(ISERROR(MATCH(A514,accounts,0)),NOT(ISBLANK(A514)))</formula>
    </cfRule>
  </conditionalFormatting>
  <conditionalFormatting sqref="N514">
    <cfRule type="cellIs" dxfId="4055" priority="4054" stopIfTrue="1" operator="lessThan">
      <formula>0</formula>
    </cfRule>
  </conditionalFormatting>
  <conditionalFormatting sqref="F514">
    <cfRule type="expression" dxfId="4054" priority="4055" stopIfTrue="1">
      <formula>AND(NOT(ISBLANK(F514)),ISERROR(MATCH(F514,categories,0)))</formula>
    </cfRule>
    <cfRule type="expression" dxfId="4053" priority="4056" stopIfTrue="1">
      <formula>OR(F514="[Balance]",F514="[Transfer]",ISBLANK(F514))</formula>
    </cfRule>
    <cfRule type="expression" dxfId="4052" priority="4057" stopIfTrue="1">
      <formula>OR(ISERROR(MATCH(F514,yearlyA,0)),ISERROR(MATCH(F514,monthlyA,0)))</formula>
    </cfRule>
  </conditionalFormatting>
  <conditionalFormatting sqref="A514">
    <cfRule type="expression" dxfId="4051" priority="4058" stopIfTrue="1">
      <formula>AND(ISERROR(MATCH(A514,accounts,0)),NOT(ISBLANK(A514)))</formula>
    </cfRule>
  </conditionalFormatting>
  <conditionalFormatting sqref="N513">
    <cfRule type="cellIs" dxfId="4050" priority="4049" stopIfTrue="1" operator="lessThan">
      <formula>0</formula>
    </cfRule>
  </conditionalFormatting>
  <conditionalFormatting sqref="F513">
    <cfRule type="expression" dxfId="4049" priority="4050" stopIfTrue="1">
      <formula>AND(NOT(ISBLANK(F513)),ISERROR(MATCH(F513,categories,0)))</formula>
    </cfRule>
    <cfRule type="expression" dxfId="4048" priority="4051" stopIfTrue="1">
      <formula>OR(F513="[Balance]",F513="[Transfer]",ISBLANK(F513))</formula>
    </cfRule>
    <cfRule type="expression" dxfId="4047" priority="4052" stopIfTrue="1">
      <formula>OR(ISERROR(MATCH(F513,yearlyA,0)),ISERROR(MATCH(F513,monthlyA,0)))</formula>
    </cfRule>
  </conditionalFormatting>
  <conditionalFormatting sqref="A513">
    <cfRule type="expression" dxfId="4046" priority="4053" stopIfTrue="1">
      <formula>AND(ISERROR(MATCH(A513,accounts,0)),NOT(ISBLANK(A513)))</formula>
    </cfRule>
  </conditionalFormatting>
  <conditionalFormatting sqref="N513">
    <cfRule type="cellIs" dxfId="4045" priority="4044" stopIfTrue="1" operator="lessThan">
      <formula>0</formula>
    </cfRule>
  </conditionalFormatting>
  <conditionalFormatting sqref="F513">
    <cfRule type="expression" dxfId="4044" priority="4045" stopIfTrue="1">
      <formula>AND(NOT(ISBLANK(F513)),ISERROR(MATCH(F513,categories,0)))</formula>
    </cfRule>
    <cfRule type="expression" dxfId="4043" priority="4046" stopIfTrue="1">
      <formula>OR(F513="[Balance]",F513="[Transfer]",ISBLANK(F513))</formula>
    </cfRule>
    <cfRule type="expression" dxfId="4042" priority="4047" stopIfTrue="1">
      <formula>OR(ISERROR(MATCH(F513,yearlyA,0)),ISERROR(MATCH(F513,monthlyA,0)))</formula>
    </cfRule>
  </conditionalFormatting>
  <conditionalFormatting sqref="A513">
    <cfRule type="expression" dxfId="4041" priority="4048" stopIfTrue="1">
      <formula>AND(ISERROR(MATCH(A513,accounts,0)),NOT(ISBLANK(A513)))</formula>
    </cfRule>
  </conditionalFormatting>
  <conditionalFormatting sqref="N515">
    <cfRule type="cellIs" dxfId="4040" priority="4039" stopIfTrue="1" operator="lessThan">
      <formula>0</formula>
    </cfRule>
  </conditionalFormatting>
  <conditionalFormatting sqref="F515">
    <cfRule type="expression" dxfId="4039" priority="4040" stopIfTrue="1">
      <formula>AND(NOT(ISBLANK(F515)),ISERROR(MATCH(F515,categories,0)))</formula>
    </cfRule>
    <cfRule type="expression" dxfId="4038" priority="4041" stopIfTrue="1">
      <formula>OR(F515="[Balance]",F515="[Transfer]",ISBLANK(F515))</formula>
    </cfRule>
    <cfRule type="expression" dxfId="4037" priority="4042" stopIfTrue="1">
      <formula>OR(ISERROR(MATCH(F515,yearlyA,0)),ISERROR(MATCH(F515,monthlyA,0)))</formula>
    </cfRule>
  </conditionalFormatting>
  <conditionalFormatting sqref="A515">
    <cfRule type="expression" dxfId="4036" priority="4043" stopIfTrue="1">
      <formula>AND(ISERROR(MATCH(A515,accounts,0)),NOT(ISBLANK(A515)))</formula>
    </cfRule>
  </conditionalFormatting>
  <conditionalFormatting sqref="N515">
    <cfRule type="cellIs" dxfId="4035" priority="4034" stopIfTrue="1" operator="lessThan">
      <formula>0</formula>
    </cfRule>
  </conditionalFormatting>
  <conditionalFormatting sqref="F515">
    <cfRule type="expression" dxfId="4034" priority="4035" stopIfTrue="1">
      <formula>AND(NOT(ISBLANK(F515)),ISERROR(MATCH(F515,categories,0)))</formula>
    </cfRule>
    <cfRule type="expression" dxfId="4033" priority="4036" stopIfTrue="1">
      <formula>OR(F515="[Balance]",F515="[Transfer]",ISBLANK(F515))</formula>
    </cfRule>
    <cfRule type="expression" dxfId="4032" priority="4037" stopIfTrue="1">
      <formula>OR(ISERROR(MATCH(F515,yearlyA,0)),ISERROR(MATCH(F515,monthlyA,0)))</formula>
    </cfRule>
  </conditionalFormatting>
  <conditionalFormatting sqref="A515">
    <cfRule type="expression" dxfId="4031" priority="4038" stopIfTrue="1">
      <formula>AND(ISERROR(MATCH(A515,accounts,0)),NOT(ISBLANK(A515)))</formula>
    </cfRule>
  </conditionalFormatting>
  <conditionalFormatting sqref="N517">
    <cfRule type="cellIs" dxfId="4030" priority="4029" stopIfTrue="1" operator="lessThan">
      <formula>0</formula>
    </cfRule>
  </conditionalFormatting>
  <conditionalFormatting sqref="F517">
    <cfRule type="expression" dxfId="4029" priority="4030" stopIfTrue="1">
      <formula>AND(NOT(ISBLANK(F517)),ISERROR(MATCH(F517,categories,0)))</formula>
    </cfRule>
    <cfRule type="expression" dxfId="4028" priority="4031" stopIfTrue="1">
      <formula>OR(F517="[Balance]",F517="[Transfer]",ISBLANK(F517))</formula>
    </cfRule>
    <cfRule type="expression" dxfId="4027" priority="4032" stopIfTrue="1">
      <formula>OR(ISERROR(MATCH(F517,yearlyA,0)),ISERROR(MATCH(F517,monthlyA,0)))</formula>
    </cfRule>
  </conditionalFormatting>
  <conditionalFormatting sqref="A517">
    <cfRule type="expression" dxfId="4026" priority="4033" stopIfTrue="1">
      <formula>AND(ISERROR(MATCH(A517,accounts,0)),NOT(ISBLANK(A517)))</formula>
    </cfRule>
  </conditionalFormatting>
  <conditionalFormatting sqref="N517">
    <cfRule type="cellIs" dxfId="4025" priority="4024" stopIfTrue="1" operator="lessThan">
      <formula>0</formula>
    </cfRule>
  </conditionalFormatting>
  <conditionalFormatting sqref="F517">
    <cfRule type="expression" dxfId="4024" priority="4025" stopIfTrue="1">
      <formula>AND(NOT(ISBLANK(F517)),ISERROR(MATCH(F517,categories,0)))</formula>
    </cfRule>
    <cfRule type="expression" dxfId="4023" priority="4026" stopIfTrue="1">
      <formula>OR(F517="[Balance]",F517="[Transfer]",ISBLANK(F517))</formula>
    </cfRule>
    <cfRule type="expression" dxfId="4022" priority="4027" stopIfTrue="1">
      <formula>OR(ISERROR(MATCH(F517,yearlyA,0)),ISERROR(MATCH(F517,monthlyA,0)))</formula>
    </cfRule>
  </conditionalFormatting>
  <conditionalFormatting sqref="A517">
    <cfRule type="expression" dxfId="4021" priority="4028" stopIfTrue="1">
      <formula>AND(ISERROR(MATCH(A517,accounts,0)),NOT(ISBLANK(A517)))</formula>
    </cfRule>
  </conditionalFormatting>
  <conditionalFormatting sqref="N516">
    <cfRule type="cellIs" dxfId="4020" priority="4019" stopIfTrue="1" operator="lessThan">
      <formula>0</formula>
    </cfRule>
  </conditionalFormatting>
  <conditionalFormatting sqref="F516">
    <cfRule type="expression" dxfId="4019" priority="4020" stopIfTrue="1">
      <formula>AND(NOT(ISBLANK(F516)),ISERROR(MATCH(F516,categories,0)))</formula>
    </cfRule>
    <cfRule type="expression" dxfId="4018" priority="4021" stopIfTrue="1">
      <formula>OR(F516="[Balance]",F516="[Transfer]",ISBLANK(F516))</formula>
    </cfRule>
    <cfRule type="expression" dxfId="4017" priority="4022" stopIfTrue="1">
      <formula>OR(ISERROR(MATCH(F516,yearlyA,0)),ISERROR(MATCH(F516,monthlyA,0)))</formula>
    </cfRule>
  </conditionalFormatting>
  <conditionalFormatting sqref="A516">
    <cfRule type="expression" dxfId="4016" priority="4023" stopIfTrue="1">
      <formula>AND(ISERROR(MATCH(A516,accounts,0)),NOT(ISBLANK(A516)))</formula>
    </cfRule>
  </conditionalFormatting>
  <conditionalFormatting sqref="N516">
    <cfRule type="cellIs" dxfId="4015" priority="4014" stopIfTrue="1" operator="lessThan">
      <formula>0</formula>
    </cfRule>
  </conditionalFormatting>
  <conditionalFormatting sqref="F516">
    <cfRule type="expression" dxfId="4014" priority="4015" stopIfTrue="1">
      <formula>AND(NOT(ISBLANK(F516)),ISERROR(MATCH(F516,categories,0)))</formula>
    </cfRule>
    <cfRule type="expression" dxfId="4013" priority="4016" stopIfTrue="1">
      <formula>OR(F516="[Balance]",F516="[Transfer]",ISBLANK(F516))</formula>
    </cfRule>
    <cfRule type="expression" dxfId="4012" priority="4017" stopIfTrue="1">
      <formula>OR(ISERROR(MATCH(F516,yearlyA,0)),ISERROR(MATCH(F516,monthlyA,0)))</formula>
    </cfRule>
  </conditionalFormatting>
  <conditionalFormatting sqref="A516">
    <cfRule type="expression" dxfId="4011" priority="4018" stopIfTrue="1">
      <formula>AND(ISERROR(MATCH(A516,accounts,0)),NOT(ISBLANK(A516)))</formula>
    </cfRule>
  </conditionalFormatting>
  <conditionalFormatting sqref="N518">
    <cfRule type="cellIs" dxfId="4010" priority="4009" stopIfTrue="1" operator="lessThan">
      <formula>0</formula>
    </cfRule>
  </conditionalFormatting>
  <conditionalFormatting sqref="F518">
    <cfRule type="expression" dxfId="4009" priority="4010" stopIfTrue="1">
      <formula>AND(NOT(ISBLANK(F518)),ISERROR(MATCH(F518,categories,0)))</formula>
    </cfRule>
    <cfRule type="expression" dxfId="4008" priority="4011" stopIfTrue="1">
      <formula>OR(F518="[Balance]",F518="[Transfer]",ISBLANK(F518))</formula>
    </cfRule>
    <cfRule type="expression" dxfId="4007" priority="4012" stopIfTrue="1">
      <formula>OR(ISERROR(MATCH(F518,yearlyA,0)),ISERROR(MATCH(F518,monthlyA,0)))</formula>
    </cfRule>
  </conditionalFormatting>
  <conditionalFormatting sqref="A518">
    <cfRule type="expression" dxfId="4006" priority="4013" stopIfTrue="1">
      <formula>AND(ISERROR(MATCH(A518,accounts,0)),NOT(ISBLANK(A518)))</formula>
    </cfRule>
  </conditionalFormatting>
  <conditionalFormatting sqref="N518">
    <cfRule type="cellIs" dxfId="4005" priority="4004" stopIfTrue="1" operator="lessThan">
      <formula>0</formula>
    </cfRule>
  </conditionalFormatting>
  <conditionalFormatting sqref="F518">
    <cfRule type="expression" dxfId="4004" priority="4005" stopIfTrue="1">
      <formula>AND(NOT(ISBLANK(F518)),ISERROR(MATCH(F518,categories,0)))</formula>
    </cfRule>
    <cfRule type="expression" dxfId="4003" priority="4006" stopIfTrue="1">
      <formula>OR(F518="[Balance]",F518="[Transfer]",ISBLANK(F518))</formula>
    </cfRule>
    <cfRule type="expression" dxfId="4002" priority="4007" stopIfTrue="1">
      <formula>OR(ISERROR(MATCH(F518,yearlyA,0)),ISERROR(MATCH(F518,monthlyA,0)))</formula>
    </cfRule>
  </conditionalFormatting>
  <conditionalFormatting sqref="A518">
    <cfRule type="expression" dxfId="4001" priority="4008" stopIfTrue="1">
      <formula>AND(ISERROR(MATCH(A518,accounts,0)),NOT(ISBLANK(A518)))</formula>
    </cfRule>
  </conditionalFormatting>
  <conditionalFormatting sqref="N520">
    <cfRule type="cellIs" dxfId="4000" priority="3999" stopIfTrue="1" operator="lessThan">
      <formula>0</formula>
    </cfRule>
  </conditionalFormatting>
  <conditionalFormatting sqref="F520">
    <cfRule type="expression" dxfId="3999" priority="4000" stopIfTrue="1">
      <formula>AND(NOT(ISBLANK(F520)),ISERROR(MATCH(F520,categories,0)))</formula>
    </cfRule>
    <cfRule type="expression" dxfId="3998" priority="4001" stopIfTrue="1">
      <formula>OR(F520="[Balance]",F520="[Transfer]",ISBLANK(F520))</formula>
    </cfRule>
    <cfRule type="expression" dxfId="3997" priority="4002" stopIfTrue="1">
      <formula>OR(ISERROR(MATCH(F520,yearlyA,0)),ISERROR(MATCH(F520,monthlyA,0)))</formula>
    </cfRule>
  </conditionalFormatting>
  <conditionalFormatting sqref="A520">
    <cfRule type="expression" dxfId="3996" priority="4003" stopIfTrue="1">
      <formula>AND(ISERROR(MATCH(A520,accounts,0)),NOT(ISBLANK(A520)))</formula>
    </cfRule>
  </conditionalFormatting>
  <conditionalFormatting sqref="N520">
    <cfRule type="cellIs" dxfId="3995" priority="3994" stopIfTrue="1" operator="lessThan">
      <formula>0</formula>
    </cfRule>
  </conditionalFormatting>
  <conditionalFormatting sqref="F520">
    <cfRule type="expression" dxfId="3994" priority="3995" stopIfTrue="1">
      <formula>AND(NOT(ISBLANK(F520)),ISERROR(MATCH(F520,categories,0)))</formula>
    </cfRule>
    <cfRule type="expression" dxfId="3993" priority="3996" stopIfTrue="1">
      <formula>OR(F520="[Balance]",F520="[Transfer]",ISBLANK(F520))</formula>
    </cfRule>
    <cfRule type="expression" dxfId="3992" priority="3997" stopIfTrue="1">
      <formula>OR(ISERROR(MATCH(F520,yearlyA,0)),ISERROR(MATCH(F520,monthlyA,0)))</formula>
    </cfRule>
  </conditionalFormatting>
  <conditionalFormatting sqref="A520">
    <cfRule type="expression" dxfId="3991" priority="3998" stopIfTrue="1">
      <formula>AND(ISERROR(MATCH(A520,accounts,0)),NOT(ISBLANK(A520)))</formula>
    </cfRule>
  </conditionalFormatting>
  <conditionalFormatting sqref="N519">
    <cfRule type="cellIs" dxfId="3990" priority="3989" stopIfTrue="1" operator="lessThan">
      <formula>0</formula>
    </cfRule>
  </conditionalFormatting>
  <conditionalFormatting sqref="F519">
    <cfRule type="expression" dxfId="3989" priority="3990" stopIfTrue="1">
      <formula>AND(NOT(ISBLANK(F519)),ISERROR(MATCH(F519,categories,0)))</formula>
    </cfRule>
    <cfRule type="expression" dxfId="3988" priority="3991" stopIfTrue="1">
      <formula>OR(F519="[Balance]",F519="[Transfer]",ISBLANK(F519))</formula>
    </cfRule>
    <cfRule type="expression" dxfId="3987" priority="3992" stopIfTrue="1">
      <formula>OR(ISERROR(MATCH(F519,yearlyA,0)),ISERROR(MATCH(F519,monthlyA,0)))</formula>
    </cfRule>
  </conditionalFormatting>
  <conditionalFormatting sqref="A519">
    <cfRule type="expression" dxfId="3986" priority="3993" stopIfTrue="1">
      <formula>AND(ISERROR(MATCH(A519,accounts,0)),NOT(ISBLANK(A519)))</formula>
    </cfRule>
  </conditionalFormatting>
  <conditionalFormatting sqref="N519">
    <cfRule type="cellIs" dxfId="3985" priority="3984" stopIfTrue="1" operator="lessThan">
      <formula>0</formula>
    </cfRule>
  </conditionalFormatting>
  <conditionalFormatting sqref="F519">
    <cfRule type="expression" dxfId="3984" priority="3985" stopIfTrue="1">
      <formula>AND(NOT(ISBLANK(F519)),ISERROR(MATCH(F519,categories,0)))</formula>
    </cfRule>
    <cfRule type="expression" dxfId="3983" priority="3986" stopIfTrue="1">
      <formula>OR(F519="[Balance]",F519="[Transfer]",ISBLANK(F519))</formula>
    </cfRule>
    <cfRule type="expression" dxfId="3982" priority="3987" stopIfTrue="1">
      <formula>OR(ISERROR(MATCH(F519,yearlyA,0)),ISERROR(MATCH(F519,monthlyA,0)))</formula>
    </cfRule>
  </conditionalFormatting>
  <conditionalFormatting sqref="A519">
    <cfRule type="expression" dxfId="3981" priority="3988" stopIfTrue="1">
      <formula>AND(ISERROR(MATCH(A519,accounts,0)),NOT(ISBLANK(A519)))</formula>
    </cfRule>
  </conditionalFormatting>
  <conditionalFormatting sqref="N521">
    <cfRule type="cellIs" dxfId="3980" priority="3979" stopIfTrue="1" operator="lessThan">
      <formula>0</formula>
    </cfRule>
  </conditionalFormatting>
  <conditionalFormatting sqref="F521">
    <cfRule type="expression" dxfId="3979" priority="3980" stopIfTrue="1">
      <formula>AND(NOT(ISBLANK(F521)),ISERROR(MATCH(F521,categories,0)))</formula>
    </cfRule>
    <cfRule type="expression" dxfId="3978" priority="3981" stopIfTrue="1">
      <formula>OR(F521="[Balance]",F521="[Transfer]",ISBLANK(F521))</formula>
    </cfRule>
    <cfRule type="expression" dxfId="3977" priority="3982" stopIfTrue="1">
      <formula>OR(ISERROR(MATCH(F521,yearlyA,0)),ISERROR(MATCH(F521,monthlyA,0)))</formula>
    </cfRule>
  </conditionalFormatting>
  <conditionalFormatting sqref="A521">
    <cfRule type="expression" dxfId="3976" priority="3983" stopIfTrue="1">
      <formula>AND(ISERROR(MATCH(A521,accounts,0)),NOT(ISBLANK(A521)))</formula>
    </cfRule>
  </conditionalFormatting>
  <conditionalFormatting sqref="N521">
    <cfRule type="cellIs" dxfId="3975" priority="3974" stopIfTrue="1" operator="lessThan">
      <formula>0</formula>
    </cfRule>
  </conditionalFormatting>
  <conditionalFormatting sqref="F521">
    <cfRule type="expression" dxfId="3974" priority="3975" stopIfTrue="1">
      <formula>AND(NOT(ISBLANK(F521)),ISERROR(MATCH(F521,categories,0)))</formula>
    </cfRule>
    <cfRule type="expression" dxfId="3973" priority="3976" stopIfTrue="1">
      <formula>OR(F521="[Balance]",F521="[Transfer]",ISBLANK(F521))</formula>
    </cfRule>
    <cfRule type="expression" dxfId="3972" priority="3977" stopIfTrue="1">
      <formula>OR(ISERROR(MATCH(F521,yearlyA,0)),ISERROR(MATCH(F521,monthlyA,0)))</formula>
    </cfRule>
  </conditionalFormatting>
  <conditionalFormatting sqref="A521">
    <cfRule type="expression" dxfId="3971" priority="3978" stopIfTrue="1">
      <formula>AND(ISERROR(MATCH(A521,accounts,0)),NOT(ISBLANK(A521)))</formula>
    </cfRule>
  </conditionalFormatting>
  <conditionalFormatting sqref="N522">
    <cfRule type="cellIs" dxfId="3970" priority="3959" stopIfTrue="1" operator="lessThan">
      <formula>0</formula>
    </cfRule>
  </conditionalFormatting>
  <conditionalFormatting sqref="F522">
    <cfRule type="expression" dxfId="3969" priority="3960" stopIfTrue="1">
      <formula>AND(NOT(ISBLANK(F522)),ISERROR(MATCH(F522,categories,0)))</formula>
    </cfRule>
    <cfRule type="expression" dxfId="3968" priority="3961" stopIfTrue="1">
      <formula>OR(F522="[Balance]",F522="[Transfer]",ISBLANK(F522))</formula>
    </cfRule>
    <cfRule type="expression" dxfId="3967" priority="3962" stopIfTrue="1">
      <formula>OR(ISERROR(MATCH(F522,yearlyA,0)),ISERROR(MATCH(F522,monthlyA,0)))</formula>
    </cfRule>
  </conditionalFormatting>
  <conditionalFormatting sqref="A522">
    <cfRule type="expression" dxfId="3966" priority="3963" stopIfTrue="1">
      <formula>AND(ISERROR(MATCH(A522,accounts,0)),NOT(ISBLANK(A522)))</formula>
    </cfRule>
  </conditionalFormatting>
  <conditionalFormatting sqref="N522">
    <cfRule type="cellIs" dxfId="3965" priority="3954" stopIfTrue="1" operator="lessThan">
      <formula>0</formula>
    </cfRule>
  </conditionalFormatting>
  <conditionalFormatting sqref="F522">
    <cfRule type="expression" dxfId="3964" priority="3955" stopIfTrue="1">
      <formula>AND(NOT(ISBLANK(F522)),ISERROR(MATCH(F522,categories,0)))</formula>
    </cfRule>
    <cfRule type="expression" dxfId="3963" priority="3956" stopIfTrue="1">
      <formula>OR(F522="[Balance]",F522="[Transfer]",ISBLANK(F522))</formula>
    </cfRule>
    <cfRule type="expression" dxfId="3962" priority="3957" stopIfTrue="1">
      <formula>OR(ISERROR(MATCH(F522,yearlyA,0)),ISERROR(MATCH(F522,monthlyA,0)))</formula>
    </cfRule>
  </conditionalFormatting>
  <conditionalFormatting sqref="A522">
    <cfRule type="expression" dxfId="3961" priority="3958" stopIfTrue="1">
      <formula>AND(ISERROR(MATCH(A522,accounts,0)),NOT(ISBLANK(A522)))</formula>
    </cfRule>
  </conditionalFormatting>
  <conditionalFormatting sqref="N524">
    <cfRule type="cellIs" dxfId="3960" priority="3949" stopIfTrue="1" operator="lessThan">
      <formula>0</formula>
    </cfRule>
  </conditionalFormatting>
  <conditionalFormatting sqref="F524">
    <cfRule type="expression" dxfId="3959" priority="3950" stopIfTrue="1">
      <formula>AND(NOT(ISBLANK(F524)),ISERROR(MATCH(F524,categories,0)))</formula>
    </cfRule>
    <cfRule type="expression" dxfId="3958" priority="3951" stopIfTrue="1">
      <formula>OR(F524="[Balance]",F524="[Transfer]",ISBLANK(F524))</formula>
    </cfRule>
    <cfRule type="expression" dxfId="3957" priority="3952" stopIfTrue="1">
      <formula>OR(ISERROR(MATCH(F524,yearlyA,0)),ISERROR(MATCH(F524,monthlyA,0)))</formula>
    </cfRule>
  </conditionalFormatting>
  <conditionalFormatting sqref="A524">
    <cfRule type="expression" dxfId="3956" priority="3953" stopIfTrue="1">
      <formula>AND(ISERROR(MATCH(A524,accounts,0)),NOT(ISBLANK(A524)))</formula>
    </cfRule>
  </conditionalFormatting>
  <conditionalFormatting sqref="N524">
    <cfRule type="cellIs" dxfId="3955" priority="3944" stopIfTrue="1" operator="lessThan">
      <formula>0</formula>
    </cfRule>
  </conditionalFormatting>
  <conditionalFormatting sqref="F524">
    <cfRule type="expression" dxfId="3954" priority="3945" stopIfTrue="1">
      <formula>AND(NOT(ISBLANK(F524)),ISERROR(MATCH(F524,categories,0)))</formula>
    </cfRule>
    <cfRule type="expression" dxfId="3953" priority="3946" stopIfTrue="1">
      <formula>OR(F524="[Balance]",F524="[Transfer]",ISBLANK(F524))</formula>
    </cfRule>
    <cfRule type="expression" dxfId="3952" priority="3947" stopIfTrue="1">
      <formula>OR(ISERROR(MATCH(F524,yearlyA,0)),ISERROR(MATCH(F524,monthlyA,0)))</formula>
    </cfRule>
  </conditionalFormatting>
  <conditionalFormatting sqref="A524">
    <cfRule type="expression" dxfId="3951" priority="3948" stopIfTrue="1">
      <formula>AND(ISERROR(MATCH(A524,accounts,0)),NOT(ISBLANK(A524)))</formula>
    </cfRule>
  </conditionalFormatting>
  <conditionalFormatting sqref="N523">
    <cfRule type="cellIs" dxfId="3950" priority="3939" stopIfTrue="1" operator="lessThan">
      <formula>0</formula>
    </cfRule>
  </conditionalFormatting>
  <conditionalFormatting sqref="F523">
    <cfRule type="expression" dxfId="3949" priority="3940" stopIfTrue="1">
      <formula>AND(NOT(ISBLANK(F523)),ISERROR(MATCH(F523,categories,0)))</formula>
    </cfRule>
    <cfRule type="expression" dxfId="3948" priority="3941" stopIfTrue="1">
      <formula>OR(F523="[Balance]",F523="[Transfer]",ISBLANK(F523))</formula>
    </cfRule>
    <cfRule type="expression" dxfId="3947" priority="3942" stopIfTrue="1">
      <formula>OR(ISERROR(MATCH(F523,yearlyA,0)),ISERROR(MATCH(F523,monthlyA,0)))</formula>
    </cfRule>
  </conditionalFormatting>
  <conditionalFormatting sqref="A523">
    <cfRule type="expression" dxfId="3946" priority="3943" stopIfTrue="1">
      <formula>AND(ISERROR(MATCH(A523,accounts,0)),NOT(ISBLANK(A523)))</formula>
    </cfRule>
  </conditionalFormatting>
  <conditionalFormatting sqref="N523">
    <cfRule type="cellIs" dxfId="3945" priority="3934" stopIfTrue="1" operator="lessThan">
      <formula>0</formula>
    </cfRule>
  </conditionalFormatting>
  <conditionalFormatting sqref="F523">
    <cfRule type="expression" dxfId="3944" priority="3935" stopIfTrue="1">
      <formula>AND(NOT(ISBLANK(F523)),ISERROR(MATCH(F523,categories,0)))</formula>
    </cfRule>
    <cfRule type="expression" dxfId="3943" priority="3936" stopIfTrue="1">
      <formula>OR(F523="[Balance]",F523="[Transfer]",ISBLANK(F523))</formula>
    </cfRule>
    <cfRule type="expression" dxfId="3942" priority="3937" stopIfTrue="1">
      <formula>OR(ISERROR(MATCH(F523,yearlyA,0)),ISERROR(MATCH(F523,monthlyA,0)))</formula>
    </cfRule>
  </conditionalFormatting>
  <conditionalFormatting sqref="A523">
    <cfRule type="expression" dxfId="3941" priority="3938" stopIfTrue="1">
      <formula>AND(ISERROR(MATCH(A523,accounts,0)),NOT(ISBLANK(A523)))</formula>
    </cfRule>
  </conditionalFormatting>
  <conditionalFormatting sqref="N525">
    <cfRule type="cellIs" dxfId="3940" priority="3929" stopIfTrue="1" operator="lessThan">
      <formula>0</formula>
    </cfRule>
  </conditionalFormatting>
  <conditionalFormatting sqref="F525">
    <cfRule type="expression" dxfId="3939" priority="3930" stopIfTrue="1">
      <formula>AND(NOT(ISBLANK(F525)),ISERROR(MATCH(F525,categories,0)))</formula>
    </cfRule>
    <cfRule type="expression" dxfId="3938" priority="3931" stopIfTrue="1">
      <formula>OR(F525="[Balance]",F525="[Transfer]",ISBLANK(F525))</formula>
    </cfRule>
    <cfRule type="expression" dxfId="3937" priority="3932" stopIfTrue="1">
      <formula>OR(ISERROR(MATCH(F525,yearlyA,0)),ISERROR(MATCH(F525,monthlyA,0)))</formula>
    </cfRule>
  </conditionalFormatting>
  <conditionalFormatting sqref="A525">
    <cfRule type="expression" dxfId="3936" priority="3933" stopIfTrue="1">
      <formula>AND(ISERROR(MATCH(A525,accounts,0)),NOT(ISBLANK(A525)))</formula>
    </cfRule>
  </conditionalFormatting>
  <conditionalFormatting sqref="N525">
    <cfRule type="cellIs" dxfId="3935" priority="3924" stopIfTrue="1" operator="lessThan">
      <formula>0</formula>
    </cfRule>
  </conditionalFormatting>
  <conditionalFormatting sqref="F525">
    <cfRule type="expression" dxfId="3934" priority="3925" stopIfTrue="1">
      <formula>AND(NOT(ISBLANK(F525)),ISERROR(MATCH(F525,categories,0)))</formula>
    </cfRule>
    <cfRule type="expression" dxfId="3933" priority="3926" stopIfTrue="1">
      <formula>OR(F525="[Balance]",F525="[Transfer]",ISBLANK(F525))</formula>
    </cfRule>
    <cfRule type="expression" dxfId="3932" priority="3927" stopIfTrue="1">
      <formula>OR(ISERROR(MATCH(F525,yearlyA,0)),ISERROR(MATCH(F525,monthlyA,0)))</formula>
    </cfRule>
  </conditionalFormatting>
  <conditionalFormatting sqref="A525">
    <cfRule type="expression" dxfId="3931" priority="3928" stopIfTrue="1">
      <formula>AND(ISERROR(MATCH(A525,accounts,0)),NOT(ISBLANK(A525)))</formula>
    </cfRule>
  </conditionalFormatting>
  <conditionalFormatting sqref="N526">
    <cfRule type="cellIs" dxfId="3930" priority="3919" stopIfTrue="1" operator="lessThan">
      <formula>0</formula>
    </cfRule>
  </conditionalFormatting>
  <conditionalFormatting sqref="F526">
    <cfRule type="expression" dxfId="3929" priority="3920" stopIfTrue="1">
      <formula>AND(NOT(ISBLANK(F526)),ISERROR(MATCH(F526,categories,0)))</formula>
    </cfRule>
    <cfRule type="expression" dxfId="3928" priority="3921" stopIfTrue="1">
      <formula>OR(F526="[Balance]",F526="[Transfer]",ISBLANK(F526))</formula>
    </cfRule>
    <cfRule type="expression" dxfId="3927" priority="3922" stopIfTrue="1">
      <formula>OR(ISERROR(MATCH(F526,yearlyA,0)),ISERROR(MATCH(F526,monthlyA,0)))</formula>
    </cfRule>
  </conditionalFormatting>
  <conditionalFormatting sqref="A526">
    <cfRule type="expression" dxfId="3926" priority="3923" stopIfTrue="1">
      <formula>AND(ISERROR(MATCH(A526,accounts,0)),NOT(ISBLANK(A526)))</formula>
    </cfRule>
  </conditionalFormatting>
  <conditionalFormatting sqref="N526">
    <cfRule type="cellIs" dxfId="3925" priority="3914" stopIfTrue="1" operator="lessThan">
      <formula>0</formula>
    </cfRule>
  </conditionalFormatting>
  <conditionalFormatting sqref="F526">
    <cfRule type="expression" dxfId="3924" priority="3915" stopIfTrue="1">
      <formula>AND(NOT(ISBLANK(F526)),ISERROR(MATCH(F526,categories,0)))</formula>
    </cfRule>
    <cfRule type="expression" dxfId="3923" priority="3916" stopIfTrue="1">
      <formula>OR(F526="[Balance]",F526="[Transfer]",ISBLANK(F526))</formula>
    </cfRule>
    <cfRule type="expression" dxfId="3922" priority="3917" stopIfTrue="1">
      <formula>OR(ISERROR(MATCH(F526,yearlyA,0)),ISERROR(MATCH(F526,monthlyA,0)))</formula>
    </cfRule>
  </conditionalFormatting>
  <conditionalFormatting sqref="A526">
    <cfRule type="expression" dxfId="3921" priority="3918" stopIfTrue="1">
      <formula>AND(ISERROR(MATCH(A526,accounts,0)),NOT(ISBLANK(A526)))</formula>
    </cfRule>
  </conditionalFormatting>
  <conditionalFormatting sqref="N528">
    <cfRule type="cellIs" dxfId="3920" priority="3909" stopIfTrue="1" operator="lessThan">
      <formula>0</formula>
    </cfRule>
  </conditionalFormatting>
  <conditionalFormatting sqref="F528">
    <cfRule type="expression" dxfId="3919" priority="3910" stopIfTrue="1">
      <formula>AND(NOT(ISBLANK(F528)),ISERROR(MATCH(F528,categories,0)))</formula>
    </cfRule>
    <cfRule type="expression" dxfId="3918" priority="3911" stopIfTrue="1">
      <formula>OR(F528="[Balance]",F528="[Transfer]",ISBLANK(F528))</formula>
    </cfRule>
    <cfRule type="expression" dxfId="3917" priority="3912" stopIfTrue="1">
      <formula>OR(ISERROR(MATCH(F528,yearlyA,0)),ISERROR(MATCH(F528,monthlyA,0)))</formula>
    </cfRule>
  </conditionalFormatting>
  <conditionalFormatting sqref="A528">
    <cfRule type="expression" dxfId="3916" priority="3913" stopIfTrue="1">
      <formula>AND(ISERROR(MATCH(A528,accounts,0)),NOT(ISBLANK(A528)))</formula>
    </cfRule>
  </conditionalFormatting>
  <conditionalFormatting sqref="N528">
    <cfRule type="cellIs" dxfId="3915" priority="3904" stopIfTrue="1" operator="lessThan">
      <formula>0</formula>
    </cfRule>
  </conditionalFormatting>
  <conditionalFormatting sqref="F528">
    <cfRule type="expression" dxfId="3914" priority="3905" stopIfTrue="1">
      <formula>AND(NOT(ISBLANK(F528)),ISERROR(MATCH(F528,categories,0)))</formula>
    </cfRule>
    <cfRule type="expression" dxfId="3913" priority="3906" stopIfTrue="1">
      <formula>OR(F528="[Balance]",F528="[Transfer]",ISBLANK(F528))</formula>
    </cfRule>
    <cfRule type="expression" dxfId="3912" priority="3907" stopIfTrue="1">
      <formula>OR(ISERROR(MATCH(F528,yearlyA,0)),ISERROR(MATCH(F528,monthlyA,0)))</formula>
    </cfRule>
  </conditionalFormatting>
  <conditionalFormatting sqref="A528">
    <cfRule type="expression" dxfId="3911" priority="3908" stopIfTrue="1">
      <formula>AND(ISERROR(MATCH(A528,accounts,0)),NOT(ISBLANK(A528)))</formula>
    </cfRule>
  </conditionalFormatting>
  <conditionalFormatting sqref="N527">
    <cfRule type="cellIs" dxfId="3910" priority="3899" stopIfTrue="1" operator="lessThan">
      <formula>0</formula>
    </cfRule>
  </conditionalFormatting>
  <conditionalFormatting sqref="F527">
    <cfRule type="expression" dxfId="3909" priority="3900" stopIfTrue="1">
      <formula>AND(NOT(ISBLANK(F527)),ISERROR(MATCH(F527,categories,0)))</formula>
    </cfRule>
    <cfRule type="expression" dxfId="3908" priority="3901" stopIfTrue="1">
      <formula>OR(F527="[Balance]",F527="[Transfer]",ISBLANK(F527))</formula>
    </cfRule>
    <cfRule type="expression" dxfId="3907" priority="3902" stopIfTrue="1">
      <formula>OR(ISERROR(MATCH(F527,yearlyA,0)),ISERROR(MATCH(F527,monthlyA,0)))</formula>
    </cfRule>
  </conditionalFormatting>
  <conditionalFormatting sqref="A527">
    <cfRule type="expression" dxfId="3906" priority="3903" stopIfTrue="1">
      <formula>AND(ISERROR(MATCH(A527,accounts,0)),NOT(ISBLANK(A527)))</formula>
    </cfRule>
  </conditionalFormatting>
  <conditionalFormatting sqref="N527">
    <cfRule type="cellIs" dxfId="3905" priority="3894" stopIfTrue="1" operator="lessThan">
      <formula>0</formula>
    </cfRule>
  </conditionalFormatting>
  <conditionalFormatting sqref="F527">
    <cfRule type="expression" dxfId="3904" priority="3895" stopIfTrue="1">
      <formula>AND(NOT(ISBLANK(F527)),ISERROR(MATCH(F527,categories,0)))</formula>
    </cfRule>
    <cfRule type="expression" dxfId="3903" priority="3896" stopIfTrue="1">
      <formula>OR(F527="[Balance]",F527="[Transfer]",ISBLANK(F527))</formula>
    </cfRule>
    <cfRule type="expression" dxfId="3902" priority="3897" stopIfTrue="1">
      <formula>OR(ISERROR(MATCH(F527,yearlyA,0)),ISERROR(MATCH(F527,monthlyA,0)))</formula>
    </cfRule>
  </conditionalFormatting>
  <conditionalFormatting sqref="A527">
    <cfRule type="expression" dxfId="3901" priority="3898" stopIfTrue="1">
      <formula>AND(ISERROR(MATCH(A527,accounts,0)),NOT(ISBLANK(A527)))</formula>
    </cfRule>
  </conditionalFormatting>
  <conditionalFormatting sqref="N529">
    <cfRule type="cellIs" dxfId="3900" priority="3889" stopIfTrue="1" operator="lessThan">
      <formula>0</formula>
    </cfRule>
  </conditionalFormatting>
  <conditionalFormatting sqref="F529">
    <cfRule type="expression" dxfId="3899" priority="3890" stopIfTrue="1">
      <formula>AND(NOT(ISBLANK(F529)),ISERROR(MATCH(F529,categories,0)))</formula>
    </cfRule>
    <cfRule type="expression" dxfId="3898" priority="3891" stopIfTrue="1">
      <formula>OR(F529="[Balance]",F529="[Transfer]",ISBLANK(F529))</formula>
    </cfRule>
    <cfRule type="expression" dxfId="3897" priority="3892" stopIfTrue="1">
      <formula>OR(ISERROR(MATCH(F529,yearlyA,0)),ISERROR(MATCH(F529,monthlyA,0)))</formula>
    </cfRule>
  </conditionalFormatting>
  <conditionalFormatting sqref="A529">
    <cfRule type="expression" dxfId="3896" priority="3893" stopIfTrue="1">
      <formula>AND(ISERROR(MATCH(A529,accounts,0)),NOT(ISBLANK(A529)))</formula>
    </cfRule>
  </conditionalFormatting>
  <conditionalFormatting sqref="N529">
    <cfRule type="cellIs" dxfId="3895" priority="3884" stopIfTrue="1" operator="lessThan">
      <formula>0</formula>
    </cfRule>
  </conditionalFormatting>
  <conditionalFormatting sqref="F529">
    <cfRule type="expression" dxfId="3894" priority="3885" stopIfTrue="1">
      <formula>AND(NOT(ISBLANK(F529)),ISERROR(MATCH(F529,categories,0)))</formula>
    </cfRule>
    <cfRule type="expression" dxfId="3893" priority="3886" stopIfTrue="1">
      <formula>OR(F529="[Balance]",F529="[Transfer]",ISBLANK(F529))</formula>
    </cfRule>
    <cfRule type="expression" dxfId="3892" priority="3887" stopIfTrue="1">
      <formula>OR(ISERROR(MATCH(F529,yearlyA,0)),ISERROR(MATCH(F529,monthlyA,0)))</formula>
    </cfRule>
  </conditionalFormatting>
  <conditionalFormatting sqref="A529">
    <cfRule type="expression" dxfId="3891" priority="3888" stopIfTrue="1">
      <formula>AND(ISERROR(MATCH(A529,accounts,0)),NOT(ISBLANK(A529)))</formula>
    </cfRule>
  </conditionalFormatting>
  <conditionalFormatting sqref="N531">
    <cfRule type="cellIs" dxfId="3890" priority="3879" stopIfTrue="1" operator="lessThan">
      <formula>0</formula>
    </cfRule>
  </conditionalFormatting>
  <conditionalFormatting sqref="F531">
    <cfRule type="expression" dxfId="3889" priority="3880" stopIfTrue="1">
      <formula>AND(NOT(ISBLANK(F531)),ISERROR(MATCH(F531,categories,0)))</formula>
    </cfRule>
    <cfRule type="expression" dxfId="3888" priority="3881" stopIfTrue="1">
      <formula>OR(F531="[Balance]",F531="[Transfer]",ISBLANK(F531))</formula>
    </cfRule>
    <cfRule type="expression" dxfId="3887" priority="3882" stopIfTrue="1">
      <formula>OR(ISERROR(MATCH(F531,yearlyA,0)),ISERROR(MATCH(F531,monthlyA,0)))</formula>
    </cfRule>
  </conditionalFormatting>
  <conditionalFormatting sqref="A531">
    <cfRule type="expression" dxfId="3886" priority="3883" stopIfTrue="1">
      <formula>AND(ISERROR(MATCH(A531,accounts,0)),NOT(ISBLANK(A531)))</formula>
    </cfRule>
  </conditionalFormatting>
  <conditionalFormatting sqref="N531">
    <cfRule type="cellIs" dxfId="3885" priority="3874" stopIfTrue="1" operator="lessThan">
      <formula>0</formula>
    </cfRule>
  </conditionalFormatting>
  <conditionalFormatting sqref="F531">
    <cfRule type="expression" dxfId="3884" priority="3875" stopIfTrue="1">
      <formula>AND(NOT(ISBLANK(F531)),ISERROR(MATCH(F531,categories,0)))</formula>
    </cfRule>
    <cfRule type="expression" dxfId="3883" priority="3876" stopIfTrue="1">
      <formula>OR(F531="[Balance]",F531="[Transfer]",ISBLANK(F531))</formula>
    </cfRule>
    <cfRule type="expression" dxfId="3882" priority="3877" stopIfTrue="1">
      <formula>OR(ISERROR(MATCH(F531,yearlyA,0)),ISERROR(MATCH(F531,monthlyA,0)))</formula>
    </cfRule>
  </conditionalFormatting>
  <conditionalFormatting sqref="A531">
    <cfRule type="expression" dxfId="3881" priority="3878" stopIfTrue="1">
      <formula>AND(ISERROR(MATCH(A531,accounts,0)),NOT(ISBLANK(A531)))</formula>
    </cfRule>
  </conditionalFormatting>
  <conditionalFormatting sqref="N530">
    <cfRule type="cellIs" dxfId="3880" priority="3869" stopIfTrue="1" operator="lessThan">
      <formula>0</formula>
    </cfRule>
  </conditionalFormatting>
  <conditionalFormatting sqref="F530">
    <cfRule type="expression" dxfId="3879" priority="3870" stopIfTrue="1">
      <formula>AND(NOT(ISBLANK(F530)),ISERROR(MATCH(F530,categories,0)))</formula>
    </cfRule>
    <cfRule type="expression" dxfId="3878" priority="3871" stopIfTrue="1">
      <formula>OR(F530="[Balance]",F530="[Transfer]",ISBLANK(F530))</formula>
    </cfRule>
    <cfRule type="expression" dxfId="3877" priority="3872" stopIfTrue="1">
      <formula>OR(ISERROR(MATCH(F530,yearlyA,0)),ISERROR(MATCH(F530,monthlyA,0)))</formula>
    </cfRule>
  </conditionalFormatting>
  <conditionalFormatting sqref="A530">
    <cfRule type="expression" dxfId="3876" priority="3873" stopIfTrue="1">
      <formula>AND(ISERROR(MATCH(A530,accounts,0)),NOT(ISBLANK(A530)))</formula>
    </cfRule>
  </conditionalFormatting>
  <conditionalFormatting sqref="N530">
    <cfRule type="cellIs" dxfId="3875" priority="3864" stopIfTrue="1" operator="lessThan">
      <formula>0</formula>
    </cfRule>
  </conditionalFormatting>
  <conditionalFormatting sqref="F530">
    <cfRule type="expression" dxfId="3874" priority="3865" stopIfTrue="1">
      <formula>AND(NOT(ISBLANK(F530)),ISERROR(MATCH(F530,categories,0)))</formula>
    </cfRule>
    <cfRule type="expression" dxfId="3873" priority="3866" stopIfTrue="1">
      <formula>OR(F530="[Balance]",F530="[Transfer]",ISBLANK(F530))</formula>
    </cfRule>
    <cfRule type="expression" dxfId="3872" priority="3867" stopIfTrue="1">
      <formula>OR(ISERROR(MATCH(F530,yearlyA,0)),ISERROR(MATCH(F530,monthlyA,0)))</formula>
    </cfRule>
  </conditionalFormatting>
  <conditionalFormatting sqref="A530">
    <cfRule type="expression" dxfId="3871" priority="3868" stopIfTrue="1">
      <formula>AND(ISERROR(MATCH(A530,accounts,0)),NOT(ISBLANK(A530)))</formula>
    </cfRule>
  </conditionalFormatting>
  <conditionalFormatting sqref="N532">
    <cfRule type="cellIs" dxfId="3870" priority="3859" stopIfTrue="1" operator="lessThan">
      <formula>0</formula>
    </cfRule>
  </conditionalFormatting>
  <conditionalFormatting sqref="F532">
    <cfRule type="expression" dxfId="3869" priority="3860" stopIfTrue="1">
      <formula>AND(NOT(ISBLANK(F532)),ISERROR(MATCH(F532,categories,0)))</formula>
    </cfRule>
    <cfRule type="expression" dxfId="3868" priority="3861" stopIfTrue="1">
      <formula>OR(F532="[Balance]",F532="[Transfer]",ISBLANK(F532))</formula>
    </cfRule>
    <cfRule type="expression" dxfId="3867" priority="3862" stopIfTrue="1">
      <formula>OR(ISERROR(MATCH(F532,yearlyA,0)),ISERROR(MATCH(F532,monthlyA,0)))</formula>
    </cfRule>
  </conditionalFormatting>
  <conditionalFormatting sqref="A532">
    <cfRule type="expression" dxfId="3866" priority="3863" stopIfTrue="1">
      <formula>AND(ISERROR(MATCH(A532,accounts,0)),NOT(ISBLANK(A532)))</formula>
    </cfRule>
  </conditionalFormatting>
  <conditionalFormatting sqref="N532">
    <cfRule type="cellIs" dxfId="3865" priority="3854" stopIfTrue="1" operator="lessThan">
      <formula>0</formula>
    </cfRule>
  </conditionalFormatting>
  <conditionalFormatting sqref="F532">
    <cfRule type="expression" dxfId="3864" priority="3855" stopIfTrue="1">
      <formula>AND(NOT(ISBLANK(F532)),ISERROR(MATCH(F532,categories,0)))</formula>
    </cfRule>
    <cfRule type="expression" dxfId="3863" priority="3856" stopIfTrue="1">
      <formula>OR(F532="[Balance]",F532="[Transfer]",ISBLANK(F532))</formula>
    </cfRule>
    <cfRule type="expression" dxfId="3862" priority="3857" stopIfTrue="1">
      <formula>OR(ISERROR(MATCH(F532,yearlyA,0)),ISERROR(MATCH(F532,monthlyA,0)))</formula>
    </cfRule>
  </conditionalFormatting>
  <conditionalFormatting sqref="A532">
    <cfRule type="expression" dxfId="3861" priority="3858" stopIfTrue="1">
      <formula>AND(ISERROR(MATCH(A532,accounts,0)),NOT(ISBLANK(A532)))</formula>
    </cfRule>
  </conditionalFormatting>
  <conditionalFormatting sqref="N534">
    <cfRule type="cellIs" dxfId="3860" priority="3849" stopIfTrue="1" operator="lessThan">
      <formula>0</formula>
    </cfRule>
  </conditionalFormatting>
  <conditionalFormatting sqref="F534">
    <cfRule type="expression" dxfId="3859" priority="3850" stopIfTrue="1">
      <formula>AND(NOT(ISBLANK(F534)),ISERROR(MATCH(F534,categories,0)))</formula>
    </cfRule>
    <cfRule type="expression" dxfId="3858" priority="3851" stopIfTrue="1">
      <formula>OR(F534="[Balance]",F534="[Transfer]",ISBLANK(F534))</formula>
    </cfRule>
    <cfRule type="expression" dxfId="3857" priority="3852" stopIfTrue="1">
      <formula>OR(ISERROR(MATCH(F534,yearlyA,0)),ISERROR(MATCH(F534,monthlyA,0)))</formula>
    </cfRule>
  </conditionalFormatting>
  <conditionalFormatting sqref="A534">
    <cfRule type="expression" dxfId="3856" priority="3853" stopIfTrue="1">
      <formula>AND(ISERROR(MATCH(A534,accounts,0)),NOT(ISBLANK(A534)))</formula>
    </cfRule>
  </conditionalFormatting>
  <conditionalFormatting sqref="N534">
    <cfRule type="cellIs" dxfId="3855" priority="3844" stopIfTrue="1" operator="lessThan">
      <formula>0</formula>
    </cfRule>
  </conditionalFormatting>
  <conditionalFormatting sqref="F534">
    <cfRule type="expression" dxfId="3854" priority="3845" stopIfTrue="1">
      <formula>AND(NOT(ISBLANK(F534)),ISERROR(MATCH(F534,categories,0)))</formula>
    </cfRule>
    <cfRule type="expression" dxfId="3853" priority="3846" stopIfTrue="1">
      <formula>OR(F534="[Balance]",F534="[Transfer]",ISBLANK(F534))</formula>
    </cfRule>
    <cfRule type="expression" dxfId="3852" priority="3847" stopIfTrue="1">
      <formula>OR(ISERROR(MATCH(F534,yearlyA,0)),ISERROR(MATCH(F534,monthlyA,0)))</formula>
    </cfRule>
  </conditionalFormatting>
  <conditionalFormatting sqref="A534">
    <cfRule type="expression" dxfId="3851" priority="3848" stopIfTrue="1">
      <formula>AND(ISERROR(MATCH(A534,accounts,0)),NOT(ISBLANK(A534)))</formula>
    </cfRule>
  </conditionalFormatting>
  <conditionalFormatting sqref="N533">
    <cfRule type="cellIs" dxfId="3850" priority="3839" stopIfTrue="1" operator="lessThan">
      <formula>0</formula>
    </cfRule>
  </conditionalFormatting>
  <conditionalFormatting sqref="F533">
    <cfRule type="expression" dxfId="3849" priority="3840" stopIfTrue="1">
      <formula>AND(NOT(ISBLANK(F533)),ISERROR(MATCH(F533,categories,0)))</formula>
    </cfRule>
    <cfRule type="expression" dxfId="3848" priority="3841" stopIfTrue="1">
      <formula>OR(F533="[Balance]",F533="[Transfer]",ISBLANK(F533))</formula>
    </cfRule>
    <cfRule type="expression" dxfId="3847" priority="3842" stopIfTrue="1">
      <formula>OR(ISERROR(MATCH(F533,yearlyA,0)),ISERROR(MATCH(F533,monthlyA,0)))</formula>
    </cfRule>
  </conditionalFormatting>
  <conditionalFormatting sqref="A533">
    <cfRule type="expression" dxfId="3846" priority="3843" stopIfTrue="1">
      <formula>AND(ISERROR(MATCH(A533,accounts,0)),NOT(ISBLANK(A533)))</formula>
    </cfRule>
  </conditionalFormatting>
  <conditionalFormatting sqref="N533">
    <cfRule type="cellIs" dxfId="3845" priority="3834" stopIfTrue="1" operator="lessThan">
      <formula>0</formula>
    </cfRule>
  </conditionalFormatting>
  <conditionalFormatting sqref="F533">
    <cfRule type="expression" dxfId="3844" priority="3835" stopIfTrue="1">
      <formula>AND(NOT(ISBLANK(F533)),ISERROR(MATCH(F533,categories,0)))</formula>
    </cfRule>
    <cfRule type="expression" dxfId="3843" priority="3836" stopIfTrue="1">
      <formula>OR(F533="[Balance]",F533="[Transfer]",ISBLANK(F533))</formula>
    </cfRule>
    <cfRule type="expression" dxfId="3842" priority="3837" stopIfTrue="1">
      <formula>OR(ISERROR(MATCH(F533,yearlyA,0)),ISERROR(MATCH(F533,monthlyA,0)))</formula>
    </cfRule>
  </conditionalFormatting>
  <conditionalFormatting sqref="A533">
    <cfRule type="expression" dxfId="3841" priority="3838" stopIfTrue="1">
      <formula>AND(ISERROR(MATCH(A533,accounts,0)),NOT(ISBLANK(A533)))</formula>
    </cfRule>
  </conditionalFormatting>
  <conditionalFormatting sqref="N535">
    <cfRule type="cellIs" dxfId="3840" priority="3829" stopIfTrue="1" operator="lessThan">
      <formula>0</formula>
    </cfRule>
  </conditionalFormatting>
  <conditionalFormatting sqref="F535">
    <cfRule type="expression" dxfId="3839" priority="3830" stopIfTrue="1">
      <formula>AND(NOT(ISBLANK(F535)),ISERROR(MATCH(F535,categories,0)))</formula>
    </cfRule>
    <cfRule type="expression" dxfId="3838" priority="3831" stopIfTrue="1">
      <formula>OR(F535="[Balance]",F535="[Transfer]",ISBLANK(F535))</formula>
    </cfRule>
    <cfRule type="expression" dxfId="3837" priority="3832" stopIfTrue="1">
      <formula>OR(ISERROR(MATCH(F535,yearlyA,0)),ISERROR(MATCH(F535,monthlyA,0)))</formula>
    </cfRule>
  </conditionalFormatting>
  <conditionalFormatting sqref="A535">
    <cfRule type="expression" dxfId="3836" priority="3833" stopIfTrue="1">
      <formula>AND(ISERROR(MATCH(A535,accounts,0)),NOT(ISBLANK(A535)))</formula>
    </cfRule>
  </conditionalFormatting>
  <conditionalFormatting sqref="N535">
    <cfRule type="cellIs" dxfId="3835" priority="3824" stopIfTrue="1" operator="lessThan">
      <formula>0</formula>
    </cfRule>
  </conditionalFormatting>
  <conditionalFormatting sqref="F535">
    <cfRule type="expression" dxfId="3834" priority="3825" stopIfTrue="1">
      <formula>AND(NOT(ISBLANK(F535)),ISERROR(MATCH(F535,categories,0)))</formula>
    </cfRule>
    <cfRule type="expression" dxfId="3833" priority="3826" stopIfTrue="1">
      <formula>OR(F535="[Balance]",F535="[Transfer]",ISBLANK(F535))</formula>
    </cfRule>
    <cfRule type="expression" dxfId="3832" priority="3827" stopIfTrue="1">
      <formula>OR(ISERROR(MATCH(F535,yearlyA,0)),ISERROR(MATCH(F535,monthlyA,0)))</formula>
    </cfRule>
  </conditionalFormatting>
  <conditionalFormatting sqref="A535">
    <cfRule type="expression" dxfId="3831" priority="3828" stopIfTrue="1">
      <formula>AND(ISERROR(MATCH(A535,accounts,0)),NOT(ISBLANK(A535)))</formula>
    </cfRule>
  </conditionalFormatting>
  <conditionalFormatting sqref="N537">
    <cfRule type="cellIs" dxfId="3830" priority="3819" stopIfTrue="1" operator="lessThan">
      <formula>0</formula>
    </cfRule>
  </conditionalFormatting>
  <conditionalFormatting sqref="F537">
    <cfRule type="expression" dxfId="3829" priority="3820" stopIfTrue="1">
      <formula>AND(NOT(ISBLANK(F537)),ISERROR(MATCH(F537,categories,0)))</formula>
    </cfRule>
    <cfRule type="expression" dxfId="3828" priority="3821" stopIfTrue="1">
      <formula>OR(F537="[Balance]",F537="[Transfer]",ISBLANK(F537))</formula>
    </cfRule>
    <cfRule type="expression" dxfId="3827" priority="3822" stopIfTrue="1">
      <formula>OR(ISERROR(MATCH(F537,yearlyA,0)),ISERROR(MATCH(F537,monthlyA,0)))</formula>
    </cfRule>
  </conditionalFormatting>
  <conditionalFormatting sqref="A537">
    <cfRule type="expression" dxfId="3826" priority="3823" stopIfTrue="1">
      <formula>AND(ISERROR(MATCH(A537,accounts,0)),NOT(ISBLANK(A537)))</formula>
    </cfRule>
  </conditionalFormatting>
  <conditionalFormatting sqref="N537">
    <cfRule type="cellIs" dxfId="3825" priority="3814" stopIfTrue="1" operator="lessThan">
      <formula>0</formula>
    </cfRule>
  </conditionalFormatting>
  <conditionalFormatting sqref="F537">
    <cfRule type="expression" dxfId="3824" priority="3815" stopIfTrue="1">
      <formula>AND(NOT(ISBLANK(F537)),ISERROR(MATCH(F537,categories,0)))</formula>
    </cfRule>
    <cfRule type="expression" dxfId="3823" priority="3816" stopIfTrue="1">
      <formula>OR(F537="[Balance]",F537="[Transfer]",ISBLANK(F537))</formula>
    </cfRule>
    <cfRule type="expression" dxfId="3822" priority="3817" stopIfTrue="1">
      <formula>OR(ISERROR(MATCH(F537,yearlyA,0)),ISERROR(MATCH(F537,monthlyA,0)))</formula>
    </cfRule>
  </conditionalFormatting>
  <conditionalFormatting sqref="A537">
    <cfRule type="expression" dxfId="3821" priority="3818" stopIfTrue="1">
      <formula>AND(ISERROR(MATCH(A537,accounts,0)),NOT(ISBLANK(A537)))</formula>
    </cfRule>
  </conditionalFormatting>
  <conditionalFormatting sqref="N536">
    <cfRule type="cellIs" dxfId="3820" priority="3809" stopIfTrue="1" operator="lessThan">
      <formula>0</formula>
    </cfRule>
  </conditionalFormatting>
  <conditionalFormatting sqref="F536">
    <cfRule type="expression" dxfId="3819" priority="3810" stopIfTrue="1">
      <formula>AND(NOT(ISBLANK(F536)),ISERROR(MATCH(F536,categories,0)))</formula>
    </cfRule>
    <cfRule type="expression" dxfId="3818" priority="3811" stopIfTrue="1">
      <formula>OR(F536="[Balance]",F536="[Transfer]",ISBLANK(F536))</formula>
    </cfRule>
    <cfRule type="expression" dxfId="3817" priority="3812" stopIfTrue="1">
      <formula>OR(ISERROR(MATCH(F536,yearlyA,0)),ISERROR(MATCH(F536,monthlyA,0)))</formula>
    </cfRule>
  </conditionalFormatting>
  <conditionalFormatting sqref="A536">
    <cfRule type="expression" dxfId="3816" priority="3813" stopIfTrue="1">
      <formula>AND(ISERROR(MATCH(A536,accounts,0)),NOT(ISBLANK(A536)))</formula>
    </cfRule>
  </conditionalFormatting>
  <conditionalFormatting sqref="N536">
    <cfRule type="cellIs" dxfId="3815" priority="3804" stopIfTrue="1" operator="lessThan">
      <formula>0</formula>
    </cfRule>
  </conditionalFormatting>
  <conditionalFormatting sqref="F536">
    <cfRule type="expression" dxfId="3814" priority="3805" stopIfTrue="1">
      <formula>AND(NOT(ISBLANK(F536)),ISERROR(MATCH(F536,categories,0)))</formula>
    </cfRule>
    <cfRule type="expression" dxfId="3813" priority="3806" stopIfTrue="1">
      <formula>OR(F536="[Balance]",F536="[Transfer]",ISBLANK(F536))</formula>
    </cfRule>
    <cfRule type="expression" dxfId="3812" priority="3807" stopIfTrue="1">
      <formula>OR(ISERROR(MATCH(F536,yearlyA,0)),ISERROR(MATCH(F536,monthlyA,0)))</formula>
    </cfRule>
  </conditionalFormatting>
  <conditionalFormatting sqref="A536">
    <cfRule type="expression" dxfId="3811" priority="3808" stopIfTrue="1">
      <formula>AND(ISERROR(MATCH(A536,accounts,0)),NOT(ISBLANK(A536)))</formula>
    </cfRule>
  </conditionalFormatting>
  <conditionalFormatting sqref="N538">
    <cfRule type="cellIs" dxfId="3810" priority="3799" stopIfTrue="1" operator="lessThan">
      <formula>0</formula>
    </cfRule>
  </conditionalFormatting>
  <conditionalFormatting sqref="F538">
    <cfRule type="expression" dxfId="3809" priority="3800" stopIfTrue="1">
      <formula>AND(NOT(ISBLANK(F538)),ISERROR(MATCH(F538,categories,0)))</formula>
    </cfRule>
    <cfRule type="expression" dxfId="3808" priority="3801" stopIfTrue="1">
      <formula>OR(F538="[Balance]",F538="[Transfer]",ISBLANK(F538))</formula>
    </cfRule>
    <cfRule type="expression" dxfId="3807" priority="3802" stopIfTrue="1">
      <formula>OR(ISERROR(MATCH(F538,yearlyA,0)),ISERROR(MATCH(F538,monthlyA,0)))</formula>
    </cfRule>
  </conditionalFormatting>
  <conditionalFormatting sqref="A538">
    <cfRule type="expression" dxfId="3806" priority="3803" stopIfTrue="1">
      <formula>AND(ISERROR(MATCH(A538,accounts,0)),NOT(ISBLANK(A538)))</formula>
    </cfRule>
  </conditionalFormatting>
  <conditionalFormatting sqref="N538">
    <cfRule type="cellIs" dxfId="3805" priority="3794" stopIfTrue="1" operator="lessThan">
      <formula>0</formula>
    </cfRule>
  </conditionalFormatting>
  <conditionalFormatting sqref="F538">
    <cfRule type="expression" dxfId="3804" priority="3795" stopIfTrue="1">
      <formula>AND(NOT(ISBLANK(F538)),ISERROR(MATCH(F538,categories,0)))</formula>
    </cfRule>
    <cfRule type="expression" dxfId="3803" priority="3796" stopIfTrue="1">
      <formula>OR(F538="[Balance]",F538="[Transfer]",ISBLANK(F538))</formula>
    </cfRule>
    <cfRule type="expression" dxfId="3802" priority="3797" stopIfTrue="1">
      <formula>OR(ISERROR(MATCH(F538,yearlyA,0)),ISERROR(MATCH(F538,monthlyA,0)))</formula>
    </cfRule>
  </conditionalFormatting>
  <conditionalFormatting sqref="A538">
    <cfRule type="expression" dxfId="3801" priority="3798" stopIfTrue="1">
      <formula>AND(ISERROR(MATCH(A538,accounts,0)),NOT(ISBLANK(A538)))</formula>
    </cfRule>
  </conditionalFormatting>
  <conditionalFormatting sqref="N540">
    <cfRule type="cellIs" dxfId="3800" priority="3789" stopIfTrue="1" operator="lessThan">
      <formula>0</formula>
    </cfRule>
  </conditionalFormatting>
  <conditionalFormatting sqref="F540">
    <cfRule type="expression" dxfId="3799" priority="3790" stopIfTrue="1">
      <formula>AND(NOT(ISBLANK(F540)),ISERROR(MATCH(F540,categories,0)))</formula>
    </cfRule>
    <cfRule type="expression" dxfId="3798" priority="3791" stopIfTrue="1">
      <formula>OR(F540="[Balance]",F540="[Transfer]",ISBLANK(F540))</formula>
    </cfRule>
    <cfRule type="expression" dxfId="3797" priority="3792" stopIfTrue="1">
      <formula>OR(ISERROR(MATCH(F540,yearlyA,0)),ISERROR(MATCH(F540,monthlyA,0)))</formula>
    </cfRule>
  </conditionalFormatting>
  <conditionalFormatting sqref="A540">
    <cfRule type="expression" dxfId="3796" priority="3793" stopIfTrue="1">
      <formula>AND(ISERROR(MATCH(A540,accounts,0)),NOT(ISBLANK(A540)))</formula>
    </cfRule>
  </conditionalFormatting>
  <conditionalFormatting sqref="N540">
    <cfRule type="cellIs" dxfId="3795" priority="3784" stopIfTrue="1" operator="lessThan">
      <formula>0</formula>
    </cfRule>
  </conditionalFormatting>
  <conditionalFormatting sqref="F540">
    <cfRule type="expression" dxfId="3794" priority="3785" stopIfTrue="1">
      <formula>AND(NOT(ISBLANK(F540)),ISERROR(MATCH(F540,categories,0)))</formula>
    </cfRule>
    <cfRule type="expression" dxfId="3793" priority="3786" stopIfTrue="1">
      <formula>OR(F540="[Balance]",F540="[Transfer]",ISBLANK(F540))</formula>
    </cfRule>
    <cfRule type="expression" dxfId="3792" priority="3787" stopIfTrue="1">
      <formula>OR(ISERROR(MATCH(F540,yearlyA,0)),ISERROR(MATCH(F540,monthlyA,0)))</formula>
    </cfRule>
  </conditionalFormatting>
  <conditionalFormatting sqref="A540">
    <cfRule type="expression" dxfId="3791" priority="3788" stopIfTrue="1">
      <formula>AND(ISERROR(MATCH(A540,accounts,0)),NOT(ISBLANK(A540)))</formula>
    </cfRule>
  </conditionalFormatting>
  <conditionalFormatting sqref="N539">
    <cfRule type="cellIs" dxfId="3790" priority="3779" stopIfTrue="1" operator="lessThan">
      <formula>0</formula>
    </cfRule>
  </conditionalFormatting>
  <conditionalFormatting sqref="F539">
    <cfRule type="expression" dxfId="3789" priority="3780" stopIfTrue="1">
      <formula>AND(NOT(ISBLANK(F539)),ISERROR(MATCH(F539,categories,0)))</formula>
    </cfRule>
    <cfRule type="expression" dxfId="3788" priority="3781" stopIfTrue="1">
      <formula>OR(F539="[Balance]",F539="[Transfer]",ISBLANK(F539))</formula>
    </cfRule>
    <cfRule type="expression" dxfId="3787" priority="3782" stopIfTrue="1">
      <formula>OR(ISERROR(MATCH(F539,yearlyA,0)),ISERROR(MATCH(F539,monthlyA,0)))</formula>
    </cfRule>
  </conditionalFormatting>
  <conditionalFormatting sqref="A539">
    <cfRule type="expression" dxfId="3786" priority="3783" stopIfTrue="1">
      <formula>AND(ISERROR(MATCH(A539,accounts,0)),NOT(ISBLANK(A539)))</formula>
    </cfRule>
  </conditionalFormatting>
  <conditionalFormatting sqref="N539">
    <cfRule type="cellIs" dxfId="3785" priority="3774" stopIfTrue="1" operator="lessThan">
      <formula>0</formula>
    </cfRule>
  </conditionalFormatting>
  <conditionalFormatting sqref="F539">
    <cfRule type="expression" dxfId="3784" priority="3775" stopIfTrue="1">
      <formula>AND(NOT(ISBLANK(F539)),ISERROR(MATCH(F539,categories,0)))</formula>
    </cfRule>
    <cfRule type="expression" dxfId="3783" priority="3776" stopIfTrue="1">
      <formula>OR(F539="[Balance]",F539="[Transfer]",ISBLANK(F539))</formula>
    </cfRule>
    <cfRule type="expression" dxfId="3782" priority="3777" stopIfTrue="1">
      <formula>OR(ISERROR(MATCH(F539,yearlyA,0)),ISERROR(MATCH(F539,monthlyA,0)))</formula>
    </cfRule>
  </conditionalFormatting>
  <conditionalFormatting sqref="A539">
    <cfRule type="expression" dxfId="3781" priority="3778" stopIfTrue="1">
      <formula>AND(ISERROR(MATCH(A539,accounts,0)),NOT(ISBLANK(A539)))</formula>
    </cfRule>
  </conditionalFormatting>
  <conditionalFormatting sqref="N541">
    <cfRule type="cellIs" dxfId="3780" priority="3769" stopIfTrue="1" operator="lessThan">
      <formula>0</formula>
    </cfRule>
  </conditionalFormatting>
  <conditionalFormatting sqref="F541">
    <cfRule type="expression" dxfId="3779" priority="3770" stopIfTrue="1">
      <formula>AND(NOT(ISBLANK(F541)),ISERROR(MATCH(F541,categories,0)))</formula>
    </cfRule>
    <cfRule type="expression" dxfId="3778" priority="3771" stopIfTrue="1">
      <formula>OR(F541="[Balance]",F541="[Transfer]",ISBLANK(F541))</formula>
    </cfRule>
    <cfRule type="expression" dxfId="3777" priority="3772" stopIfTrue="1">
      <formula>OR(ISERROR(MATCH(F541,yearlyA,0)),ISERROR(MATCH(F541,monthlyA,0)))</formula>
    </cfRule>
  </conditionalFormatting>
  <conditionalFormatting sqref="A541">
    <cfRule type="expression" dxfId="3776" priority="3773" stopIfTrue="1">
      <formula>AND(ISERROR(MATCH(A541,accounts,0)),NOT(ISBLANK(A541)))</formula>
    </cfRule>
  </conditionalFormatting>
  <conditionalFormatting sqref="N541">
    <cfRule type="cellIs" dxfId="3775" priority="3764" stopIfTrue="1" operator="lessThan">
      <formula>0</formula>
    </cfRule>
  </conditionalFormatting>
  <conditionalFormatting sqref="F541">
    <cfRule type="expression" dxfId="3774" priority="3765" stopIfTrue="1">
      <formula>AND(NOT(ISBLANK(F541)),ISERROR(MATCH(F541,categories,0)))</formula>
    </cfRule>
    <cfRule type="expression" dxfId="3773" priority="3766" stopIfTrue="1">
      <formula>OR(F541="[Balance]",F541="[Transfer]",ISBLANK(F541))</formula>
    </cfRule>
    <cfRule type="expression" dxfId="3772" priority="3767" stopIfTrue="1">
      <formula>OR(ISERROR(MATCH(F541,yearlyA,0)),ISERROR(MATCH(F541,monthlyA,0)))</formula>
    </cfRule>
  </conditionalFormatting>
  <conditionalFormatting sqref="A541">
    <cfRule type="expression" dxfId="3771" priority="3768" stopIfTrue="1">
      <formula>AND(ISERROR(MATCH(A541,accounts,0)),NOT(ISBLANK(A541)))</formula>
    </cfRule>
  </conditionalFormatting>
  <conditionalFormatting sqref="N543">
    <cfRule type="cellIs" dxfId="3770" priority="3759" stopIfTrue="1" operator="lessThan">
      <formula>0</formula>
    </cfRule>
  </conditionalFormatting>
  <conditionalFormatting sqref="F543">
    <cfRule type="expression" dxfId="3769" priority="3760" stopIfTrue="1">
      <formula>AND(NOT(ISBLANK(F543)),ISERROR(MATCH(F543,categories,0)))</formula>
    </cfRule>
    <cfRule type="expression" dxfId="3768" priority="3761" stopIfTrue="1">
      <formula>OR(F543="[Balance]",F543="[Transfer]",ISBLANK(F543))</formula>
    </cfRule>
    <cfRule type="expression" dxfId="3767" priority="3762" stopIfTrue="1">
      <formula>OR(ISERROR(MATCH(F543,yearlyA,0)),ISERROR(MATCH(F543,monthlyA,0)))</formula>
    </cfRule>
  </conditionalFormatting>
  <conditionalFormatting sqref="A543">
    <cfRule type="expression" dxfId="3766" priority="3763" stopIfTrue="1">
      <formula>AND(ISERROR(MATCH(A543,accounts,0)),NOT(ISBLANK(A543)))</formula>
    </cfRule>
  </conditionalFormatting>
  <conditionalFormatting sqref="N543">
    <cfRule type="cellIs" dxfId="3765" priority="3754" stopIfTrue="1" operator="lessThan">
      <formula>0</formula>
    </cfRule>
  </conditionalFormatting>
  <conditionalFormatting sqref="F543">
    <cfRule type="expression" dxfId="3764" priority="3755" stopIfTrue="1">
      <formula>AND(NOT(ISBLANK(F543)),ISERROR(MATCH(F543,categories,0)))</formula>
    </cfRule>
    <cfRule type="expression" dxfId="3763" priority="3756" stopIfTrue="1">
      <formula>OR(F543="[Balance]",F543="[Transfer]",ISBLANK(F543))</formula>
    </cfRule>
    <cfRule type="expression" dxfId="3762" priority="3757" stopIfTrue="1">
      <formula>OR(ISERROR(MATCH(F543,yearlyA,0)),ISERROR(MATCH(F543,monthlyA,0)))</formula>
    </cfRule>
  </conditionalFormatting>
  <conditionalFormatting sqref="A543">
    <cfRule type="expression" dxfId="3761" priority="3758" stopIfTrue="1">
      <formula>AND(ISERROR(MATCH(A543,accounts,0)),NOT(ISBLANK(A543)))</formula>
    </cfRule>
  </conditionalFormatting>
  <conditionalFormatting sqref="N542">
    <cfRule type="cellIs" dxfId="3760" priority="3749" stopIfTrue="1" operator="lessThan">
      <formula>0</formula>
    </cfRule>
  </conditionalFormatting>
  <conditionalFormatting sqref="F542">
    <cfRule type="expression" dxfId="3759" priority="3750" stopIfTrue="1">
      <formula>AND(NOT(ISBLANK(F542)),ISERROR(MATCH(F542,categories,0)))</formula>
    </cfRule>
    <cfRule type="expression" dxfId="3758" priority="3751" stopIfTrue="1">
      <formula>OR(F542="[Balance]",F542="[Transfer]",ISBLANK(F542))</formula>
    </cfRule>
    <cfRule type="expression" dxfId="3757" priority="3752" stopIfTrue="1">
      <formula>OR(ISERROR(MATCH(F542,yearlyA,0)),ISERROR(MATCH(F542,monthlyA,0)))</formula>
    </cfRule>
  </conditionalFormatting>
  <conditionalFormatting sqref="A542">
    <cfRule type="expression" dxfId="3756" priority="3753" stopIfTrue="1">
      <formula>AND(ISERROR(MATCH(A542,accounts,0)),NOT(ISBLANK(A542)))</formula>
    </cfRule>
  </conditionalFormatting>
  <conditionalFormatting sqref="N542">
    <cfRule type="cellIs" dxfId="3755" priority="3744" stopIfTrue="1" operator="lessThan">
      <formula>0</formula>
    </cfRule>
  </conditionalFormatting>
  <conditionalFormatting sqref="F542">
    <cfRule type="expression" dxfId="3754" priority="3745" stopIfTrue="1">
      <formula>AND(NOT(ISBLANK(F542)),ISERROR(MATCH(F542,categories,0)))</formula>
    </cfRule>
    <cfRule type="expression" dxfId="3753" priority="3746" stopIfTrue="1">
      <formula>OR(F542="[Balance]",F542="[Transfer]",ISBLANK(F542))</formula>
    </cfRule>
    <cfRule type="expression" dxfId="3752" priority="3747" stopIfTrue="1">
      <formula>OR(ISERROR(MATCH(F542,yearlyA,0)),ISERROR(MATCH(F542,monthlyA,0)))</formula>
    </cfRule>
  </conditionalFormatting>
  <conditionalFormatting sqref="A542">
    <cfRule type="expression" dxfId="3751" priority="3748" stopIfTrue="1">
      <formula>AND(ISERROR(MATCH(A542,accounts,0)),NOT(ISBLANK(A542)))</formula>
    </cfRule>
  </conditionalFormatting>
  <conditionalFormatting sqref="N544">
    <cfRule type="cellIs" dxfId="3750" priority="3739" stopIfTrue="1" operator="lessThan">
      <formula>0</formula>
    </cfRule>
  </conditionalFormatting>
  <conditionalFormatting sqref="F544">
    <cfRule type="expression" dxfId="3749" priority="3740" stopIfTrue="1">
      <formula>AND(NOT(ISBLANK(F544)),ISERROR(MATCH(F544,categories,0)))</formula>
    </cfRule>
    <cfRule type="expression" dxfId="3748" priority="3741" stopIfTrue="1">
      <formula>OR(F544="[Balance]",F544="[Transfer]",ISBLANK(F544))</formula>
    </cfRule>
    <cfRule type="expression" dxfId="3747" priority="3742" stopIfTrue="1">
      <formula>OR(ISERROR(MATCH(F544,yearlyA,0)),ISERROR(MATCH(F544,monthlyA,0)))</formula>
    </cfRule>
  </conditionalFormatting>
  <conditionalFormatting sqref="A544">
    <cfRule type="expression" dxfId="3746" priority="3743" stopIfTrue="1">
      <formula>AND(ISERROR(MATCH(A544,accounts,0)),NOT(ISBLANK(A544)))</formula>
    </cfRule>
  </conditionalFormatting>
  <conditionalFormatting sqref="N544">
    <cfRule type="cellIs" dxfId="3745" priority="3734" stopIfTrue="1" operator="lessThan">
      <formula>0</formula>
    </cfRule>
  </conditionalFormatting>
  <conditionalFormatting sqref="F544">
    <cfRule type="expression" dxfId="3744" priority="3735" stopIfTrue="1">
      <formula>AND(NOT(ISBLANK(F544)),ISERROR(MATCH(F544,categories,0)))</formula>
    </cfRule>
    <cfRule type="expression" dxfId="3743" priority="3736" stopIfTrue="1">
      <formula>OR(F544="[Balance]",F544="[Transfer]",ISBLANK(F544))</formula>
    </cfRule>
    <cfRule type="expression" dxfId="3742" priority="3737" stopIfTrue="1">
      <formula>OR(ISERROR(MATCH(F544,yearlyA,0)),ISERROR(MATCH(F544,monthlyA,0)))</formula>
    </cfRule>
  </conditionalFormatting>
  <conditionalFormatting sqref="A544">
    <cfRule type="expression" dxfId="3741" priority="3738" stopIfTrue="1">
      <formula>AND(ISERROR(MATCH(A544,accounts,0)),NOT(ISBLANK(A544)))</formula>
    </cfRule>
  </conditionalFormatting>
  <conditionalFormatting sqref="N546">
    <cfRule type="cellIs" dxfId="3740" priority="3729" stopIfTrue="1" operator="lessThan">
      <formula>0</formula>
    </cfRule>
  </conditionalFormatting>
  <conditionalFormatting sqref="F546">
    <cfRule type="expression" dxfId="3739" priority="3730" stopIfTrue="1">
      <formula>AND(NOT(ISBLANK(F546)),ISERROR(MATCH(F546,categories,0)))</formula>
    </cfRule>
    <cfRule type="expression" dxfId="3738" priority="3731" stopIfTrue="1">
      <formula>OR(F546="[Balance]",F546="[Transfer]",ISBLANK(F546))</formula>
    </cfRule>
    <cfRule type="expression" dxfId="3737" priority="3732" stopIfTrue="1">
      <formula>OR(ISERROR(MATCH(F546,yearlyA,0)),ISERROR(MATCH(F546,monthlyA,0)))</formula>
    </cfRule>
  </conditionalFormatting>
  <conditionalFormatting sqref="A546">
    <cfRule type="expression" dxfId="3736" priority="3733" stopIfTrue="1">
      <formula>AND(ISERROR(MATCH(A546,accounts,0)),NOT(ISBLANK(A546)))</formula>
    </cfRule>
  </conditionalFormatting>
  <conditionalFormatting sqref="N546">
    <cfRule type="cellIs" dxfId="3735" priority="3724" stopIfTrue="1" operator="lessThan">
      <formula>0</formula>
    </cfRule>
  </conditionalFormatting>
  <conditionalFormatting sqref="F546">
    <cfRule type="expression" dxfId="3734" priority="3725" stopIfTrue="1">
      <formula>AND(NOT(ISBLANK(F546)),ISERROR(MATCH(F546,categories,0)))</formula>
    </cfRule>
    <cfRule type="expression" dxfId="3733" priority="3726" stopIfTrue="1">
      <formula>OR(F546="[Balance]",F546="[Transfer]",ISBLANK(F546))</formula>
    </cfRule>
    <cfRule type="expression" dxfId="3732" priority="3727" stopIfTrue="1">
      <formula>OR(ISERROR(MATCH(F546,yearlyA,0)),ISERROR(MATCH(F546,monthlyA,0)))</formula>
    </cfRule>
  </conditionalFormatting>
  <conditionalFormatting sqref="A546">
    <cfRule type="expression" dxfId="3731" priority="3728" stopIfTrue="1">
      <formula>AND(ISERROR(MATCH(A546,accounts,0)),NOT(ISBLANK(A546)))</formula>
    </cfRule>
  </conditionalFormatting>
  <conditionalFormatting sqref="N545">
    <cfRule type="cellIs" dxfId="3730" priority="3719" stopIfTrue="1" operator="lessThan">
      <formula>0</formula>
    </cfRule>
  </conditionalFormatting>
  <conditionalFormatting sqref="F545">
    <cfRule type="expression" dxfId="3729" priority="3720" stopIfTrue="1">
      <formula>AND(NOT(ISBLANK(F545)),ISERROR(MATCH(F545,categories,0)))</formula>
    </cfRule>
    <cfRule type="expression" dxfId="3728" priority="3721" stopIfTrue="1">
      <formula>OR(F545="[Balance]",F545="[Transfer]",ISBLANK(F545))</formula>
    </cfRule>
    <cfRule type="expression" dxfId="3727" priority="3722" stopIfTrue="1">
      <formula>OR(ISERROR(MATCH(F545,yearlyA,0)),ISERROR(MATCH(F545,monthlyA,0)))</formula>
    </cfRule>
  </conditionalFormatting>
  <conditionalFormatting sqref="A545">
    <cfRule type="expression" dxfId="3726" priority="3723" stopIfTrue="1">
      <formula>AND(ISERROR(MATCH(A545,accounts,0)),NOT(ISBLANK(A545)))</formula>
    </cfRule>
  </conditionalFormatting>
  <conditionalFormatting sqref="N545">
    <cfRule type="cellIs" dxfId="3725" priority="3714" stopIfTrue="1" operator="lessThan">
      <formula>0</formula>
    </cfRule>
  </conditionalFormatting>
  <conditionalFormatting sqref="F545">
    <cfRule type="expression" dxfId="3724" priority="3715" stopIfTrue="1">
      <formula>AND(NOT(ISBLANK(F545)),ISERROR(MATCH(F545,categories,0)))</formula>
    </cfRule>
    <cfRule type="expression" dxfId="3723" priority="3716" stopIfTrue="1">
      <formula>OR(F545="[Balance]",F545="[Transfer]",ISBLANK(F545))</formula>
    </cfRule>
    <cfRule type="expression" dxfId="3722" priority="3717" stopIfTrue="1">
      <formula>OR(ISERROR(MATCH(F545,yearlyA,0)),ISERROR(MATCH(F545,monthlyA,0)))</formula>
    </cfRule>
  </conditionalFormatting>
  <conditionalFormatting sqref="A545">
    <cfRule type="expression" dxfId="3721" priority="3718" stopIfTrue="1">
      <formula>AND(ISERROR(MATCH(A545,accounts,0)),NOT(ISBLANK(A545)))</formula>
    </cfRule>
  </conditionalFormatting>
  <conditionalFormatting sqref="N547">
    <cfRule type="cellIs" dxfId="3720" priority="3709" stopIfTrue="1" operator="lessThan">
      <formula>0</formula>
    </cfRule>
  </conditionalFormatting>
  <conditionalFormatting sqref="F547">
    <cfRule type="expression" dxfId="3719" priority="3710" stopIfTrue="1">
      <formula>AND(NOT(ISBLANK(F547)),ISERROR(MATCH(F547,categories,0)))</formula>
    </cfRule>
    <cfRule type="expression" dxfId="3718" priority="3711" stopIfTrue="1">
      <formula>OR(F547="[Balance]",F547="[Transfer]",ISBLANK(F547))</formula>
    </cfRule>
    <cfRule type="expression" dxfId="3717" priority="3712" stopIfTrue="1">
      <formula>OR(ISERROR(MATCH(F547,yearlyA,0)),ISERROR(MATCH(F547,monthlyA,0)))</formula>
    </cfRule>
  </conditionalFormatting>
  <conditionalFormatting sqref="A547">
    <cfRule type="expression" dxfId="3716" priority="3713" stopIfTrue="1">
      <formula>AND(ISERROR(MATCH(A547,accounts,0)),NOT(ISBLANK(A547)))</formula>
    </cfRule>
  </conditionalFormatting>
  <conditionalFormatting sqref="N547">
    <cfRule type="cellIs" dxfId="3715" priority="3704" stopIfTrue="1" operator="lessThan">
      <formula>0</formula>
    </cfRule>
  </conditionalFormatting>
  <conditionalFormatting sqref="F547">
    <cfRule type="expression" dxfId="3714" priority="3705" stopIfTrue="1">
      <formula>AND(NOT(ISBLANK(F547)),ISERROR(MATCH(F547,categories,0)))</formula>
    </cfRule>
    <cfRule type="expression" dxfId="3713" priority="3706" stopIfTrue="1">
      <formula>OR(F547="[Balance]",F547="[Transfer]",ISBLANK(F547))</formula>
    </cfRule>
    <cfRule type="expression" dxfId="3712" priority="3707" stopIfTrue="1">
      <formula>OR(ISERROR(MATCH(F547,yearlyA,0)),ISERROR(MATCH(F547,monthlyA,0)))</formula>
    </cfRule>
  </conditionalFormatting>
  <conditionalFormatting sqref="A547">
    <cfRule type="expression" dxfId="3711" priority="3708" stopIfTrue="1">
      <formula>AND(ISERROR(MATCH(A547,accounts,0)),NOT(ISBLANK(A547)))</formula>
    </cfRule>
  </conditionalFormatting>
  <conditionalFormatting sqref="N548">
    <cfRule type="cellIs" dxfId="3710" priority="3699" stopIfTrue="1" operator="lessThan">
      <formula>0</formula>
    </cfRule>
  </conditionalFormatting>
  <conditionalFormatting sqref="F548">
    <cfRule type="expression" dxfId="3709" priority="3700" stopIfTrue="1">
      <formula>AND(NOT(ISBLANK(F548)),ISERROR(MATCH(F548,categories,0)))</formula>
    </cfRule>
    <cfRule type="expression" dxfId="3708" priority="3701" stopIfTrue="1">
      <formula>OR(F548="[Balance]",F548="[Transfer]",ISBLANK(F548))</formula>
    </cfRule>
    <cfRule type="expression" dxfId="3707" priority="3702" stopIfTrue="1">
      <formula>OR(ISERROR(MATCH(F548,yearlyA,0)),ISERROR(MATCH(F548,monthlyA,0)))</formula>
    </cfRule>
  </conditionalFormatting>
  <conditionalFormatting sqref="A548">
    <cfRule type="expression" dxfId="3706" priority="3703" stopIfTrue="1">
      <formula>AND(ISERROR(MATCH(A548,accounts,0)),NOT(ISBLANK(A548)))</formula>
    </cfRule>
  </conditionalFormatting>
  <conditionalFormatting sqref="N548">
    <cfRule type="cellIs" dxfId="3705" priority="3694" stopIfTrue="1" operator="lessThan">
      <formula>0</formula>
    </cfRule>
  </conditionalFormatting>
  <conditionalFormatting sqref="F548">
    <cfRule type="expression" dxfId="3704" priority="3695" stopIfTrue="1">
      <formula>AND(NOT(ISBLANK(F548)),ISERROR(MATCH(F548,categories,0)))</formula>
    </cfRule>
    <cfRule type="expression" dxfId="3703" priority="3696" stopIfTrue="1">
      <formula>OR(F548="[Balance]",F548="[Transfer]",ISBLANK(F548))</formula>
    </cfRule>
    <cfRule type="expression" dxfId="3702" priority="3697" stopIfTrue="1">
      <formula>OR(ISERROR(MATCH(F548,yearlyA,0)),ISERROR(MATCH(F548,monthlyA,0)))</formula>
    </cfRule>
  </conditionalFormatting>
  <conditionalFormatting sqref="A548">
    <cfRule type="expression" dxfId="3701" priority="3698" stopIfTrue="1">
      <formula>AND(ISERROR(MATCH(A548,accounts,0)),NOT(ISBLANK(A548)))</formula>
    </cfRule>
  </conditionalFormatting>
  <conditionalFormatting sqref="N550">
    <cfRule type="cellIs" dxfId="3700" priority="3689" stopIfTrue="1" operator="lessThan">
      <formula>0</formula>
    </cfRule>
  </conditionalFormatting>
  <conditionalFormatting sqref="F550">
    <cfRule type="expression" dxfId="3699" priority="3690" stopIfTrue="1">
      <formula>AND(NOT(ISBLANK(F550)),ISERROR(MATCH(F550,categories,0)))</formula>
    </cfRule>
    <cfRule type="expression" dxfId="3698" priority="3691" stopIfTrue="1">
      <formula>OR(F550="[Balance]",F550="[Transfer]",ISBLANK(F550))</formula>
    </cfRule>
    <cfRule type="expression" dxfId="3697" priority="3692" stopIfTrue="1">
      <formula>OR(ISERROR(MATCH(F550,yearlyA,0)),ISERROR(MATCH(F550,monthlyA,0)))</formula>
    </cfRule>
  </conditionalFormatting>
  <conditionalFormatting sqref="A550">
    <cfRule type="expression" dxfId="3696" priority="3693" stopIfTrue="1">
      <formula>AND(ISERROR(MATCH(A550,accounts,0)),NOT(ISBLANK(A550)))</formula>
    </cfRule>
  </conditionalFormatting>
  <conditionalFormatting sqref="N550">
    <cfRule type="cellIs" dxfId="3695" priority="3684" stopIfTrue="1" operator="lessThan">
      <formula>0</formula>
    </cfRule>
  </conditionalFormatting>
  <conditionalFormatting sqref="F550">
    <cfRule type="expression" dxfId="3694" priority="3685" stopIfTrue="1">
      <formula>AND(NOT(ISBLANK(F550)),ISERROR(MATCH(F550,categories,0)))</formula>
    </cfRule>
    <cfRule type="expression" dxfId="3693" priority="3686" stopIfTrue="1">
      <formula>OR(F550="[Balance]",F550="[Transfer]",ISBLANK(F550))</formula>
    </cfRule>
    <cfRule type="expression" dxfId="3692" priority="3687" stopIfTrue="1">
      <formula>OR(ISERROR(MATCH(F550,yearlyA,0)),ISERROR(MATCH(F550,monthlyA,0)))</formula>
    </cfRule>
  </conditionalFormatting>
  <conditionalFormatting sqref="A550">
    <cfRule type="expression" dxfId="3691" priority="3688" stopIfTrue="1">
      <formula>AND(ISERROR(MATCH(A550,accounts,0)),NOT(ISBLANK(A550)))</formula>
    </cfRule>
  </conditionalFormatting>
  <conditionalFormatting sqref="N549">
    <cfRule type="cellIs" dxfId="3690" priority="3679" stopIfTrue="1" operator="lessThan">
      <formula>0</formula>
    </cfRule>
  </conditionalFormatting>
  <conditionalFormatting sqref="F549">
    <cfRule type="expression" dxfId="3689" priority="3680" stopIfTrue="1">
      <formula>AND(NOT(ISBLANK(F549)),ISERROR(MATCH(F549,categories,0)))</formula>
    </cfRule>
    <cfRule type="expression" dxfId="3688" priority="3681" stopIfTrue="1">
      <formula>OR(F549="[Balance]",F549="[Transfer]",ISBLANK(F549))</formula>
    </cfRule>
    <cfRule type="expression" dxfId="3687" priority="3682" stopIfTrue="1">
      <formula>OR(ISERROR(MATCH(F549,yearlyA,0)),ISERROR(MATCH(F549,monthlyA,0)))</formula>
    </cfRule>
  </conditionalFormatting>
  <conditionalFormatting sqref="A549">
    <cfRule type="expression" dxfId="3686" priority="3683" stopIfTrue="1">
      <formula>AND(ISERROR(MATCH(A549,accounts,0)),NOT(ISBLANK(A549)))</formula>
    </cfRule>
  </conditionalFormatting>
  <conditionalFormatting sqref="N549">
    <cfRule type="cellIs" dxfId="3685" priority="3674" stopIfTrue="1" operator="lessThan">
      <formula>0</formula>
    </cfRule>
  </conditionalFormatting>
  <conditionalFormatting sqref="F549">
    <cfRule type="expression" dxfId="3684" priority="3675" stopIfTrue="1">
      <formula>AND(NOT(ISBLANK(F549)),ISERROR(MATCH(F549,categories,0)))</formula>
    </cfRule>
    <cfRule type="expression" dxfId="3683" priority="3676" stopIfTrue="1">
      <formula>OR(F549="[Balance]",F549="[Transfer]",ISBLANK(F549))</formula>
    </cfRule>
    <cfRule type="expression" dxfId="3682" priority="3677" stopIfTrue="1">
      <formula>OR(ISERROR(MATCH(F549,yearlyA,0)),ISERROR(MATCH(F549,monthlyA,0)))</formula>
    </cfRule>
  </conditionalFormatting>
  <conditionalFormatting sqref="A549">
    <cfRule type="expression" dxfId="3681" priority="3678" stopIfTrue="1">
      <formula>AND(ISERROR(MATCH(A549,accounts,0)),NOT(ISBLANK(A549)))</formula>
    </cfRule>
  </conditionalFormatting>
  <conditionalFormatting sqref="N551">
    <cfRule type="cellIs" dxfId="3680" priority="3669" stopIfTrue="1" operator="lessThan">
      <formula>0</formula>
    </cfRule>
  </conditionalFormatting>
  <conditionalFormatting sqref="F551">
    <cfRule type="expression" dxfId="3679" priority="3670" stopIfTrue="1">
      <formula>AND(NOT(ISBLANK(F551)),ISERROR(MATCH(F551,categories,0)))</formula>
    </cfRule>
    <cfRule type="expression" dxfId="3678" priority="3671" stopIfTrue="1">
      <formula>OR(F551="[Balance]",F551="[Transfer]",ISBLANK(F551))</formula>
    </cfRule>
    <cfRule type="expression" dxfId="3677" priority="3672" stopIfTrue="1">
      <formula>OR(ISERROR(MATCH(F551,yearlyA,0)),ISERROR(MATCH(F551,monthlyA,0)))</formula>
    </cfRule>
  </conditionalFormatting>
  <conditionalFormatting sqref="A551">
    <cfRule type="expression" dxfId="3676" priority="3673" stopIfTrue="1">
      <formula>AND(ISERROR(MATCH(A551,accounts,0)),NOT(ISBLANK(A551)))</formula>
    </cfRule>
  </conditionalFormatting>
  <conditionalFormatting sqref="N551">
    <cfRule type="cellIs" dxfId="3675" priority="3664" stopIfTrue="1" operator="lessThan">
      <formula>0</formula>
    </cfRule>
  </conditionalFormatting>
  <conditionalFormatting sqref="F551">
    <cfRule type="expression" dxfId="3674" priority="3665" stopIfTrue="1">
      <formula>AND(NOT(ISBLANK(F551)),ISERROR(MATCH(F551,categories,0)))</formula>
    </cfRule>
    <cfRule type="expression" dxfId="3673" priority="3666" stopIfTrue="1">
      <formula>OR(F551="[Balance]",F551="[Transfer]",ISBLANK(F551))</formula>
    </cfRule>
    <cfRule type="expression" dxfId="3672" priority="3667" stopIfTrue="1">
      <formula>OR(ISERROR(MATCH(F551,yearlyA,0)),ISERROR(MATCH(F551,monthlyA,0)))</formula>
    </cfRule>
  </conditionalFormatting>
  <conditionalFormatting sqref="A551">
    <cfRule type="expression" dxfId="3671" priority="3668" stopIfTrue="1">
      <formula>AND(ISERROR(MATCH(A551,accounts,0)),NOT(ISBLANK(A551)))</formula>
    </cfRule>
  </conditionalFormatting>
  <conditionalFormatting sqref="N552">
    <cfRule type="cellIs" dxfId="3670" priority="3659" stopIfTrue="1" operator="lessThan">
      <formula>0</formula>
    </cfRule>
  </conditionalFormatting>
  <conditionalFormatting sqref="F552">
    <cfRule type="expression" dxfId="3669" priority="3660" stopIfTrue="1">
      <formula>AND(NOT(ISBLANK(F552)),ISERROR(MATCH(F552,categories,0)))</formula>
    </cfRule>
    <cfRule type="expression" dxfId="3668" priority="3661" stopIfTrue="1">
      <formula>OR(F552="[Balance]",F552="[Transfer]",ISBLANK(F552))</formula>
    </cfRule>
    <cfRule type="expression" dxfId="3667" priority="3662" stopIfTrue="1">
      <formula>OR(ISERROR(MATCH(F552,yearlyA,0)),ISERROR(MATCH(F552,monthlyA,0)))</formula>
    </cfRule>
  </conditionalFormatting>
  <conditionalFormatting sqref="A552">
    <cfRule type="expression" dxfId="3666" priority="3663" stopIfTrue="1">
      <formula>AND(ISERROR(MATCH(A552,accounts,0)),NOT(ISBLANK(A552)))</formula>
    </cfRule>
  </conditionalFormatting>
  <conditionalFormatting sqref="N552">
    <cfRule type="cellIs" dxfId="3665" priority="3654" stopIfTrue="1" operator="lessThan">
      <formula>0</formula>
    </cfRule>
  </conditionalFormatting>
  <conditionalFormatting sqref="F552">
    <cfRule type="expression" dxfId="3664" priority="3655" stopIfTrue="1">
      <formula>AND(NOT(ISBLANK(F552)),ISERROR(MATCH(F552,categories,0)))</formula>
    </cfRule>
    <cfRule type="expression" dxfId="3663" priority="3656" stopIfTrue="1">
      <formula>OR(F552="[Balance]",F552="[Transfer]",ISBLANK(F552))</formula>
    </cfRule>
    <cfRule type="expression" dxfId="3662" priority="3657" stopIfTrue="1">
      <formula>OR(ISERROR(MATCH(F552,yearlyA,0)),ISERROR(MATCH(F552,monthlyA,0)))</formula>
    </cfRule>
  </conditionalFormatting>
  <conditionalFormatting sqref="A552">
    <cfRule type="expression" dxfId="3661" priority="3658" stopIfTrue="1">
      <formula>AND(ISERROR(MATCH(A552,accounts,0)),NOT(ISBLANK(A552)))</formula>
    </cfRule>
  </conditionalFormatting>
  <conditionalFormatting sqref="N554">
    <cfRule type="cellIs" dxfId="3660" priority="3649" stopIfTrue="1" operator="lessThan">
      <formula>0</formula>
    </cfRule>
  </conditionalFormatting>
  <conditionalFormatting sqref="F554">
    <cfRule type="expression" dxfId="3659" priority="3650" stopIfTrue="1">
      <formula>AND(NOT(ISBLANK(F554)),ISERROR(MATCH(F554,categories,0)))</formula>
    </cfRule>
    <cfRule type="expression" dxfId="3658" priority="3651" stopIfTrue="1">
      <formula>OR(F554="[Balance]",F554="[Transfer]",ISBLANK(F554))</formula>
    </cfRule>
    <cfRule type="expression" dxfId="3657" priority="3652" stopIfTrue="1">
      <formula>OR(ISERROR(MATCH(F554,yearlyA,0)),ISERROR(MATCH(F554,monthlyA,0)))</formula>
    </cfRule>
  </conditionalFormatting>
  <conditionalFormatting sqref="A554">
    <cfRule type="expression" dxfId="3656" priority="3653" stopIfTrue="1">
      <formula>AND(ISERROR(MATCH(A554,accounts,0)),NOT(ISBLANK(A554)))</formula>
    </cfRule>
  </conditionalFormatting>
  <conditionalFormatting sqref="N554">
    <cfRule type="cellIs" dxfId="3655" priority="3644" stopIfTrue="1" operator="lessThan">
      <formula>0</formula>
    </cfRule>
  </conditionalFormatting>
  <conditionalFormatting sqref="F554">
    <cfRule type="expression" dxfId="3654" priority="3645" stopIfTrue="1">
      <formula>AND(NOT(ISBLANK(F554)),ISERROR(MATCH(F554,categories,0)))</formula>
    </cfRule>
    <cfRule type="expression" dxfId="3653" priority="3646" stopIfTrue="1">
      <formula>OR(F554="[Balance]",F554="[Transfer]",ISBLANK(F554))</formula>
    </cfRule>
    <cfRule type="expression" dxfId="3652" priority="3647" stopIfTrue="1">
      <formula>OR(ISERROR(MATCH(F554,yearlyA,0)),ISERROR(MATCH(F554,monthlyA,0)))</formula>
    </cfRule>
  </conditionalFormatting>
  <conditionalFormatting sqref="A554">
    <cfRule type="expression" dxfId="3651" priority="3648" stopIfTrue="1">
      <formula>AND(ISERROR(MATCH(A554,accounts,0)),NOT(ISBLANK(A554)))</formula>
    </cfRule>
  </conditionalFormatting>
  <conditionalFormatting sqref="N553">
    <cfRule type="cellIs" dxfId="3650" priority="3639" stopIfTrue="1" operator="lessThan">
      <formula>0</formula>
    </cfRule>
  </conditionalFormatting>
  <conditionalFormatting sqref="F553">
    <cfRule type="expression" dxfId="3649" priority="3640" stopIfTrue="1">
      <formula>AND(NOT(ISBLANK(F553)),ISERROR(MATCH(F553,categories,0)))</formula>
    </cfRule>
    <cfRule type="expression" dxfId="3648" priority="3641" stopIfTrue="1">
      <formula>OR(F553="[Balance]",F553="[Transfer]",ISBLANK(F553))</formula>
    </cfRule>
    <cfRule type="expression" dxfId="3647" priority="3642" stopIfTrue="1">
      <formula>OR(ISERROR(MATCH(F553,yearlyA,0)),ISERROR(MATCH(F553,monthlyA,0)))</formula>
    </cfRule>
  </conditionalFormatting>
  <conditionalFormatting sqref="A553">
    <cfRule type="expression" dxfId="3646" priority="3643" stopIfTrue="1">
      <formula>AND(ISERROR(MATCH(A553,accounts,0)),NOT(ISBLANK(A553)))</formula>
    </cfRule>
  </conditionalFormatting>
  <conditionalFormatting sqref="N553">
    <cfRule type="cellIs" dxfId="3645" priority="3634" stopIfTrue="1" operator="lessThan">
      <formula>0</formula>
    </cfRule>
  </conditionalFormatting>
  <conditionalFormatting sqref="F553">
    <cfRule type="expression" dxfId="3644" priority="3635" stopIfTrue="1">
      <formula>AND(NOT(ISBLANK(F553)),ISERROR(MATCH(F553,categories,0)))</formula>
    </cfRule>
    <cfRule type="expression" dxfId="3643" priority="3636" stopIfTrue="1">
      <formula>OR(F553="[Balance]",F553="[Transfer]",ISBLANK(F553))</formula>
    </cfRule>
    <cfRule type="expression" dxfId="3642" priority="3637" stopIfTrue="1">
      <formula>OR(ISERROR(MATCH(F553,yearlyA,0)),ISERROR(MATCH(F553,monthlyA,0)))</formula>
    </cfRule>
  </conditionalFormatting>
  <conditionalFormatting sqref="A553">
    <cfRule type="expression" dxfId="3641" priority="3638" stopIfTrue="1">
      <formula>AND(ISERROR(MATCH(A553,accounts,0)),NOT(ISBLANK(A553)))</formula>
    </cfRule>
  </conditionalFormatting>
  <conditionalFormatting sqref="N555">
    <cfRule type="cellIs" dxfId="3640" priority="3629" stopIfTrue="1" operator="lessThan">
      <formula>0</formula>
    </cfRule>
  </conditionalFormatting>
  <conditionalFormatting sqref="F555">
    <cfRule type="expression" dxfId="3639" priority="3630" stopIfTrue="1">
      <formula>AND(NOT(ISBLANK(F555)),ISERROR(MATCH(F555,categories,0)))</formula>
    </cfRule>
    <cfRule type="expression" dxfId="3638" priority="3631" stopIfTrue="1">
      <formula>OR(F555="[Balance]",F555="[Transfer]",ISBLANK(F555))</formula>
    </cfRule>
    <cfRule type="expression" dxfId="3637" priority="3632" stopIfTrue="1">
      <formula>OR(ISERROR(MATCH(F555,yearlyA,0)),ISERROR(MATCH(F555,monthlyA,0)))</formula>
    </cfRule>
  </conditionalFormatting>
  <conditionalFormatting sqref="A555">
    <cfRule type="expression" dxfId="3636" priority="3633" stopIfTrue="1">
      <formula>AND(ISERROR(MATCH(A555,accounts,0)),NOT(ISBLANK(A555)))</formula>
    </cfRule>
  </conditionalFormatting>
  <conditionalFormatting sqref="N555">
    <cfRule type="cellIs" dxfId="3635" priority="3624" stopIfTrue="1" operator="lessThan">
      <formula>0</formula>
    </cfRule>
  </conditionalFormatting>
  <conditionalFormatting sqref="F555">
    <cfRule type="expression" dxfId="3634" priority="3625" stopIfTrue="1">
      <formula>AND(NOT(ISBLANK(F555)),ISERROR(MATCH(F555,categories,0)))</formula>
    </cfRule>
    <cfRule type="expression" dxfId="3633" priority="3626" stopIfTrue="1">
      <formula>OR(F555="[Balance]",F555="[Transfer]",ISBLANK(F555))</formula>
    </cfRule>
    <cfRule type="expression" dxfId="3632" priority="3627" stopIfTrue="1">
      <formula>OR(ISERROR(MATCH(F555,yearlyA,0)),ISERROR(MATCH(F555,monthlyA,0)))</formula>
    </cfRule>
  </conditionalFormatting>
  <conditionalFormatting sqref="A555">
    <cfRule type="expression" dxfId="3631" priority="3628" stopIfTrue="1">
      <formula>AND(ISERROR(MATCH(A555,accounts,0)),NOT(ISBLANK(A555)))</formula>
    </cfRule>
  </conditionalFormatting>
  <conditionalFormatting sqref="N556">
    <cfRule type="cellIs" dxfId="3630" priority="3619" stopIfTrue="1" operator="lessThan">
      <formula>0</formula>
    </cfRule>
  </conditionalFormatting>
  <conditionalFormatting sqref="F556">
    <cfRule type="expression" dxfId="3629" priority="3620" stopIfTrue="1">
      <formula>AND(NOT(ISBLANK(F556)),ISERROR(MATCH(F556,categories,0)))</formula>
    </cfRule>
    <cfRule type="expression" dxfId="3628" priority="3621" stopIfTrue="1">
      <formula>OR(F556="[Balance]",F556="[Transfer]",ISBLANK(F556))</formula>
    </cfRule>
    <cfRule type="expression" dxfId="3627" priority="3622" stopIfTrue="1">
      <formula>OR(ISERROR(MATCH(F556,yearlyA,0)),ISERROR(MATCH(F556,monthlyA,0)))</formula>
    </cfRule>
  </conditionalFormatting>
  <conditionalFormatting sqref="A556">
    <cfRule type="expression" dxfId="3626" priority="3623" stopIfTrue="1">
      <formula>AND(ISERROR(MATCH(A556,accounts,0)),NOT(ISBLANK(A556)))</formula>
    </cfRule>
  </conditionalFormatting>
  <conditionalFormatting sqref="N556">
    <cfRule type="cellIs" dxfId="3625" priority="3614" stopIfTrue="1" operator="lessThan">
      <formula>0</formula>
    </cfRule>
  </conditionalFormatting>
  <conditionalFormatting sqref="F556">
    <cfRule type="expression" dxfId="3624" priority="3615" stopIfTrue="1">
      <formula>AND(NOT(ISBLANK(F556)),ISERROR(MATCH(F556,categories,0)))</formula>
    </cfRule>
    <cfRule type="expression" dxfId="3623" priority="3616" stopIfTrue="1">
      <formula>OR(F556="[Balance]",F556="[Transfer]",ISBLANK(F556))</formula>
    </cfRule>
    <cfRule type="expression" dxfId="3622" priority="3617" stopIfTrue="1">
      <formula>OR(ISERROR(MATCH(F556,yearlyA,0)),ISERROR(MATCH(F556,monthlyA,0)))</formula>
    </cfRule>
  </conditionalFormatting>
  <conditionalFormatting sqref="A556">
    <cfRule type="expression" dxfId="3621" priority="3618" stopIfTrue="1">
      <formula>AND(ISERROR(MATCH(A556,accounts,0)),NOT(ISBLANK(A556)))</formula>
    </cfRule>
  </conditionalFormatting>
  <conditionalFormatting sqref="N558">
    <cfRule type="cellIs" dxfId="3620" priority="3609" stopIfTrue="1" operator="lessThan">
      <formula>0</formula>
    </cfRule>
  </conditionalFormatting>
  <conditionalFormatting sqref="F558">
    <cfRule type="expression" dxfId="3619" priority="3610" stopIfTrue="1">
      <formula>AND(NOT(ISBLANK(F558)),ISERROR(MATCH(F558,categories,0)))</formula>
    </cfRule>
    <cfRule type="expression" dxfId="3618" priority="3611" stopIfTrue="1">
      <formula>OR(F558="[Balance]",F558="[Transfer]",ISBLANK(F558))</formula>
    </cfRule>
    <cfRule type="expression" dxfId="3617" priority="3612" stopIfTrue="1">
      <formula>OR(ISERROR(MATCH(F558,yearlyA,0)),ISERROR(MATCH(F558,monthlyA,0)))</formula>
    </cfRule>
  </conditionalFormatting>
  <conditionalFormatting sqref="A558">
    <cfRule type="expression" dxfId="3616" priority="3613" stopIfTrue="1">
      <formula>AND(ISERROR(MATCH(A558,accounts,0)),NOT(ISBLANK(A558)))</formula>
    </cfRule>
  </conditionalFormatting>
  <conditionalFormatting sqref="N558">
    <cfRule type="cellIs" dxfId="3615" priority="3604" stopIfTrue="1" operator="lessThan">
      <formula>0</formula>
    </cfRule>
  </conditionalFormatting>
  <conditionalFormatting sqref="F558">
    <cfRule type="expression" dxfId="3614" priority="3605" stopIfTrue="1">
      <formula>AND(NOT(ISBLANK(F558)),ISERROR(MATCH(F558,categories,0)))</formula>
    </cfRule>
    <cfRule type="expression" dxfId="3613" priority="3606" stopIfTrue="1">
      <formula>OR(F558="[Balance]",F558="[Transfer]",ISBLANK(F558))</formula>
    </cfRule>
    <cfRule type="expression" dxfId="3612" priority="3607" stopIfTrue="1">
      <formula>OR(ISERROR(MATCH(F558,yearlyA,0)),ISERROR(MATCH(F558,monthlyA,0)))</formula>
    </cfRule>
  </conditionalFormatting>
  <conditionalFormatting sqref="A558">
    <cfRule type="expression" dxfId="3611" priority="3608" stopIfTrue="1">
      <formula>AND(ISERROR(MATCH(A558,accounts,0)),NOT(ISBLANK(A558)))</formula>
    </cfRule>
  </conditionalFormatting>
  <conditionalFormatting sqref="N557">
    <cfRule type="cellIs" dxfId="3610" priority="3599" stopIfTrue="1" operator="lessThan">
      <formula>0</formula>
    </cfRule>
  </conditionalFormatting>
  <conditionalFormatting sqref="F557">
    <cfRule type="expression" dxfId="3609" priority="3600" stopIfTrue="1">
      <formula>AND(NOT(ISBLANK(F557)),ISERROR(MATCH(F557,categories,0)))</formula>
    </cfRule>
    <cfRule type="expression" dxfId="3608" priority="3601" stopIfTrue="1">
      <formula>OR(F557="[Balance]",F557="[Transfer]",ISBLANK(F557))</formula>
    </cfRule>
    <cfRule type="expression" dxfId="3607" priority="3602" stopIfTrue="1">
      <formula>OR(ISERROR(MATCH(F557,yearlyA,0)),ISERROR(MATCH(F557,monthlyA,0)))</formula>
    </cfRule>
  </conditionalFormatting>
  <conditionalFormatting sqref="A557">
    <cfRule type="expression" dxfId="3606" priority="3603" stopIfTrue="1">
      <formula>AND(ISERROR(MATCH(A557,accounts,0)),NOT(ISBLANK(A557)))</formula>
    </cfRule>
  </conditionalFormatting>
  <conditionalFormatting sqref="N557">
    <cfRule type="cellIs" dxfId="3605" priority="3594" stopIfTrue="1" operator="lessThan">
      <formula>0</formula>
    </cfRule>
  </conditionalFormatting>
  <conditionalFormatting sqref="F557">
    <cfRule type="expression" dxfId="3604" priority="3595" stopIfTrue="1">
      <formula>AND(NOT(ISBLANK(F557)),ISERROR(MATCH(F557,categories,0)))</formula>
    </cfRule>
    <cfRule type="expression" dxfId="3603" priority="3596" stopIfTrue="1">
      <formula>OR(F557="[Balance]",F557="[Transfer]",ISBLANK(F557))</formula>
    </cfRule>
    <cfRule type="expression" dxfId="3602" priority="3597" stopIfTrue="1">
      <formula>OR(ISERROR(MATCH(F557,yearlyA,0)),ISERROR(MATCH(F557,monthlyA,0)))</formula>
    </cfRule>
  </conditionalFormatting>
  <conditionalFormatting sqref="A557">
    <cfRule type="expression" dxfId="3601" priority="3598" stopIfTrue="1">
      <formula>AND(ISERROR(MATCH(A557,accounts,0)),NOT(ISBLANK(A557)))</formula>
    </cfRule>
  </conditionalFormatting>
  <conditionalFormatting sqref="N559">
    <cfRule type="cellIs" dxfId="3600" priority="3589" stopIfTrue="1" operator="lessThan">
      <formula>0</formula>
    </cfRule>
  </conditionalFormatting>
  <conditionalFormatting sqref="F559">
    <cfRule type="expression" dxfId="3599" priority="3590" stopIfTrue="1">
      <formula>AND(NOT(ISBLANK(F559)),ISERROR(MATCH(F559,categories,0)))</formula>
    </cfRule>
    <cfRule type="expression" dxfId="3598" priority="3591" stopIfTrue="1">
      <formula>OR(F559="[Balance]",F559="[Transfer]",ISBLANK(F559))</formula>
    </cfRule>
    <cfRule type="expression" dxfId="3597" priority="3592" stopIfTrue="1">
      <formula>OR(ISERROR(MATCH(F559,yearlyA,0)),ISERROR(MATCH(F559,monthlyA,0)))</formula>
    </cfRule>
  </conditionalFormatting>
  <conditionalFormatting sqref="A559">
    <cfRule type="expression" dxfId="3596" priority="3593" stopIfTrue="1">
      <formula>AND(ISERROR(MATCH(A559,accounts,0)),NOT(ISBLANK(A559)))</formula>
    </cfRule>
  </conditionalFormatting>
  <conditionalFormatting sqref="N559">
    <cfRule type="cellIs" dxfId="3595" priority="3584" stopIfTrue="1" operator="lessThan">
      <formula>0</formula>
    </cfRule>
  </conditionalFormatting>
  <conditionalFormatting sqref="F559">
    <cfRule type="expression" dxfId="3594" priority="3585" stopIfTrue="1">
      <formula>AND(NOT(ISBLANK(F559)),ISERROR(MATCH(F559,categories,0)))</formula>
    </cfRule>
    <cfRule type="expression" dxfId="3593" priority="3586" stopIfTrue="1">
      <formula>OR(F559="[Balance]",F559="[Transfer]",ISBLANK(F559))</formula>
    </cfRule>
    <cfRule type="expression" dxfId="3592" priority="3587" stopIfTrue="1">
      <formula>OR(ISERROR(MATCH(F559,yearlyA,0)),ISERROR(MATCH(F559,monthlyA,0)))</formula>
    </cfRule>
  </conditionalFormatting>
  <conditionalFormatting sqref="A559">
    <cfRule type="expression" dxfId="3591" priority="3588" stopIfTrue="1">
      <formula>AND(ISERROR(MATCH(A559,accounts,0)),NOT(ISBLANK(A559)))</formula>
    </cfRule>
  </conditionalFormatting>
  <conditionalFormatting sqref="N561">
    <cfRule type="cellIs" dxfId="3590" priority="3579" stopIfTrue="1" operator="lessThan">
      <formula>0</formula>
    </cfRule>
  </conditionalFormatting>
  <conditionalFormatting sqref="F561">
    <cfRule type="expression" dxfId="3589" priority="3580" stopIfTrue="1">
      <formula>AND(NOT(ISBLANK(F561)),ISERROR(MATCH(F561,categories,0)))</formula>
    </cfRule>
    <cfRule type="expression" dxfId="3588" priority="3581" stopIfTrue="1">
      <formula>OR(F561="[Balance]",F561="[Transfer]",ISBLANK(F561))</formula>
    </cfRule>
    <cfRule type="expression" dxfId="3587" priority="3582" stopIfTrue="1">
      <formula>OR(ISERROR(MATCH(F561,yearlyA,0)),ISERROR(MATCH(F561,monthlyA,0)))</formula>
    </cfRule>
  </conditionalFormatting>
  <conditionalFormatting sqref="A561">
    <cfRule type="expression" dxfId="3586" priority="3583" stopIfTrue="1">
      <formula>AND(ISERROR(MATCH(A561,accounts,0)),NOT(ISBLANK(A561)))</formula>
    </cfRule>
  </conditionalFormatting>
  <conditionalFormatting sqref="N561">
    <cfRule type="cellIs" dxfId="3585" priority="3574" stopIfTrue="1" operator="lessThan">
      <formula>0</formula>
    </cfRule>
  </conditionalFormatting>
  <conditionalFormatting sqref="F561">
    <cfRule type="expression" dxfId="3584" priority="3575" stopIfTrue="1">
      <formula>AND(NOT(ISBLANK(F561)),ISERROR(MATCH(F561,categories,0)))</formula>
    </cfRule>
    <cfRule type="expression" dxfId="3583" priority="3576" stopIfTrue="1">
      <formula>OR(F561="[Balance]",F561="[Transfer]",ISBLANK(F561))</formula>
    </cfRule>
    <cfRule type="expression" dxfId="3582" priority="3577" stopIfTrue="1">
      <formula>OR(ISERROR(MATCH(F561,yearlyA,0)),ISERROR(MATCH(F561,monthlyA,0)))</formula>
    </cfRule>
  </conditionalFormatting>
  <conditionalFormatting sqref="A561">
    <cfRule type="expression" dxfId="3581" priority="3578" stopIfTrue="1">
      <formula>AND(ISERROR(MATCH(A561,accounts,0)),NOT(ISBLANK(A561)))</formula>
    </cfRule>
  </conditionalFormatting>
  <conditionalFormatting sqref="N560">
    <cfRule type="cellIs" dxfId="3580" priority="3569" stopIfTrue="1" operator="lessThan">
      <formula>0</formula>
    </cfRule>
  </conditionalFormatting>
  <conditionalFormatting sqref="F560">
    <cfRule type="expression" dxfId="3579" priority="3570" stopIfTrue="1">
      <formula>AND(NOT(ISBLANK(F560)),ISERROR(MATCH(F560,categories,0)))</formula>
    </cfRule>
    <cfRule type="expression" dxfId="3578" priority="3571" stopIfTrue="1">
      <formula>OR(F560="[Balance]",F560="[Transfer]",ISBLANK(F560))</formula>
    </cfRule>
    <cfRule type="expression" dxfId="3577" priority="3572" stopIfTrue="1">
      <formula>OR(ISERROR(MATCH(F560,yearlyA,0)),ISERROR(MATCH(F560,monthlyA,0)))</formula>
    </cfRule>
  </conditionalFormatting>
  <conditionalFormatting sqref="A560">
    <cfRule type="expression" dxfId="3576" priority="3573" stopIfTrue="1">
      <formula>AND(ISERROR(MATCH(A560,accounts,0)),NOT(ISBLANK(A560)))</formula>
    </cfRule>
  </conditionalFormatting>
  <conditionalFormatting sqref="N560">
    <cfRule type="cellIs" dxfId="3575" priority="3564" stopIfTrue="1" operator="lessThan">
      <formula>0</formula>
    </cfRule>
  </conditionalFormatting>
  <conditionalFormatting sqref="F560">
    <cfRule type="expression" dxfId="3574" priority="3565" stopIfTrue="1">
      <formula>AND(NOT(ISBLANK(F560)),ISERROR(MATCH(F560,categories,0)))</formula>
    </cfRule>
    <cfRule type="expression" dxfId="3573" priority="3566" stopIfTrue="1">
      <formula>OR(F560="[Balance]",F560="[Transfer]",ISBLANK(F560))</formula>
    </cfRule>
    <cfRule type="expression" dxfId="3572" priority="3567" stopIfTrue="1">
      <formula>OR(ISERROR(MATCH(F560,yearlyA,0)),ISERROR(MATCH(F560,monthlyA,0)))</formula>
    </cfRule>
  </conditionalFormatting>
  <conditionalFormatting sqref="A560">
    <cfRule type="expression" dxfId="3571" priority="3568" stopIfTrue="1">
      <formula>AND(ISERROR(MATCH(A560,accounts,0)),NOT(ISBLANK(A560)))</formula>
    </cfRule>
  </conditionalFormatting>
  <conditionalFormatting sqref="N562">
    <cfRule type="cellIs" dxfId="3570" priority="3559" stopIfTrue="1" operator="lessThan">
      <formula>0</formula>
    </cfRule>
  </conditionalFormatting>
  <conditionalFormatting sqref="F562">
    <cfRule type="expression" dxfId="3569" priority="3560" stopIfTrue="1">
      <formula>AND(NOT(ISBLANK(F562)),ISERROR(MATCH(F562,categories,0)))</formula>
    </cfRule>
    <cfRule type="expression" dxfId="3568" priority="3561" stopIfTrue="1">
      <formula>OR(F562="[Balance]",F562="[Transfer]",ISBLANK(F562))</formula>
    </cfRule>
    <cfRule type="expression" dxfId="3567" priority="3562" stopIfTrue="1">
      <formula>OR(ISERROR(MATCH(F562,yearlyA,0)),ISERROR(MATCH(F562,monthlyA,0)))</formula>
    </cfRule>
  </conditionalFormatting>
  <conditionalFormatting sqref="A562">
    <cfRule type="expression" dxfId="3566" priority="3563" stopIfTrue="1">
      <formula>AND(ISERROR(MATCH(A562,accounts,0)),NOT(ISBLANK(A562)))</formula>
    </cfRule>
  </conditionalFormatting>
  <conditionalFormatting sqref="N562">
    <cfRule type="cellIs" dxfId="3565" priority="3554" stopIfTrue="1" operator="lessThan">
      <formula>0</formula>
    </cfRule>
  </conditionalFormatting>
  <conditionalFormatting sqref="F562">
    <cfRule type="expression" dxfId="3564" priority="3555" stopIfTrue="1">
      <formula>AND(NOT(ISBLANK(F562)),ISERROR(MATCH(F562,categories,0)))</formula>
    </cfRule>
    <cfRule type="expression" dxfId="3563" priority="3556" stopIfTrue="1">
      <formula>OR(F562="[Balance]",F562="[Transfer]",ISBLANK(F562))</formula>
    </cfRule>
    <cfRule type="expression" dxfId="3562" priority="3557" stopIfTrue="1">
      <formula>OR(ISERROR(MATCH(F562,yearlyA,0)),ISERROR(MATCH(F562,monthlyA,0)))</formula>
    </cfRule>
  </conditionalFormatting>
  <conditionalFormatting sqref="A562">
    <cfRule type="expression" dxfId="3561" priority="3558" stopIfTrue="1">
      <formula>AND(ISERROR(MATCH(A562,accounts,0)),NOT(ISBLANK(A562)))</formula>
    </cfRule>
  </conditionalFormatting>
  <conditionalFormatting sqref="N564">
    <cfRule type="cellIs" dxfId="3560" priority="3549" stopIfTrue="1" operator="lessThan">
      <formula>0</formula>
    </cfRule>
  </conditionalFormatting>
  <conditionalFormatting sqref="F564">
    <cfRule type="expression" dxfId="3559" priority="3550" stopIfTrue="1">
      <formula>AND(NOT(ISBLANK(F564)),ISERROR(MATCH(F564,categories,0)))</formula>
    </cfRule>
    <cfRule type="expression" dxfId="3558" priority="3551" stopIfTrue="1">
      <formula>OR(F564="[Balance]",F564="[Transfer]",ISBLANK(F564))</formula>
    </cfRule>
    <cfRule type="expression" dxfId="3557" priority="3552" stopIfTrue="1">
      <formula>OR(ISERROR(MATCH(F564,yearlyA,0)),ISERROR(MATCH(F564,monthlyA,0)))</formula>
    </cfRule>
  </conditionalFormatting>
  <conditionalFormatting sqref="A564">
    <cfRule type="expression" dxfId="3556" priority="3553" stopIfTrue="1">
      <formula>AND(ISERROR(MATCH(A564,accounts,0)),NOT(ISBLANK(A564)))</formula>
    </cfRule>
  </conditionalFormatting>
  <conditionalFormatting sqref="N564">
    <cfRule type="cellIs" dxfId="3555" priority="3544" stopIfTrue="1" operator="lessThan">
      <formula>0</formula>
    </cfRule>
  </conditionalFormatting>
  <conditionalFormatting sqref="F564">
    <cfRule type="expression" dxfId="3554" priority="3545" stopIfTrue="1">
      <formula>AND(NOT(ISBLANK(F564)),ISERROR(MATCH(F564,categories,0)))</formula>
    </cfRule>
    <cfRule type="expression" dxfId="3553" priority="3546" stopIfTrue="1">
      <formula>OR(F564="[Balance]",F564="[Transfer]",ISBLANK(F564))</formula>
    </cfRule>
    <cfRule type="expression" dxfId="3552" priority="3547" stopIfTrue="1">
      <formula>OR(ISERROR(MATCH(F564,yearlyA,0)),ISERROR(MATCH(F564,monthlyA,0)))</formula>
    </cfRule>
  </conditionalFormatting>
  <conditionalFormatting sqref="A564">
    <cfRule type="expression" dxfId="3551" priority="3548" stopIfTrue="1">
      <formula>AND(ISERROR(MATCH(A564,accounts,0)),NOT(ISBLANK(A564)))</formula>
    </cfRule>
  </conditionalFormatting>
  <conditionalFormatting sqref="N563">
    <cfRule type="cellIs" dxfId="3550" priority="3539" stopIfTrue="1" operator="lessThan">
      <formula>0</formula>
    </cfRule>
  </conditionalFormatting>
  <conditionalFormatting sqref="F563">
    <cfRule type="expression" dxfId="3549" priority="3540" stopIfTrue="1">
      <formula>AND(NOT(ISBLANK(F563)),ISERROR(MATCH(F563,categories,0)))</formula>
    </cfRule>
    <cfRule type="expression" dxfId="3548" priority="3541" stopIfTrue="1">
      <formula>OR(F563="[Balance]",F563="[Transfer]",ISBLANK(F563))</formula>
    </cfRule>
    <cfRule type="expression" dxfId="3547" priority="3542" stopIfTrue="1">
      <formula>OR(ISERROR(MATCH(F563,yearlyA,0)),ISERROR(MATCH(F563,monthlyA,0)))</formula>
    </cfRule>
  </conditionalFormatting>
  <conditionalFormatting sqref="A563">
    <cfRule type="expression" dxfId="3546" priority="3543" stopIfTrue="1">
      <formula>AND(ISERROR(MATCH(A563,accounts,0)),NOT(ISBLANK(A563)))</formula>
    </cfRule>
  </conditionalFormatting>
  <conditionalFormatting sqref="N563">
    <cfRule type="cellIs" dxfId="3545" priority="3534" stopIfTrue="1" operator="lessThan">
      <formula>0</formula>
    </cfRule>
  </conditionalFormatting>
  <conditionalFormatting sqref="F563">
    <cfRule type="expression" dxfId="3544" priority="3535" stopIfTrue="1">
      <formula>AND(NOT(ISBLANK(F563)),ISERROR(MATCH(F563,categories,0)))</formula>
    </cfRule>
    <cfRule type="expression" dxfId="3543" priority="3536" stopIfTrue="1">
      <formula>OR(F563="[Balance]",F563="[Transfer]",ISBLANK(F563))</formula>
    </cfRule>
    <cfRule type="expression" dxfId="3542" priority="3537" stopIfTrue="1">
      <formula>OR(ISERROR(MATCH(F563,yearlyA,0)),ISERROR(MATCH(F563,monthlyA,0)))</formula>
    </cfRule>
  </conditionalFormatting>
  <conditionalFormatting sqref="A563">
    <cfRule type="expression" dxfId="3541" priority="3538" stopIfTrue="1">
      <formula>AND(ISERROR(MATCH(A563,accounts,0)),NOT(ISBLANK(A563)))</formula>
    </cfRule>
  </conditionalFormatting>
  <conditionalFormatting sqref="N565">
    <cfRule type="cellIs" dxfId="3540" priority="3529" stopIfTrue="1" operator="lessThan">
      <formula>0</formula>
    </cfRule>
  </conditionalFormatting>
  <conditionalFormatting sqref="F565">
    <cfRule type="expression" dxfId="3539" priority="3530" stopIfTrue="1">
      <formula>AND(NOT(ISBLANK(F565)),ISERROR(MATCH(F565,categories,0)))</formula>
    </cfRule>
    <cfRule type="expression" dxfId="3538" priority="3531" stopIfTrue="1">
      <formula>OR(F565="[Balance]",F565="[Transfer]",ISBLANK(F565))</formula>
    </cfRule>
    <cfRule type="expression" dxfId="3537" priority="3532" stopIfTrue="1">
      <formula>OR(ISERROR(MATCH(F565,yearlyA,0)),ISERROR(MATCH(F565,monthlyA,0)))</formula>
    </cfRule>
  </conditionalFormatting>
  <conditionalFormatting sqref="A565">
    <cfRule type="expression" dxfId="3536" priority="3533" stopIfTrue="1">
      <formula>AND(ISERROR(MATCH(A565,accounts,0)),NOT(ISBLANK(A565)))</formula>
    </cfRule>
  </conditionalFormatting>
  <conditionalFormatting sqref="N565">
    <cfRule type="cellIs" dxfId="3535" priority="3524" stopIfTrue="1" operator="lessThan">
      <formula>0</formula>
    </cfRule>
  </conditionalFormatting>
  <conditionalFormatting sqref="F565">
    <cfRule type="expression" dxfId="3534" priority="3525" stopIfTrue="1">
      <formula>AND(NOT(ISBLANK(F565)),ISERROR(MATCH(F565,categories,0)))</formula>
    </cfRule>
    <cfRule type="expression" dxfId="3533" priority="3526" stopIfTrue="1">
      <formula>OR(F565="[Balance]",F565="[Transfer]",ISBLANK(F565))</formula>
    </cfRule>
    <cfRule type="expression" dxfId="3532" priority="3527" stopIfTrue="1">
      <formula>OR(ISERROR(MATCH(F565,yearlyA,0)),ISERROR(MATCH(F565,monthlyA,0)))</formula>
    </cfRule>
  </conditionalFormatting>
  <conditionalFormatting sqref="A565">
    <cfRule type="expression" dxfId="3531" priority="3528" stopIfTrue="1">
      <formula>AND(ISERROR(MATCH(A565,accounts,0)),NOT(ISBLANK(A565)))</formula>
    </cfRule>
  </conditionalFormatting>
  <conditionalFormatting sqref="N567">
    <cfRule type="cellIs" dxfId="3530" priority="3519" stopIfTrue="1" operator="lessThan">
      <formula>0</formula>
    </cfRule>
  </conditionalFormatting>
  <conditionalFormatting sqref="F567">
    <cfRule type="expression" dxfId="3529" priority="3520" stopIfTrue="1">
      <formula>AND(NOT(ISBLANK(F567)),ISERROR(MATCH(F567,categories,0)))</formula>
    </cfRule>
    <cfRule type="expression" dxfId="3528" priority="3521" stopIfTrue="1">
      <formula>OR(F567="[Balance]",F567="[Transfer]",ISBLANK(F567))</formula>
    </cfRule>
    <cfRule type="expression" dxfId="3527" priority="3522" stopIfTrue="1">
      <formula>OR(ISERROR(MATCH(F567,yearlyA,0)),ISERROR(MATCH(F567,monthlyA,0)))</formula>
    </cfRule>
  </conditionalFormatting>
  <conditionalFormatting sqref="A567">
    <cfRule type="expression" dxfId="3526" priority="3523" stopIfTrue="1">
      <formula>AND(ISERROR(MATCH(A567,accounts,0)),NOT(ISBLANK(A567)))</formula>
    </cfRule>
  </conditionalFormatting>
  <conditionalFormatting sqref="N567">
    <cfRule type="cellIs" dxfId="3525" priority="3514" stopIfTrue="1" operator="lessThan">
      <formula>0</formula>
    </cfRule>
  </conditionalFormatting>
  <conditionalFormatting sqref="F567">
    <cfRule type="expression" dxfId="3524" priority="3515" stopIfTrue="1">
      <formula>AND(NOT(ISBLANK(F567)),ISERROR(MATCH(F567,categories,0)))</formula>
    </cfRule>
    <cfRule type="expression" dxfId="3523" priority="3516" stopIfTrue="1">
      <formula>OR(F567="[Balance]",F567="[Transfer]",ISBLANK(F567))</formula>
    </cfRule>
    <cfRule type="expression" dxfId="3522" priority="3517" stopIfTrue="1">
      <formula>OR(ISERROR(MATCH(F567,yearlyA,0)),ISERROR(MATCH(F567,monthlyA,0)))</formula>
    </cfRule>
  </conditionalFormatting>
  <conditionalFormatting sqref="A567">
    <cfRule type="expression" dxfId="3521" priority="3518" stopIfTrue="1">
      <formula>AND(ISERROR(MATCH(A567,accounts,0)),NOT(ISBLANK(A567)))</formula>
    </cfRule>
  </conditionalFormatting>
  <conditionalFormatting sqref="N566">
    <cfRule type="cellIs" dxfId="3520" priority="3509" stopIfTrue="1" operator="lessThan">
      <formula>0</formula>
    </cfRule>
  </conditionalFormatting>
  <conditionalFormatting sqref="F566">
    <cfRule type="expression" dxfId="3519" priority="3510" stopIfTrue="1">
      <formula>AND(NOT(ISBLANK(F566)),ISERROR(MATCH(F566,categories,0)))</formula>
    </cfRule>
    <cfRule type="expression" dxfId="3518" priority="3511" stopIfTrue="1">
      <formula>OR(F566="[Balance]",F566="[Transfer]",ISBLANK(F566))</formula>
    </cfRule>
    <cfRule type="expression" dxfId="3517" priority="3512" stopIfTrue="1">
      <formula>OR(ISERROR(MATCH(F566,yearlyA,0)),ISERROR(MATCH(F566,monthlyA,0)))</formula>
    </cfRule>
  </conditionalFormatting>
  <conditionalFormatting sqref="A566">
    <cfRule type="expression" dxfId="3516" priority="3513" stopIfTrue="1">
      <formula>AND(ISERROR(MATCH(A566,accounts,0)),NOT(ISBLANK(A566)))</formula>
    </cfRule>
  </conditionalFormatting>
  <conditionalFormatting sqref="N566">
    <cfRule type="cellIs" dxfId="3515" priority="3504" stopIfTrue="1" operator="lessThan">
      <formula>0</formula>
    </cfRule>
  </conditionalFormatting>
  <conditionalFormatting sqref="F566">
    <cfRule type="expression" dxfId="3514" priority="3505" stopIfTrue="1">
      <formula>AND(NOT(ISBLANK(F566)),ISERROR(MATCH(F566,categories,0)))</formula>
    </cfRule>
    <cfRule type="expression" dxfId="3513" priority="3506" stopIfTrue="1">
      <formula>OR(F566="[Balance]",F566="[Transfer]",ISBLANK(F566))</formula>
    </cfRule>
    <cfRule type="expression" dxfId="3512" priority="3507" stopIfTrue="1">
      <formula>OR(ISERROR(MATCH(F566,yearlyA,0)),ISERROR(MATCH(F566,monthlyA,0)))</formula>
    </cfRule>
  </conditionalFormatting>
  <conditionalFormatting sqref="A566">
    <cfRule type="expression" dxfId="3511" priority="3508" stopIfTrue="1">
      <formula>AND(ISERROR(MATCH(A566,accounts,0)),NOT(ISBLANK(A566)))</formula>
    </cfRule>
  </conditionalFormatting>
  <conditionalFormatting sqref="N568">
    <cfRule type="cellIs" dxfId="3510" priority="3499" stopIfTrue="1" operator="lessThan">
      <formula>0</formula>
    </cfRule>
  </conditionalFormatting>
  <conditionalFormatting sqref="F568">
    <cfRule type="expression" dxfId="3509" priority="3500" stopIfTrue="1">
      <formula>AND(NOT(ISBLANK(F568)),ISERROR(MATCH(F568,categories,0)))</formula>
    </cfRule>
    <cfRule type="expression" dxfId="3508" priority="3501" stopIfTrue="1">
      <formula>OR(F568="[Balance]",F568="[Transfer]",ISBLANK(F568))</formula>
    </cfRule>
    <cfRule type="expression" dxfId="3507" priority="3502" stopIfTrue="1">
      <formula>OR(ISERROR(MATCH(F568,yearlyA,0)),ISERROR(MATCH(F568,monthlyA,0)))</formula>
    </cfRule>
  </conditionalFormatting>
  <conditionalFormatting sqref="A568">
    <cfRule type="expression" dxfId="3506" priority="3503" stopIfTrue="1">
      <formula>AND(ISERROR(MATCH(A568,accounts,0)),NOT(ISBLANK(A568)))</formula>
    </cfRule>
  </conditionalFormatting>
  <conditionalFormatting sqref="N568">
    <cfRule type="cellIs" dxfId="3505" priority="3494" stopIfTrue="1" operator="lessThan">
      <formula>0</formula>
    </cfRule>
  </conditionalFormatting>
  <conditionalFormatting sqref="F568">
    <cfRule type="expression" dxfId="3504" priority="3495" stopIfTrue="1">
      <formula>AND(NOT(ISBLANK(F568)),ISERROR(MATCH(F568,categories,0)))</formula>
    </cfRule>
    <cfRule type="expression" dxfId="3503" priority="3496" stopIfTrue="1">
      <formula>OR(F568="[Balance]",F568="[Transfer]",ISBLANK(F568))</formula>
    </cfRule>
    <cfRule type="expression" dxfId="3502" priority="3497" stopIfTrue="1">
      <formula>OR(ISERROR(MATCH(F568,yearlyA,0)),ISERROR(MATCH(F568,monthlyA,0)))</formula>
    </cfRule>
  </conditionalFormatting>
  <conditionalFormatting sqref="A568">
    <cfRule type="expression" dxfId="3501" priority="3498" stopIfTrue="1">
      <formula>AND(ISERROR(MATCH(A568,accounts,0)),NOT(ISBLANK(A568)))</formula>
    </cfRule>
  </conditionalFormatting>
  <conditionalFormatting sqref="N570">
    <cfRule type="cellIs" dxfId="3500" priority="3489" stopIfTrue="1" operator="lessThan">
      <formula>0</formula>
    </cfRule>
  </conditionalFormatting>
  <conditionalFormatting sqref="F570">
    <cfRule type="expression" dxfId="3499" priority="3490" stopIfTrue="1">
      <formula>AND(NOT(ISBLANK(F570)),ISERROR(MATCH(F570,categories,0)))</formula>
    </cfRule>
    <cfRule type="expression" dxfId="3498" priority="3491" stopIfTrue="1">
      <formula>OR(F570="[Balance]",F570="[Transfer]",ISBLANK(F570))</formula>
    </cfRule>
    <cfRule type="expression" dxfId="3497" priority="3492" stopIfTrue="1">
      <formula>OR(ISERROR(MATCH(F570,yearlyA,0)),ISERROR(MATCH(F570,monthlyA,0)))</formula>
    </cfRule>
  </conditionalFormatting>
  <conditionalFormatting sqref="A570">
    <cfRule type="expression" dxfId="3496" priority="3493" stopIfTrue="1">
      <formula>AND(ISERROR(MATCH(A570,accounts,0)),NOT(ISBLANK(A570)))</formula>
    </cfRule>
  </conditionalFormatting>
  <conditionalFormatting sqref="N570">
    <cfRule type="cellIs" dxfId="3495" priority="3484" stopIfTrue="1" operator="lessThan">
      <formula>0</formula>
    </cfRule>
  </conditionalFormatting>
  <conditionalFormatting sqref="F570">
    <cfRule type="expression" dxfId="3494" priority="3485" stopIfTrue="1">
      <formula>AND(NOT(ISBLANK(F570)),ISERROR(MATCH(F570,categories,0)))</formula>
    </cfRule>
    <cfRule type="expression" dxfId="3493" priority="3486" stopIfTrue="1">
      <formula>OR(F570="[Balance]",F570="[Transfer]",ISBLANK(F570))</formula>
    </cfRule>
    <cfRule type="expression" dxfId="3492" priority="3487" stopIfTrue="1">
      <formula>OR(ISERROR(MATCH(F570,yearlyA,0)),ISERROR(MATCH(F570,monthlyA,0)))</formula>
    </cfRule>
  </conditionalFormatting>
  <conditionalFormatting sqref="A570">
    <cfRule type="expression" dxfId="3491" priority="3488" stopIfTrue="1">
      <formula>AND(ISERROR(MATCH(A570,accounts,0)),NOT(ISBLANK(A570)))</formula>
    </cfRule>
  </conditionalFormatting>
  <conditionalFormatting sqref="N569">
    <cfRule type="cellIs" dxfId="3490" priority="3479" stopIfTrue="1" operator="lessThan">
      <formula>0</formula>
    </cfRule>
  </conditionalFormatting>
  <conditionalFormatting sqref="F569">
    <cfRule type="expression" dxfId="3489" priority="3480" stopIfTrue="1">
      <formula>AND(NOT(ISBLANK(F569)),ISERROR(MATCH(F569,categories,0)))</formula>
    </cfRule>
    <cfRule type="expression" dxfId="3488" priority="3481" stopIfTrue="1">
      <formula>OR(F569="[Balance]",F569="[Transfer]",ISBLANK(F569))</formula>
    </cfRule>
    <cfRule type="expression" dxfId="3487" priority="3482" stopIfTrue="1">
      <formula>OR(ISERROR(MATCH(F569,yearlyA,0)),ISERROR(MATCH(F569,monthlyA,0)))</formula>
    </cfRule>
  </conditionalFormatting>
  <conditionalFormatting sqref="A569">
    <cfRule type="expression" dxfId="3486" priority="3483" stopIfTrue="1">
      <formula>AND(ISERROR(MATCH(A569,accounts,0)),NOT(ISBLANK(A569)))</formula>
    </cfRule>
  </conditionalFormatting>
  <conditionalFormatting sqref="N569">
    <cfRule type="cellIs" dxfId="3485" priority="3474" stopIfTrue="1" operator="lessThan">
      <formula>0</formula>
    </cfRule>
  </conditionalFormatting>
  <conditionalFormatting sqref="F569">
    <cfRule type="expression" dxfId="3484" priority="3475" stopIfTrue="1">
      <formula>AND(NOT(ISBLANK(F569)),ISERROR(MATCH(F569,categories,0)))</formula>
    </cfRule>
    <cfRule type="expression" dxfId="3483" priority="3476" stopIfTrue="1">
      <formula>OR(F569="[Balance]",F569="[Transfer]",ISBLANK(F569))</formula>
    </cfRule>
    <cfRule type="expression" dxfId="3482" priority="3477" stopIfTrue="1">
      <formula>OR(ISERROR(MATCH(F569,yearlyA,0)),ISERROR(MATCH(F569,monthlyA,0)))</formula>
    </cfRule>
  </conditionalFormatting>
  <conditionalFormatting sqref="A569">
    <cfRule type="expression" dxfId="3481" priority="3478" stopIfTrue="1">
      <formula>AND(ISERROR(MATCH(A569,accounts,0)),NOT(ISBLANK(A569)))</formula>
    </cfRule>
  </conditionalFormatting>
  <conditionalFormatting sqref="N571">
    <cfRule type="cellIs" dxfId="3480" priority="3469" stopIfTrue="1" operator="lessThan">
      <formula>0</formula>
    </cfRule>
  </conditionalFormatting>
  <conditionalFormatting sqref="F571">
    <cfRule type="expression" dxfId="3479" priority="3470" stopIfTrue="1">
      <formula>AND(NOT(ISBLANK(F571)),ISERROR(MATCH(F571,categories,0)))</formula>
    </cfRule>
    <cfRule type="expression" dxfId="3478" priority="3471" stopIfTrue="1">
      <formula>OR(F571="[Balance]",F571="[Transfer]",ISBLANK(F571))</formula>
    </cfRule>
    <cfRule type="expression" dxfId="3477" priority="3472" stopIfTrue="1">
      <formula>OR(ISERROR(MATCH(F571,yearlyA,0)),ISERROR(MATCH(F571,monthlyA,0)))</formula>
    </cfRule>
  </conditionalFormatting>
  <conditionalFormatting sqref="A571">
    <cfRule type="expression" dxfId="3476" priority="3473" stopIfTrue="1">
      <formula>AND(ISERROR(MATCH(A571,accounts,0)),NOT(ISBLANK(A571)))</formula>
    </cfRule>
  </conditionalFormatting>
  <conditionalFormatting sqref="N571">
    <cfRule type="cellIs" dxfId="3475" priority="3464" stopIfTrue="1" operator="lessThan">
      <formula>0</formula>
    </cfRule>
  </conditionalFormatting>
  <conditionalFormatting sqref="F571">
    <cfRule type="expression" dxfId="3474" priority="3465" stopIfTrue="1">
      <formula>AND(NOT(ISBLANK(F571)),ISERROR(MATCH(F571,categories,0)))</formula>
    </cfRule>
    <cfRule type="expression" dxfId="3473" priority="3466" stopIfTrue="1">
      <formula>OR(F571="[Balance]",F571="[Transfer]",ISBLANK(F571))</formula>
    </cfRule>
    <cfRule type="expression" dxfId="3472" priority="3467" stopIfTrue="1">
      <formula>OR(ISERROR(MATCH(F571,yearlyA,0)),ISERROR(MATCH(F571,monthlyA,0)))</formula>
    </cfRule>
  </conditionalFormatting>
  <conditionalFormatting sqref="A571">
    <cfRule type="expression" dxfId="3471" priority="3468" stopIfTrue="1">
      <formula>AND(ISERROR(MATCH(A571,accounts,0)),NOT(ISBLANK(A571)))</formula>
    </cfRule>
  </conditionalFormatting>
  <conditionalFormatting sqref="N573">
    <cfRule type="cellIs" dxfId="3470" priority="3459" stopIfTrue="1" operator="lessThan">
      <formula>0</formula>
    </cfRule>
  </conditionalFormatting>
  <conditionalFormatting sqref="F573">
    <cfRule type="expression" dxfId="3469" priority="3460" stopIfTrue="1">
      <formula>AND(NOT(ISBLANK(F573)),ISERROR(MATCH(F573,categories,0)))</formula>
    </cfRule>
    <cfRule type="expression" dxfId="3468" priority="3461" stopIfTrue="1">
      <formula>OR(F573="[Balance]",F573="[Transfer]",ISBLANK(F573))</formula>
    </cfRule>
    <cfRule type="expression" dxfId="3467" priority="3462" stopIfTrue="1">
      <formula>OR(ISERROR(MATCH(F573,yearlyA,0)),ISERROR(MATCH(F573,monthlyA,0)))</formula>
    </cfRule>
  </conditionalFormatting>
  <conditionalFormatting sqref="A573">
    <cfRule type="expression" dxfId="3466" priority="3463" stopIfTrue="1">
      <formula>AND(ISERROR(MATCH(A573,accounts,0)),NOT(ISBLANK(A573)))</formula>
    </cfRule>
  </conditionalFormatting>
  <conditionalFormatting sqref="N573">
    <cfRule type="cellIs" dxfId="3465" priority="3454" stopIfTrue="1" operator="lessThan">
      <formula>0</formula>
    </cfRule>
  </conditionalFormatting>
  <conditionalFormatting sqref="F573">
    <cfRule type="expression" dxfId="3464" priority="3455" stopIfTrue="1">
      <formula>AND(NOT(ISBLANK(F573)),ISERROR(MATCH(F573,categories,0)))</formula>
    </cfRule>
    <cfRule type="expression" dxfId="3463" priority="3456" stopIfTrue="1">
      <formula>OR(F573="[Balance]",F573="[Transfer]",ISBLANK(F573))</formula>
    </cfRule>
    <cfRule type="expression" dxfId="3462" priority="3457" stopIfTrue="1">
      <formula>OR(ISERROR(MATCH(F573,yearlyA,0)),ISERROR(MATCH(F573,monthlyA,0)))</formula>
    </cfRule>
  </conditionalFormatting>
  <conditionalFormatting sqref="A573">
    <cfRule type="expression" dxfId="3461" priority="3458" stopIfTrue="1">
      <formula>AND(ISERROR(MATCH(A573,accounts,0)),NOT(ISBLANK(A573)))</formula>
    </cfRule>
  </conditionalFormatting>
  <conditionalFormatting sqref="N572">
    <cfRule type="cellIs" dxfId="3460" priority="3449" stopIfTrue="1" operator="lessThan">
      <formula>0</formula>
    </cfRule>
  </conditionalFormatting>
  <conditionalFormatting sqref="F572">
    <cfRule type="expression" dxfId="3459" priority="3450" stopIfTrue="1">
      <formula>AND(NOT(ISBLANK(F572)),ISERROR(MATCH(F572,categories,0)))</formula>
    </cfRule>
    <cfRule type="expression" dxfId="3458" priority="3451" stopIfTrue="1">
      <formula>OR(F572="[Balance]",F572="[Transfer]",ISBLANK(F572))</formula>
    </cfRule>
    <cfRule type="expression" dxfId="3457" priority="3452" stopIfTrue="1">
      <formula>OR(ISERROR(MATCH(F572,yearlyA,0)),ISERROR(MATCH(F572,monthlyA,0)))</formula>
    </cfRule>
  </conditionalFormatting>
  <conditionalFormatting sqref="A572">
    <cfRule type="expression" dxfId="3456" priority="3453" stopIfTrue="1">
      <formula>AND(ISERROR(MATCH(A572,accounts,0)),NOT(ISBLANK(A572)))</formula>
    </cfRule>
  </conditionalFormatting>
  <conditionalFormatting sqref="N572">
    <cfRule type="cellIs" dxfId="3455" priority="3444" stopIfTrue="1" operator="lessThan">
      <formula>0</formula>
    </cfRule>
  </conditionalFormatting>
  <conditionalFormatting sqref="F572">
    <cfRule type="expression" dxfId="3454" priority="3445" stopIfTrue="1">
      <formula>AND(NOT(ISBLANK(F572)),ISERROR(MATCH(F572,categories,0)))</formula>
    </cfRule>
    <cfRule type="expression" dxfId="3453" priority="3446" stopIfTrue="1">
      <formula>OR(F572="[Balance]",F572="[Transfer]",ISBLANK(F572))</formula>
    </cfRule>
    <cfRule type="expression" dxfId="3452" priority="3447" stopIfTrue="1">
      <formula>OR(ISERROR(MATCH(F572,yearlyA,0)),ISERROR(MATCH(F572,monthlyA,0)))</formula>
    </cfRule>
  </conditionalFormatting>
  <conditionalFormatting sqref="A572">
    <cfRule type="expression" dxfId="3451" priority="3448" stopIfTrue="1">
      <formula>AND(ISERROR(MATCH(A572,accounts,0)),NOT(ISBLANK(A572)))</formula>
    </cfRule>
  </conditionalFormatting>
  <conditionalFormatting sqref="N575">
    <cfRule type="cellIs" dxfId="3450" priority="3439" stopIfTrue="1" operator="lessThan">
      <formula>0</formula>
    </cfRule>
  </conditionalFormatting>
  <conditionalFormatting sqref="F575">
    <cfRule type="expression" dxfId="3449" priority="3440" stopIfTrue="1">
      <formula>AND(NOT(ISBLANK(F575)),ISERROR(MATCH(F575,categories,0)))</formula>
    </cfRule>
    <cfRule type="expression" dxfId="3448" priority="3441" stopIfTrue="1">
      <formula>OR(F575="[Balance]",F575="[Transfer]",ISBLANK(F575))</formula>
    </cfRule>
    <cfRule type="expression" dxfId="3447" priority="3442" stopIfTrue="1">
      <formula>OR(ISERROR(MATCH(F575,yearlyA,0)),ISERROR(MATCH(F575,monthlyA,0)))</formula>
    </cfRule>
  </conditionalFormatting>
  <conditionalFormatting sqref="A575">
    <cfRule type="expression" dxfId="3446" priority="3443" stopIfTrue="1">
      <formula>AND(ISERROR(MATCH(A575,accounts,0)),NOT(ISBLANK(A575)))</formula>
    </cfRule>
  </conditionalFormatting>
  <conditionalFormatting sqref="N575">
    <cfRule type="cellIs" dxfId="3445" priority="3434" stopIfTrue="1" operator="lessThan">
      <formula>0</formula>
    </cfRule>
  </conditionalFormatting>
  <conditionalFormatting sqref="F575">
    <cfRule type="expression" dxfId="3444" priority="3435" stopIfTrue="1">
      <formula>AND(NOT(ISBLANK(F575)),ISERROR(MATCH(F575,categories,0)))</formula>
    </cfRule>
    <cfRule type="expression" dxfId="3443" priority="3436" stopIfTrue="1">
      <formula>OR(F575="[Balance]",F575="[Transfer]",ISBLANK(F575))</formula>
    </cfRule>
    <cfRule type="expression" dxfId="3442" priority="3437" stopIfTrue="1">
      <formula>OR(ISERROR(MATCH(F575,yearlyA,0)),ISERROR(MATCH(F575,monthlyA,0)))</formula>
    </cfRule>
  </conditionalFormatting>
  <conditionalFormatting sqref="A575">
    <cfRule type="expression" dxfId="3441" priority="3438" stopIfTrue="1">
      <formula>AND(ISERROR(MATCH(A575,accounts,0)),NOT(ISBLANK(A575)))</formula>
    </cfRule>
  </conditionalFormatting>
  <conditionalFormatting sqref="N574">
    <cfRule type="cellIs" dxfId="3440" priority="3429" stopIfTrue="1" operator="lessThan">
      <formula>0</formula>
    </cfRule>
  </conditionalFormatting>
  <conditionalFormatting sqref="F574">
    <cfRule type="expression" dxfId="3439" priority="3430" stopIfTrue="1">
      <formula>AND(NOT(ISBLANK(F574)),ISERROR(MATCH(F574,categories,0)))</formula>
    </cfRule>
    <cfRule type="expression" dxfId="3438" priority="3431" stopIfTrue="1">
      <formula>OR(F574="[Balance]",F574="[Transfer]",ISBLANK(F574))</formula>
    </cfRule>
    <cfRule type="expression" dxfId="3437" priority="3432" stopIfTrue="1">
      <formula>OR(ISERROR(MATCH(F574,yearlyA,0)),ISERROR(MATCH(F574,monthlyA,0)))</formula>
    </cfRule>
  </conditionalFormatting>
  <conditionalFormatting sqref="A574">
    <cfRule type="expression" dxfId="3436" priority="3433" stopIfTrue="1">
      <formula>AND(ISERROR(MATCH(A574,accounts,0)),NOT(ISBLANK(A574)))</formula>
    </cfRule>
  </conditionalFormatting>
  <conditionalFormatting sqref="N574">
    <cfRule type="cellIs" dxfId="3435" priority="3424" stopIfTrue="1" operator="lessThan">
      <formula>0</formula>
    </cfRule>
  </conditionalFormatting>
  <conditionalFormatting sqref="F574">
    <cfRule type="expression" dxfId="3434" priority="3425" stopIfTrue="1">
      <formula>AND(NOT(ISBLANK(F574)),ISERROR(MATCH(F574,categories,0)))</formula>
    </cfRule>
    <cfRule type="expression" dxfId="3433" priority="3426" stopIfTrue="1">
      <formula>OR(F574="[Balance]",F574="[Transfer]",ISBLANK(F574))</formula>
    </cfRule>
    <cfRule type="expression" dxfId="3432" priority="3427" stopIfTrue="1">
      <formula>OR(ISERROR(MATCH(F574,yearlyA,0)),ISERROR(MATCH(F574,monthlyA,0)))</formula>
    </cfRule>
  </conditionalFormatting>
  <conditionalFormatting sqref="A574">
    <cfRule type="expression" dxfId="3431" priority="3428" stopIfTrue="1">
      <formula>AND(ISERROR(MATCH(A574,accounts,0)),NOT(ISBLANK(A574)))</formula>
    </cfRule>
  </conditionalFormatting>
  <conditionalFormatting sqref="N576">
    <cfRule type="cellIs" dxfId="3430" priority="3419" stopIfTrue="1" operator="lessThan">
      <formula>0</formula>
    </cfRule>
  </conditionalFormatting>
  <conditionalFormatting sqref="F576">
    <cfRule type="expression" dxfId="3429" priority="3420" stopIfTrue="1">
      <formula>AND(NOT(ISBLANK(F576)),ISERROR(MATCH(F576,categories,0)))</formula>
    </cfRule>
    <cfRule type="expression" dxfId="3428" priority="3421" stopIfTrue="1">
      <formula>OR(F576="[Balance]",F576="[Transfer]",ISBLANK(F576))</formula>
    </cfRule>
    <cfRule type="expression" dxfId="3427" priority="3422" stopIfTrue="1">
      <formula>OR(ISERROR(MATCH(F576,yearlyA,0)),ISERROR(MATCH(F576,monthlyA,0)))</formula>
    </cfRule>
  </conditionalFormatting>
  <conditionalFormatting sqref="A576">
    <cfRule type="expression" dxfId="3426" priority="3423" stopIfTrue="1">
      <formula>AND(ISERROR(MATCH(A576,accounts,0)),NOT(ISBLANK(A576)))</formula>
    </cfRule>
  </conditionalFormatting>
  <conditionalFormatting sqref="N576">
    <cfRule type="cellIs" dxfId="3425" priority="3414" stopIfTrue="1" operator="lessThan">
      <formula>0</formula>
    </cfRule>
  </conditionalFormatting>
  <conditionalFormatting sqref="F576">
    <cfRule type="expression" dxfId="3424" priority="3415" stopIfTrue="1">
      <formula>AND(NOT(ISBLANK(F576)),ISERROR(MATCH(F576,categories,0)))</formula>
    </cfRule>
    <cfRule type="expression" dxfId="3423" priority="3416" stopIfTrue="1">
      <formula>OR(F576="[Balance]",F576="[Transfer]",ISBLANK(F576))</formula>
    </cfRule>
    <cfRule type="expression" dxfId="3422" priority="3417" stopIfTrue="1">
      <formula>OR(ISERROR(MATCH(F576,yearlyA,0)),ISERROR(MATCH(F576,monthlyA,0)))</formula>
    </cfRule>
  </conditionalFormatting>
  <conditionalFormatting sqref="A576">
    <cfRule type="expression" dxfId="3421" priority="3418" stopIfTrue="1">
      <formula>AND(ISERROR(MATCH(A576,accounts,0)),NOT(ISBLANK(A576)))</formula>
    </cfRule>
  </conditionalFormatting>
  <conditionalFormatting sqref="N578">
    <cfRule type="cellIs" dxfId="3420" priority="3409" stopIfTrue="1" operator="lessThan">
      <formula>0</formula>
    </cfRule>
  </conditionalFormatting>
  <conditionalFormatting sqref="F578">
    <cfRule type="expression" dxfId="3419" priority="3410" stopIfTrue="1">
      <formula>AND(NOT(ISBLANK(F578)),ISERROR(MATCH(F578,categories,0)))</formula>
    </cfRule>
    <cfRule type="expression" dxfId="3418" priority="3411" stopIfTrue="1">
      <formula>OR(F578="[Balance]",F578="[Transfer]",ISBLANK(F578))</formula>
    </cfRule>
    <cfRule type="expression" dxfId="3417" priority="3412" stopIfTrue="1">
      <formula>OR(ISERROR(MATCH(F578,yearlyA,0)),ISERROR(MATCH(F578,monthlyA,0)))</formula>
    </cfRule>
  </conditionalFormatting>
  <conditionalFormatting sqref="A578">
    <cfRule type="expression" dxfId="3416" priority="3413" stopIfTrue="1">
      <formula>AND(ISERROR(MATCH(A578,accounts,0)),NOT(ISBLANK(A578)))</formula>
    </cfRule>
  </conditionalFormatting>
  <conditionalFormatting sqref="N578">
    <cfRule type="cellIs" dxfId="3415" priority="3404" stopIfTrue="1" operator="lessThan">
      <formula>0</formula>
    </cfRule>
  </conditionalFormatting>
  <conditionalFormatting sqref="F578">
    <cfRule type="expression" dxfId="3414" priority="3405" stopIfTrue="1">
      <formula>AND(NOT(ISBLANK(F578)),ISERROR(MATCH(F578,categories,0)))</formula>
    </cfRule>
    <cfRule type="expression" dxfId="3413" priority="3406" stopIfTrue="1">
      <formula>OR(F578="[Balance]",F578="[Transfer]",ISBLANK(F578))</formula>
    </cfRule>
    <cfRule type="expression" dxfId="3412" priority="3407" stopIfTrue="1">
      <formula>OR(ISERROR(MATCH(F578,yearlyA,0)),ISERROR(MATCH(F578,monthlyA,0)))</formula>
    </cfRule>
  </conditionalFormatting>
  <conditionalFormatting sqref="A578">
    <cfRule type="expression" dxfId="3411" priority="3408" stopIfTrue="1">
      <formula>AND(ISERROR(MATCH(A578,accounts,0)),NOT(ISBLANK(A578)))</formula>
    </cfRule>
  </conditionalFormatting>
  <conditionalFormatting sqref="N577">
    <cfRule type="cellIs" dxfId="3410" priority="3399" stopIfTrue="1" operator="lessThan">
      <formula>0</formula>
    </cfRule>
  </conditionalFormatting>
  <conditionalFormatting sqref="F577">
    <cfRule type="expression" dxfId="3409" priority="3400" stopIfTrue="1">
      <formula>AND(NOT(ISBLANK(F577)),ISERROR(MATCH(F577,categories,0)))</formula>
    </cfRule>
    <cfRule type="expression" dxfId="3408" priority="3401" stopIfTrue="1">
      <formula>OR(F577="[Balance]",F577="[Transfer]",ISBLANK(F577))</formula>
    </cfRule>
    <cfRule type="expression" dxfId="3407" priority="3402" stopIfTrue="1">
      <formula>OR(ISERROR(MATCH(F577,yearlyA,0)),ISERROR(MATCH(F577,monthlyA,0)))</formula>
    </cfRule>
  </conditionalFormatting>
  <conditionalFormatting sqref="A577">
    <cfRule type="expression" dxfId="3406" priority="3403" stopIfTrue="1">
      <formula>AND(ISERROR(MATCH(A577,accounts,0)),NOT(ISBLANK(A577)))</formula>
    </cfRule>
  </conditionalFormatting>
  <conditionalFormatting sqref="N577">
    <cfRule type="cellIs" dxfId="3405" priority="3394" stopIfTrue="1" operator="lessThan">
      <formula>0</formula>
    </cfRule>
  </conditionalFormatting>
  <conditionalFormatting sqref="F577">
    <cfRule type="expression" dxfId="3404" priority="3395" stopIfTrue="1">
      <formula>AND(NOT(ISBLANK(F577)),ISERROR(MATCH(F577,categories,0)))</formula>
    </cfRule>
    <cfRule type="expression" dxfId="3403" priority="3396" stopIfTrue="1">
      <formula>OR(F577="[Balance]",F577="[Transfer]",ISBLANK(F577))</formula>
    </cfRule>
    <cfRule type="expression" dxfId="3402" priority="3397" stopIfTrue="1">
      <formula>OR(ISERROR(MATCH(F577,yearlyA,0)),ISERROR(MATCH(F577,monthlyA,0)))</formula>
    </cfRule>
  </conditionalFormatting>
  <conditionalFormatting sqref="A577">
    <cfRule type="expression" dxfId="3401" priority="3398" stopIfTrue="1">
      <formula>AND(ISERROR(MATCH(A577,accounts,0)),NOT(ISBLANK(A577)))</formula>
    </cfRule>
  </conditionalFormatting>
  <conditionalFormatting sqref="N579">
    <cfRule type="cellIs" dxfId="3400" priority="3389" stopIfTrue="1" operator="lessThan">
      <formula>0</formula>
    </cfRule>
  </conditionalFormatting>
  <conditionalFormatting sqref="F579">
    <cfRule type="expression" dxfId="3399" priority="3390" stopIfTrue="1">
      <formula>AND(NOT(ISBLANK(F579)),ISERROR(MATCH(F579,categories,0)))</formula>
    </cfRule>
    <cfRule type="expression" dxfId="3398" priority="3391" stopIfTrue="1">
      <formula>OR(F579="[Balance]",F579="[Transfer]",ISBLANK(F579))</formula>
    </cfRule>
    <cfRule type="expression" dxfId="3397" priority="3392" stopIfTrue="1">
      <formula>OR(ISERROR(MATCH(F579,yearlyA,0)),ISERROR(MATCH(F579,monthlyA,0)))</formula>
    </cfRule>
  </conditionalFormatting>
  <conditionalFormatting sqref="A579">
    <cfRule type="expression" dxfId="3396" priority="3393" stopIfTrue="1">
      <formula>AND(ISERROR(MATCH(A579,accounts,0)),NOT(ISBLANK(A579)))</formula>
    </cfRule>
  </conditionalFormatting>
  <conditionalFormatting sqref="N579">
    <cfRule type="cellIs" dxfId="3395" priority="3384" stopIfTrue="1" operator="lessThan">
      <formula>0</formula>
    </cfRule>
  </conditionalFormatting>
  <conditionalFormatting sqref="F579">
    <cfRule type="expression" dxfId="3394" priority="3385" stopIfTrue="1">
      <formula>AND(NOT(ISBLANK(F579)),ISERROR(MATCH(F579,categories,0)))</formula>
    </cfRule>
    <cfRule type="expression" dxfId="3393" priority="3386" stopIfTrue="1">
      <formula>OR(F579="[Balance]",F579="[Transfer]",ISBLANK(F579))</formula>
    </cfRule>
    <cfRule type="expression" dxfId="3392" priority="3387" stopIfTrue="1">
      <formula>OR(ISERROR(MATCH(F579,yearlyA,0)),ISERROR(MATCH(F579,monthlyA,0)))</formula>
    </cfRule>
  </conditionalFormatting>
  <conditionalFormatting sqref="A579">
    <cfRule type="expression" dxfId="3391" priority="3388" stopIfTrue="1">
      <formula>AND(ISERROR(MATCH(A579,accounts,0)),NOT(ISBLANK(A579)))</formula>
    </cfRule>
  </conditionalFormatting>
  <conditionalFormatting sqref="N581">
    <cfRule type="cellIs" dxfId="3390" priority="3379" stopIfTrue="1" operator="lessThan">
      <formula>0</formula>
    </cfRule>
  </conditionalFormatting>
  <conditionalFormatting sqref="F581">
    <cfRule type="expression" dxfId="3389" priority="3380" stopIfTrue="1">
      <formula>AND(NOT(ISBLANK(F581)),ISERROR(MATCH(F581,categories,0)))</formula>
    </cfRule>
    <cfRule type="expression" dxfId="3388" priority="3381" stopIfTrue="1">
      <formula>OR(F581="[Balance]",F581="[Transfer]",ISBLANK(F581))</formula>
    </cfRule>
    <cfRule type="expression" dxfId="3387" priority="3382" stopIfTrue="1">
      <formula>OR(ISERROR(MATCH(F581,yearlyA,0)),ISERROR(MATCH(F581,monthlyA,0)))</formula>
    </cfRule>
  </conditionalFormatting>
  <conditionalFormatting sqref="A581">
    <cfRule type="expression" dxfId="3386" priority="3383" stopIfTrue="1">
      <formula>AND(ISERROR(MATCH(A581,accounts,0)),NOT(ISBLANK(A581)))</formula>
    </cfRule>
  </conditionalFormatting>
  <conditionalFormatting sqref="N581">
    <cfRule type="cellIs" dxfId="3385" priority="3374" stopIfTrue="1" operator="lessThan">
      <formula>0</formula>
    </cfRule>
  </conditionalFormatting>
  <conditionalFormatting sqref="F581">
    <cfRule type="expression" dxfId="3384" priority="3375" stopIfTrue="1">
      <formula>AND(NOT(ISBLANK(F581)),ISERROR(MATCH(F581,categories,0)))</formula>
    </cfRule>
    <cfRule type="expression" dxfId="3383" priority="3376" stopIfTrue="1">
      <formula>OR(F581="[Balance]",F581="[Transfer]",ISBLANK(F581))</formula>
    </cfRule>
    <cfRule type="expression" dxfId="3382" priority="3377" stopIfTrue="1">
      <formula>OR(ISERROR(MATCH(F581,yearlyA,0)),ISERROR(MATCH(F581,monthlyA,0)))</formula>
    </cfRule>
  </conditionalFormatting>
  <conditionalFormatting sqref="A581">
    <cfRule type="expression" dxfId="3381" priority="3378" stopIfTrue="1">
      <formula>AND(ISERROR(MATCH(A581,accounts,0)),NOT(ISBLANK(A581)))</formula>
    </cfRule>
  </conditionalFormatting>
  <conditionalFormatting sqref="N580">
    <cfRule type="cellIs" dxfId="3380" priority="3369" stopIfTrue="1" operator="lessThan">
      <formula>0</formula>
    </cfRule>
  </conditionalFormatting>
  <conditionalFormatting sqref="F580">
    <cfRule type="expression" dxfId="3379" priority="3370" stopIfTrue="1">
      <formula>AND(NOT(ISBLANK(F580)),ISERROR(MATCH(F580,categories,0)))</formula>
    </cfRule>
    <cfRule type="expression" dxfId="3378" priority="3371" stopIfTrue="1">
      <formula>OR(F580="[Balance]",F580="[Transfer]",ISBLANK(F580))</formula>
    </cfRule>
    <cfRule type="expression" dxfId="3377" priority="3372" stopIfTrue="1">
      <formula>OR(ISERROR(MATCH(F580,yearlyA,0)),ISERROR(MATCH(F580,monthlyA,0)))</formula>
    </cfRule>
  </conditionalFormatting>
  <conditionalFormatting sqref="A580">
    <cfRule type="expression" dxfId="3376" priority="3373" stopIfTrue="1">
      <formula>AND(ISERROR(MATCH(A580,accounts,0)),NOT(ISBLANK(A580)))</formula>
    </cfRule>
  </conditionalFormatting>
  <conditionalFormatting sqref="N580">
    <cfRule type="cellIs" dxfId="3375" priority="3364" stopIfTrue="1" operator="lessThan">
      <formula>0</formula>
    </cfRule>
  </conditionalFormatting>
  <conditionalFormatting sqref="F580">
    <cfRule type="expression" dxfId="3374" priority="3365" stopIfTrue="1">
      <formula>AND(NOT(ISBLANK(F580)),ISERROR(MATCH(F580,categories,0)))</formula>
    </cfRule>
    <cfRule type="expression" dxfId="3373" priority="3366" stopIfTrue="1">
      <formula>OR(F580="[Balance]",F580="[Transfer]",ISBLANK(F580))</formula>
    </cfRule>
    <cfRule type="expression" dxfId="3372" priority="3367" stopIfTrue="1">
      <formula>OR(ISERROR(MATCH(F580,yearlyA,0)),ISERROR(MATCH(F580,monthlyA,0)))</formula>
    </cfRule>
  </conditionalFormatting>
  <conditionalFormatting sqref="A580">
    <cfRule type="expression" dxfId="3371" priority="3368" stopIfTrue="1">
      <formula>AND(ISERROR(MATCH(A580,accounts,0)),NOT(ISBLANK(A580)))</formula>
    </cfRule>
  </conditionalFormatting>
  <conditionalFormatting sqref="N582">
    <cfRule type="cellIs" dxfId="3370" priority="3359" stopIfTrue="1" operator="lessThan">
      <formula>0</formula>
    </cfRule>
  </conditionalFormatting>
  <conditionalFormatting sqref="F582">
    <cfRule type="expression" dxfId="3369" priority="3360" stopIfTrue="1">
      <formula>AND(NOT(ISBLANK(F582)),ISERROR(MATCH(F582,categories,0)))</formula>
    </cfRule>
    <cfRule type="expression" dxfId="3368" priority="3361" stopIfTrue="1">
      <formula>OR(F582="[Balance]",F582="[Transfer]",ISBLANK(F582))</formula>
    </cfRule>
    <cfRule type="expression" dxfId="3367" priority="3362" stopIfTrue="1">
      <formula>OR(ISERROR(MATCH(F582,yearlyA,0)),ISERROR(MATCH(F582,monthlyA,0)))</formula>
    </cfRule>
  </conditionalFormatting>
  <conditionalFormatting sqref="A582">
    <cfRule type="expression" dxfId="3366" priority="3363" stopIfTrue="1">
      <formula>AND(ISERROR(MATCH(A582,accounts,0)),NOT(ISBLANK(A582)))</formula>
    </cfRule>
  </conditionalFormatting>
  <conditionalFormatting sqref="N582">
    <cfRule type="cellIs" dxfId="3365" priority="3354" stopIfTrue="1" operator="lessThan">
      <formula>0</formula>
    </cfRule>
  </conditionalFormatting>
  <conditionalFormatting sqref="F582">
    <cfRule type="expression" dxfId="3364" priority="3355" stopIfTrue="1">
      <formula>AND(NOT(ISBLANK(F582)),ISERROR(MATCH(F582,categories,0)))</formula>
    </cfRule>
    <cfRule type="expression" dxfId="3363" priority="3356" stopIfTrue="1">
      <formula>OR(F582="[Balance]",F582="[Transfer]",ISBLANK(F582))</formula>
    </cfRule>
    <cfRule type="expression" dxfId="3362" priority="3357" stopIfTrue="1">
      <formula>OR(ISERROR(MATCH(F582,yearlyA,0)),ISERROR(MATCH(F582,monthlyA,0)))</formula>
    </cfRule>
  </conditionalFormatting>
  <conditionalFormatting sqref="A582">
    <cfRule type="expression" dxfId="3361" priority="3358" stopIfTrue="1">
      <formula>AND(ISERROR(MATCH(A582,accounts,0)),NOT(ISBLANK(A582)))</formula>
    </cfRule>
  </conditionalFormatting>
  <conditionalFormatting sqref="N584">
    <cfRule type="cellIs" dxfId="3360" priority="3349" stopIfTrue="1" operator="lessThan">
      <formula>0</formula>
    </cfRule>
  </conditionalFormatting>
  <conditionalFormatting sqref="F584">
    <cfRule type="expression" dxfId="3359" priority="3350" stopIfTrue="1">
      <formula>AND(NOT(ISBLANK(F584)),ISERROR(MATCH(F584,categories,0)))</formula>
    </cfRule>
    <cfRule type="expression" dxfId="3358" priority="3351" stopIfTrue="1">
      <formula>OR(F584="[Balance]",F584="[Transfer]",ISBLANK(F584))</formula>
    </cfRule>
    <cfRule type="expression" dxfId="3357" priority="3352" stopIfTrue="1">
      <formula>OR(ISERROR(MATCH(F584,yearlyA,0)),ISERROR(MATCH(F584,monthlyA,0)))</formula>
    </cfRule>
  </conditionalFormatting>
  <conditionalFormatting sqref="A584">
    <cfRule type="expression" dxfId="3356" priority="3353" stopIfTrue="1">
      <formula>AND(ISERROR(MATCH(A584,accounts,0)),NOT(ISBLANK(A584)))</formula>
    </cfRule>
  </conditionalFormatting>
  <conditionalFormatting sqref="N584">
    <cfRule type="cellIs" dxfId="3355" priority="3344" stopIfTrue="1" operator="lessThan">
      <formula>0</formula>
    </cfRule>
  </conditionalFormatting>
  <conditionalFormatting sqref="F584">
    <cfRule type="expression" dxfId="3354" priority="3345" stopIfTrue="1">
      <formula>AND(NOT(ISBLANK(F584)),ISERROR(MATCH(F584,categories,0)))</formula>
    </cfRule>
    <cfRule type="expression" dxfId="3353" priority="3346" stopIfTrue="1">
      <formula>OR(F584="[Balance]",F584="[Transfer]",ISBLANK(F584))</formula>
    </cfRule>
    <cfRule type="expression" dxfId="3352" priority="3347" stopIfTrue="1">
      <formula>OR(ISERROR(MATCH(F584,yearlyA,0)),ISERROR(MATCH(F584,monthlyA,0)))</formula>
    </cfRule>
  </conditionalFormatting>
  <conditionalFormatting sqref="A584">
    <cfRule type="expression" dxfId="3351" priority="3348" stopIfTrue="1">
      <formula>AND(ISERROR(MATCH(A584,accounts,0)),NOT(ISBLANK(A584)))</formula>
    </cfRule>
  </conditionalFormatting>
  <conditionalFormatting sqref="N583">
    <cfRule type="cellIs" dxfId="3350" priority="3339" stopIfTrue="1" operator="lessThan">
      <formula>0</formula>
    </cfRule>
  </conditionalFormatting>
  <conditionalFormatting sqref="F583">
    <cfRule type="expression" dxfId="3349" priority="3340" stopIfTrue="1">
      <formula>AND(NOT(ISBLANK(F583)),ISERROR(MATCH(F583,categories,0)))</formula>
    </cfRule>
    <cfRule type="expression" dxfId="3348" priority="3341" stopIfTrue="1">
      <formula>OR(F583="[Balance]",F583="[Transfer]",ISBLANK(F583))</formula>
    </cfRule>
    <cfRule type="expression" dxfId="3347" priority="3342" stopIfTrue="1">
      <formula>OR(ISERROR(MATCH(F583,yearlyA,0)),ISERROR(MATCH(F583,monthlyA,0)))</formula>
    </cfRule>
  </conditionalFormatting>
  <conditionalFormatting sqref="A583">
    <cfRule type="expression" dxfId="3346" priority="3343" stopIfTrue="1">
      <formula>AND(ISERROR(MATCH(A583,accounts,0)),NOT(ISBLANK(A583)))</formula>
    </cfRule>
  </conditionalFormatting>
  <conditionalFormatting sqref="N583">
    <cfRule type="cellIs" dxfId="3345" priority="3334" stopIfTrue="1" operator="lessThan">
      <formula>0</formula>
    </cfRule>
  </conditionalFormatting>
  <conditionalFormatting sqref="F583">
    <cfRule type="expression" dxfId="3344" priority="3335" stopIfTrue="1">
      <formula>AND(NOT(ISBLANK(F583)),ISERROR(MATCH(F583,categories,0)))</formula>
    </cfRule>
    <cfRule type="expression" dxfId="3343" priority="3336" stopIfTrue="1">
      <formula>OR(F583="[Balance]",F583="[Transfer]",ISBLANK(F583))</formula>
    </cfRule>
    <cfRule type="expression" dxfId="3342" priority="3337" stopIfTrue="1">
      <formula>OR(ISERROR(MATCH(F583,yearlyA,0)),ISERROR(MATCH(F583,monthlyA,0)))</formula>
    </cfRule>
  </conditionalFormatting>
  <conditionalFormatting sqref="A583">
    <cfRule type="expression" dxfId="3341" priority="3338" stopIfTrue="1">
      <formula>AND(ISERROR(MATCH(A583,accounts,0)),NOT(ISBLANK(A583)))</formula>
    </cfRule>
  </conditionalFormatting>
  <conditionalFormatting sqref="N585">
    <cfRule type="cellIs" dxfId="3340" priority="3329" stopIfTrue="1" operator="lessThan">
      <formula>0</formula>
    </cfRule>
  </conditionalFormatting>
  <conditionalFormatting sqref="F585">
    <cfRule type="expression" dxfId="3339" priority="3330" stopIfTrue="1">
      <formula>AND(NOT(ISBLANK(F585)),ISERROR(MATCH(F585,categories,0)))</formula>
    </cfRule>
    <cfRule type="expression" dxfId="3338" priority="3331" stopIfTrue="1">
      <formula>OR(F585="[Balance]",F585="[Transfer]",ISBLANK(F585))</formula>
    </cfRule>
    <cfRule type="expression" dxfId="3337" priority="3332" stopIfTrue="1">
      <formula>OR(ISERROR(MATCH(F585,yearlyA,0)),ISERROR(MATCH(F585,monthlyA,0)))</formula>
    </cfRule>
  </conditionalFormatting>
  <conditionalFormatting sqref="A585">
    <cfRule type="expression" dxfId="3336" priority="3333" stopIfTrue="1">
      <formula>AND(ISERROR(MATCH(A585,accounts,0)),NOT(ISBLANK(A585)))</formula>
    </cfRule>
  </conditionalFormatting>
  <conditionalFormatting sqref="N585">
    <cfRule type="cellIs" dxfId="3335" priority="3324" stopIfTrue="1" operator="lessThan">
      <formula>0</formula>
    </cfRule>
  </conditionalFormatting>
  <conditionalFormatting sqref="F585">
    <cfRule type="expression" dxfId="3334" priority="3325" stopIfTrue="1">
      <formula>AND(NOT(ISBLANK(F585)),ISERROR(MATCH(F585,categories,0)))</formula>
    </cfRule>
    <cfRule type="expression" dxfId="3333" priority="3326" stopIfTrue="1">
      <formula>OR(F585="[Balance]",F585="[Transfer]",ISBLANK(F585))</formula>
    </cfRule>
    <cfRule type="expression" dxfId="3332" priority="3327" stopIfTrue="1">
      <formula>OR(ISERROR(MATCH(F585,yearlyA,0)),ISERROR(MATCH(F585,monthlyA,0)))</formula>
    </cfRule>
  </conditionalFormatting>
  <conditionalFormatting sqref="A585">
    <cfRule type="expression" dxfId="3331" priority="3328" stopIfTrue="1">
      <formula>AND(ISERROR(MATCH(A585,accounts,0)),NOT(ISBLANK(A585)))</formula>
    </cfRule>
  </conditionalFormatting>
  <conditionalFormatting sqref="N587">
    <cfRule type="cellIs" dxfId="3330" priority="3319" stopIfTrue="1" operator="lessThan">
      <formula>0</formula>
    </cfRule>
  </conditionalFormatting>
  <conditionalFormatting sqref="F587">
    <cfRule type="expression" dxfId="3329" priority="3320" stopIfTrue="1">
      <formula>AND(NOT(ISBLANK(F587)),ISERROR(MATCH(F587,categories,0)))</formula>
    </cfRule>
    <cfRule type="expression" dxfId="3328" priority="3321" stopIfTrue="1">
      <formula>OR(F587="[Balance]",F587="[Transfer]",ISBLANK(F587))</formula>
    </cfRule>
    <cfRule type="expression" dxfId="3327" priority="3322" stopIfTrue="1">
      <formula>OR(ISERROR(MATCH(F587,yearlyA,0)),ISERROR(MATCH(F587,monthlyA,0)))</formula>
    </cfRule>
  </conditionalFormatting>
  <conditionalFormatting sqref="A587">
    <cfRule type="expression" dxfId="3326" priority="3323" stopIfTrue="1">
      <formula>AND(ISERROR(MATCH(A587,accounts,0)),NOT(ISBLANK(A587)))</formula>
    </cfRule>
  </conditionalFormatting>
  <conditionalFormatting sqref="N587">
    <cfRule type="cellIs" dxfId="3325" priority="3314" stopIfTrue="1" operator="lessThan">
      <formula>0</formula>
    </cfRule>
  </conditionalFormatting>
  <conditionalFormatting sqref="F587">
    <cfRule type="expression" dxfId="3324" priority="3315" stopIfTrue="1">
      <formula>AND(NOT(ISBLANK(F587)),ISERROR(MATCH(F587,categories,0)))</formula>
    </cfRule>
    <cfRule type="expression" dxfId="3323" priority="3316" stopIfTrue="1">
      <formula>OR(F587="[Balance]",F587="[Transfer]",ISBLANK(F587))</formula>
    </cfRule>
    <cfRule type="expression" dxfId="3322" priority="3317" stopIfTrue="1">
      <formula>OR(ISERROR(MATCH(F587,yearlyA,0)),ISERROR(MATCH(F587,monthlyA,0)))</formula>
    </cfRule>
  </conditionalFormatting>
  <conditionalFormatting sqref="A587">
    <cfRule type="expression" dxfId="3321" priority="3318" stopIfTrue="1">
      <formula>AND(ISERROR(MATCH(A587,accounts,0)),NOT(ISBLANK(A587)))</formula>
    </cfRule>
  </conditionalFormatting>
  <conditionalFormatting sqref="N586">
    <cfRule type="cellIs" dxfId="3320" priority="3309" stopIfTrue="1" operator="lessThan">
      <formula>0</formula>
    </cfRule>
  </conditionalFormatting>
  <conditionalFormatting sqref="F586">
    <cfRule type="expression" dxfId="3319" priority="3310" stopIfTrue="1">
      <formula>AND(NOT(ISBLANK(F586)),ISERROR(MATCH(F586,categories,0)))</formula>
    </cfRule>
    <cfRule type="expression" dxfId="3318" priority="3311" stopIfTrue="1">
      <formula>OR(F586="[Balance]",F586="[Transfer]",ISBLANK(F586))</formula>
    </cfRule>
    <cfRule type="expression" dxfId="3317" priority="3312" stopIfTrue="1">
      <formula>OR(ISERROR(MATCH(F586,yearlyA,0)),ISERROR(MATCH(F586,monthlyA,0)))</formula>
    </cfRule>
  </conditionalFormatting>
  <conditionalFormatting sqref="A586">
    <cfRule type="expression" dxfId="3316" priority="3313" stopIfTrue="1">
      <formula>AND(ISERROR(MATCH(A586,accounts,0)),NOT(ISBLANK(A586)))</formula>
    </cfRule>
  </conditionalFormatting>
  <conditionalFormatting sqref="N586">
    <cfRule type="cellIs" dxfId="3315" priority="3304" stopIfTrue="1" operator="lessThan">
      <formula>0</formula>
    </cfRule>
  </conditionalFormatting>
  <conditionalFormatting sqref="F586">
    <cfRule type="expression" dxfId="3314" priority="3305" stopIfTrue="1">
      <formula>AND(NOT(ISBLANK(F586)),ISERROR(MATCH(F586,categories,0)))</formula>
    </cfRule>
    <cfRule type="expression" dxfId="3313" priority="3306" stopIfTrue="1">
      <formula>OR(F586="[Balance]",F586="[Transfer]",ISBLANK(F586))</formula>
    </cfRule>
    <cfRule type="expression" dxfId="3312" priority="3307" stopIfTrue="1">
      <formula>OR(ISERROR(MATCH(F586,yearlyA,0)),ISERROR(MATCH(F586,monthlyA,0)))</formula>
    </cfRule>
  </conditionalFormatting>
  <conditionalFormatting sqref="A586">
    <cfRule type="expression" dxfId="3311" priority="3308" stopIfTrue="1">
      <formula>AND(ISERROR(MATCH(A586,accounts,0)),NOT(ISBLANK(A586)))</formula>
    </cfRule>
  </conditionalFormatting>
  <conditionalFormatting sqref="N588">
    <cfRule type="cellIs" dxfId="3310" priority="3299" stopIfTrue="1" operator="lessThan">
      <formula>0</formula>
    </cfRule>
  </conditionalFormatting>
  <conditionalFormatting sqref="F588">
    <cfRule type="expression" dxfId="3309" priority="3300" stopIfTrue="1">
      <formula>AND(NOT(ISBLANK(F588)),ISERROR(MATCH(F588,categories,0)))</formula>
    </cfRule>
    <cfRule type="expression" dxfId="3308" priority="3301" stopIfTrue="1">
      <formula>OR(F588="[Balance]",F588="[Transfer]",ISBLANK(F588))</formula>
    </cfRule>
    <cfRule type="expression" dxfId="3307" priority="3302" stopIfTrue="1">
      <formula>OR(ISERROR(MATCH(F588,yearlyA,0)),ISERROR(MATCH(F588,monthlyA,0)))</formula>
    </cfRule>
  </conditionalFormatting>
  <conditionalFormatting sqref="A588">
    <cfRule type="expression" dxfId="3306" priority="3303" stopIfTrue="1">
      <formula>AND(ISERROR(MATCH(A588,accounts,0)),NOT(ISBLANK(A588)))</formula>
    </cfRule>
  </conditionalFormatting>
  <conditionalFormatting sqref="N588">
    <cfRule type="cellIs" dxfId="3305" priority="3294" stopIfTrue="1" operator="lessThan">
      <formula>0</formula>
    </cfRule>
  </conditionalFormatting>
  <conditionalFormatting sqref="F588">
    <cfRule type="expression" dxfId="3304" priority="3295" stopIfTrue="1">
      <formula>AND(NOT(ISBLANK(F588)),ISERROR(MATCH(F588,categories,0)))</formula>
    </cfRule>
    <cfRule type="expression" dxfId="3303" priority="3296" stopIfTrue="1">
      <formula>OR(F588="[Balance]",F588="[Transfer]",ISBLANK(F588))</formula>
    </cfRule>
    <cfRule type="expression" dxfId="3302" priority="3297" stopIfTrue="1">
      <formula>OR(ISERROR(MATCH(F588,yearlyA,0)),ISERROR(MATCH(F588,monthlyA,0)))</formula>
    </cfRule>
  </conditionalFormatting>
  <conditionalFormatting sqref="A588">
    <cfRule type="expression" dxfId="3301" priority="3298" stopIfTrue="1">
      <formula>AND(ISERROR(MATCH(A588,accounts,0)),NOT(ISBLANK(A588)))</formula>
    </cfRule>
  </conditionalFormatting>
  <conditionalFormatting sqref="N589">
    <cfRule type="cellIs" dxfId="3300" priority="3289" stopIfTrue="1" operator="lessThan">
      <formula>0</formula>
    </cfRule>
  </conditionalFormatting>
  <conditionalFormatting sqref="F589">
    <cfRule type="expression" dxfId="3299" priority="3290" stopIfTrue="1">
      <formula>AND(NOT(ISBLANK(F589)),ISERROR(MATCH(F589,categories,0)))</formula>
    </cfRule>
    <cfRule type="expression" dxfId="3298" priority="3291" stopIfTrue="1">
      <formula>OR(F589="[Balance]",F589="[Transfer]",ISBLANK(F589))</formula>
    </cfRule>
    <cfRule type="expression" dxfId="3297" priority="3292" stopIfTrue="1">
      <formula>OR(ISERROR(MATCH(F589,yearlyA,0)),ISERROR(MATCH(F589,monthlyA,0)))</formula>
    </cfRule>
  </conditionalFormatting>
  <conditionalFormatting sqref="A589">
    <cfRule type="expression" dxfId="3296" priority="3293" stopIfTrue="1">
      <formula>AND(ISERROR(MATCH(A589,accounts,0)),NOT(ISBLANK(A589)))</formula>
    </cfRule>
  </conditionalFormatting>
  <conditionalFormatting sqref="N589">
    <cfRule type="cellIs" dxfId="3295" priority="3284" stopIfTrue="1" operator="lessThan">
      <formula>0</formula>
    </cfRule>
  </conditionalFormatting>
  <conditionalFormatting sqref="F589">
    <cfRule type="expression" dxfId="3294" priority="3285" stopIfTrue="1">
      <formula>AND(NOT(ISBLANK(F589)),ISERROR(MATCH(F589,categories,0)))</formula>
    </cfRule>
    <cfRule type="expression" dxfId="3293" priority="3286" stopIfTrue="1">
      <formula>OR(F589="[Balance]",F589="[Transfer]",ISBLANK(F589))</formula>
    </cfRule>
    <cfRule type="expression" dxfId="3292" priority="3287" stopIfTrue="1">
      <formula>OR(ISERROR(MATCH(F589,yearlyA,0)),ISERROR(MATCH(F589,monthlyA,0)))</formula>
    </cfRule>
  </conditionalFormatting>
  <conditionalFormatting sqref="A589">
    <cfRule type="expression" dxfId="3291" priority="3288" stopIfTrue="1">
      <formula>AND(ISERROR(MATCH(A589,accounts,0)),NOT(ISBLANK(A589)))</formula>
    </cfRule>
  </conditionalFormatting>
  <conditionalFormatting sqref="N591">
    <cfRule type="cellIs" dxfId="3290" priority="3279" stopIfTrue="1" operator="lessThan">
      <formula>0</formula>
    </cfRule>
  </conditionalFormatting>
  <conditionalFormatting sqref="F591">
    <cfRule type="expression" dxfId="3289" priority="3280" stopIfTrue="1">
      <formula>AND(NOT(ISBLANK(F591)),ISERROR(MATCH(F591,categories,0)))</formula>
    </cfRule>
    <cfRule type="expression" dxfId="3288" priority="3281" stopIfTrue="1">
      <formula>OR(F591="[Balance]",F591="[Transfer]",ISBLANK(F591))</formula>
    </cfRule>
    <cfRule type="expression" dxfId="3287" priority="3282" stopIfTrue="1">
      <formula>OR(ISERROR(MATCH(F591,yearlyA,0)),ISERROR(MATCH(F591,monthlyA,0)))</formula>
    </cfRule>
  </conditionalFormatting>
  <conditionalFormatting sqref="A591">
    <cfRule type="expression" dxfId="3286" priority="3283" stopIfTrue="1">
      <formula>AND(ISERROR(MATCH(A591,accounts,0)),NOT(ISBLANK(A591)))</formula>
    </cfRule>
  </conditionalFormatting>
  <conditionalFormatting sqref="N591">
    <cfRule type="cellIs" dxfId="3285" priority="3274" stopIfTrue="1" operator="lessThan">
      <formula>0</formula>
    </cfRule>
  </conditionalFormatting>
  <conditionalFormatting sqref="F591">
    <cfRule type="expression" dxfId="3284" priority="3275" stopIfTrue="1">
      <formula>AND(NOT(ISBLANK(F591)),ISERROR(MATCH(F591,categories,0)))</formula>
    </cfRule>
    <cfRule type="expression" dxfId="3283" priority="3276" stopIfTrue="1">
      <formula>OR(F591="[Balance]",F591="[Transfer]",ISBLANK(F591))</formula>
    </cfRule>
    <cfRule type="expression" dxfId="3282" priority="3277" stopIfTrue="1">
      <formula>OR(ISERROR(MATCH(F591,yearlyA,0)),ISERROR(MATCH(F591,monthlyA,0)))</formula>
    </cfRule>
  </conditionalFormatting>
  <conditionalFormatting sqref="A591">
    <cfRule type="expression" dxfId="3281" priority="3278" stopIfTrue="1">
      <formula>AND(ISERROR(MATCH(A591,accounts,0)),NOT(ISBLANK(A591)))</formula>
    </cfRule>
  </conditionalFormatting>
  <conditionalFormatting sqref="N590">
    <cfRule type="cellIs" dxfId="3280" priority="3269" stopIfTrue="1" operator="lessThan">
      <formula>0</formula>
    </cfRule>
  </conditionalFormatting>
  <conditionalFormatting sqref="F590">
    <cfRule type="expression" dxfId="3279" priority="3270" stopIfTrue="1">
      <formula>AND(NOT(ISBLANK(F590)),ISERROR(MATCH(F590,categories,0)))</formula>
    </cfRule>
    <cfRule type="expression" dxfId="3278" priority="3271" stopIfTrue="1">
      <formula>OR(F590="[Balance]",F590="[Transfer]",ISBLANK(F590))</formula>
    </cfRule>
    <cfRule type="expression" dxfId="3277" priority="3272" stopIfTrue="1">
      <formula>OR(ISERROR(MATCH(F590,yearlyA,0)),ISERROR(MATCH(F590,monthlyA,0)))</formula>
    </cfRule>
  </conditionalFormatting>
  <conditionalFormatting sqref="A590">
    <cfRule type="expression" dxfId="3276" priority="3273" stopIfTrue="1">
      <formula>AND(ISERROR(MATCH(A590,accounts,0)),NOT(ISBLANK(A590)))</formula>
    </cfRule>
  </conditionalFormatting>
  <conditionalFormatting sqref="N590">
    <cfRule type="cellIs" dxfId="3275" priority="3264" stopIfTrue="1" operator="lessThan">
      <formula>0</formula>
    </cfRule>
  </conditionalFormatting>
  <conditionalFormatting sqref="F590">
    <cfRule type="expression" dxfId="3274" priority="3265" stopIfTrue="1">
      <formula>AND(NOT(ISBLANK(F590)),ISERROR(MATCH(F590,categories,0)))</formula>
    </cfRule>
    <cfRule type="expression" dxfId="3273" priority="3266" stopIfTrue="1">
      <formula>OR(F590="[Balance]",F590="[Transfer]",ISBLANK(F590))</formula>
    </cfRule>
    <cfRule type="expression" dxfId="3272" priority="3267" stopIfTrue="1">
      <formula>OR(ISERROR(MATCH(F590,yearlyA,0)),ISERROR(MATCH(F590,monthlyA,0)))</formula>
    </cfRule>
  </conditionalFormatting>
  <conditionalFormatting sqref="A590">
    <cfRule type="expression" dxfId="3271" priority="3268" stopIfTrue="1">
      <formula>AND(ISERROR(MATCH(A590,accounts,0)),NOT(ISBLANK(A590)))</formula>
    </cfRule>
  </conditionalFormatting>
  <conditionalFormatting sqref="N592">
    <cfRule type="cellIs" dxfId="3270" priority="3259" stopIfTrue="1" operator="lessThan">
      <formula>0</formula>
    </cfRule>
  </conditionalFormatting>
  <conditionalFormatting sqref="F592">
    <cfRule type="expression" dxfId="3269" priority="3260" stopIfTrue="1">
      <formula>AND(NOT(ISBLANK(F592)),ISERROR(MATCH(F592,categories,0)))</formula>
    </cfRule>
    <cfRule type="expression" dxfId="3268" priority="3261" stopIfTrue="1">
      <formula>OR(F592="[Balance]",F592="[Transfer]",ISBLANK(F592))</formula>
    </cfRule>
    <cfRule type="expression" dxfId="3267" priority="3262" stopIfTrue="1">
      <formula>OR(ISERROR(MATCH(F592,yearlyA,0)),ISERROR(MATCH(F592,monthlyA,0)))</formula>
    </cfRule>
  </conditionalFormatting>
  <conditionalFormatting sqref="A592">
    <cfRule type="expression" dxfId="3266" priority="3263" stopIfTrue="1">
      <formula>AND(ISERROR(MATCH(A592,accounts,0)),NOT(ISBLANK(A592)))</formula>
    </cfRule>
  </conditionalFormatting>
  <conditionalFormatting sqref="N592">
    <cfRule type="cellIs" dxfId="3265" priority="3254" stopIfTrue="1" operator="lessThan">
      <formula>0</formula>
    </cfRule>
  </conditionalFormatting>
  <conditionalFormatting sqref="F592">
    <cfRule type="expression" dxfId="3264" priority="3255" stopIfTrue="1">
      <formula>AND(NOT(ISBLANK(F592)),ISERROR(MATCH(F592,categories,0)))</formula>
    </cfRule>
    <cfRule type="expression" dxfId="3263" priority="3256" stopIfTrue="1">
      <formula>OR(F592="[Balance]",F592="[Transfer]",ISBLANK(F592))</formula>
    </cfRule>
    <cfRule type="expression" dxfId="3262" priority="3257" stopIfTrue="1">
      <formula>OR(ISERROR(MATCH(F592,yearlyA,0)),ISERROR(MATCH(F592,monthlyA,0)))</formula>
    </cfRule>
  </conditionalFormatting>
  <conditionalFormatting sqref="A592">
    <cfRule type="expression" dxfId="3261" priority="3258" stopIfTrue="1">
      <formula>AND(ISERROR(MATCH(A592,accounts,0)),NOT(ISBLANK(A592)))</formula>
    </cfRule>
  </conditionalFormatting>
  <conditionalFormatting sqref="N593">
    <cfRule type="cellIs" dxfId="3260" priority="3249" stopIfTrue="1" operator="lessThan">
      <formula>0</formula>
    </cfRule>
  </conditionalFormatting>
  <conditionalFormatting sqref="F593">
    <cfRule type="expression" dxfId="3259" priority="3250" stopIfTrue="1">
      <formula>AND(NOT(ISBLANK(F593)),ISERROR(MATCH(F593,categories,0)))</formula>
    </cfRule>
    <cfRule type="expression" dxfId="3258" priority="3251" stopIfTrue="1">
      <formula>OR(F593="[Balance]",F593="[Transfer]",ISBLANK(F593))</formula>
    </cfRule>
    <cfRule type="expression" dxfId="3257" priority="3252" stopIfTrue="1">
      <formula>OR(ISERROR(MATCH(F593,yearlyA,0)),ISERROR(MATCH(F593,monthlyA,0)))</formula>
    </cfRule>
  </conditionalFormatting>
  <conditionalFormatting sqref="A593">
    <cfRule type="expression" dxfId="3256" priority="3253" stopIfTrue="1">
      <formula>AND(ISERROR(MATCH(A593,accounts,0)),NOT(ISBLANK(A593)))</formula>
    </cfRule>
  </conditionalFormatting>
  <conditionalFormatting sqref="N593">
    <cfRule type="cellIs" dxfId="3255" priority="3244" stopIfTrue="1" operator="lessThan">
      <formula>0</formula>
    </cfRule>
  </conditionalFormatting>
  <conditionalFormatting sqref="F593">
    <cfRule type="expression" dxfId="3254" priority="3245" stopIfTrue="1">
      <formula>AND(NOT(ISBLANK(F593)),ISERROR(MATCH(F593,categories,0)))</formula>
    </cfRule>
    <cfRule type="expression" dxfId="3253" priority="3246" stopIfTrue="1">
      <formula>OR(F593="[Balance]",F593="[Transfer]",ISBLANK(F593))</formula>
    </cfRule>
    <cfRule type="expression" dxfId="3252" priority="3247" stopIfTrue="1">
      <formula>OR(ISERROR(MATCH(F593,yearlyA,0)),ISERROR(MATCH(F593,monthlyA,0)))</formula>
    </cfRule>
  </conditionalFormatting>
  <conditionalFormatting sqref="A593">
    <cfRule type="expression" dxfId="3251" priority="3248" stopIfTrue="1">
      <formula>AND(ISERROR(MATCH(A593,accounts,0)),NOT(ISBLANK(A593)))</formula>
    </cfRule>
  </conditionalFormatting>
  <conditionalFormatting sqref="N595">
    <cfRule type="cellIs" dxfId="3250" priority="3239" stopIfTrue="1" operator="lessThan">
      <formula>0</formula>
    </cfRule>
  </conditionalFormatting>
  <conditionalFormatting sqref="F595">
    <cfRule type="expression" dxfId="3249" priority="3240" stopIfTrue="1">
      <formula>AND(NOT(ISBLANK(F595)),ISERROR(MATCH(F595,categories,0)))</formula>
    </cfRule>
    <cfRule type="expression" dxfId="3248" priority="3241" stopIfTrue="1">
      <formula>OR(F595="[Balance]",F595="[Transfer]",ISBLANK(F595))</formula>
    </cfRule>
    <cfRule type="expression" dxfId="3247" priority="3242" stopIfTrue="1">
      <formula>OR(ISERROR(MATCH(F595,yearlyA,0)),ISERROR(MATCH(F595,monthlyA,0)))</formula>
    </cfRule>
  </conditionalFormatting>
  <conditionalFormatting sqref="A595">
    <cfRule type="expression" dxfId="3246" priority="3243" stopIfTrue="1">
      <formula>AND(ISERROR(MATCH(A595,accounts,0)),NOT(ISBLANK(A595)))</formula>
    </cfRule>
  </conditionalFormatting>
  <conditionalFormatting sqref="N595">
    <cfRule type="cellIs" dxfId="3245" priority="3234" stopIfTrue="1" operator="lessThan">
      <formula>0</formula>
    </cfRule>
  </conditionalFormatting>
  <conditionalFormatting sqref="F595">
    <cfRule type="expression" dxfId="3244" priority="3235" stopIfTrue="1">
      <formula>AND(NOT(ISBLANK(F595)),ISERROR(MATCH(F595,categories,0)))</formula>
    </cfRule>
    <cfRule type="expression" dxfId="3243" priority="3236" stopIfTrue="1">
      <formula>OR(F595="[Balance]",F595="[Transfer]",ISBLANK(F595))</formula>
    </cfRule>
    <cfRule type="expression" dxfId="3242" priority="3237" stopIfTrue="1">
      <formula>OR(ISERROR(MATCH(F595,yearlyA,0)),ISERROR(MATCH(F595,monthlyA,0)))</formula>
    </cfRule>
  </conditionalFormatting>
  <conditionalFormatting sqref="A595">
    <cfRule type="expression" dxfId="3241" priority="3238" stopIfTrue="1">
      <formula>AND(ISERROR(MATCH(A595,accounts,0)),NOT(ISBLANK(A595)))</formula>
    </cfRule>
  </conditionalFormatting>
  <conditionalFormatting sqref="N594">
    <cfRule type="cellIs" dxfId="3240" priority="3229" stopIfTrue="1" operator="lessThan">
      <formula>0</formula>
    </cfRule>
  </conditionalFormatting>
  <conditionalFormatting sqref="F594">
    <cfRule type="expression" dxfId="3239" priority="3230" stopIfTrue="1">
      <formula>AND(NOT(ISBLANK(F594)),ISERROR(MATCH(F594,categories,0)))</formula>
    </cfRule>
    <cfRule type="expression" dxfId="3238" priority="3231" stopIfTrue="1">
      <formula>OR(F594="[Balance]",F594="[Transfer]",ISBLANK(F594))</formula>
    </cfRule>
    <cfRule type="expression" dxfId="3237" priority="3232" stopIfTrue="1">
      <formula>OR(ISERROR(MATCH(F594,yearlyA,0)),ISERROR(MATCH(F594,monthlyA,0)))</formula>
    </cfRule>
  </conditionalFormatting>
  <conditionalFormatting sqref="A594">
    <cfRule type="expression" dxfId="3236" priority="3233" stopIfTrue="1">
      <formula>AND(ISERROR(MATCH(A594,accounts,0)),NOT(ISBLANK(A594)))</formula>
    </cfRule>
  </conditionalFormatting>
  <conditionalFormatting sqref="N594">
    <cfRule type="cellIs" dxfId="3235" priority="3224" stopIfTrue="1" operator="lessThan">
      <formula>0</formula>
    </cfRule>
  </conditionalFormatting>
  <conditionalFormatting sqref="F594">
    <cfRule type="expression" dxfId="3234" priority="3225" stopIfTrue="1">
      <formula>AND(NOT(ISBLANK(F594)),ISERROR(MATCH(F594,categories,0)))</formula>
    </cfRule>
    <cfRule type="expression" dxfId="3233" priority="3226" stopIfTrue="1">
      <formula>OR(F594="[Balance]",F594="[Transfer]",ISBLANK(F594))</formula>
    </cfRule>
    <cfRule type="expression" dxfId="3232" priority="3227" stopIfTrue="1">
      <formula>OR(ISERROR(MATCH(F594,yearlyA,0)),ISERROR(MATCH(F594,monthlyA,0)))</formula>
    </cfRule>
  </conditionalFormatting>
  <conditionalFormatting sqref="A594">
    <cfRule type="expression" dxfId="3231" priority="3228" stopIfTrue="1">
      <formula>AND(ISERROR(MATCH(A594,accounts,0)),NOT(ISBLANK(A594)))</formula>
    </cfRule>
  </conditionalFormatting>
  <conditionalFormatting sqref="N596">
    <cfRule type="cellIs" dxfId="3230" priority="3219" stopIfTrue="1" operator="lessThan">
      <formula>0</formula>
    </cfRule>
  </conditionalFormatting>
  <conditionalFormatting sqref="F596">
    <cfRule type="expression" dxfId="3229" priority="3220" stopIfTrue="1">
      <formula>AND(NOT(ISBLANK(F596)),ISERROR(MATCH(F596,categories,0)))</formula>
    </cfRule>
    <cfRule type="expression" dxfId="3228" priority="3221" stopIfTrue="1">
      <formula>OR(F596="[Balance]",F596="[Transfer]",ISBLANK(F596))</formula>
    </cfRule>
    <cfRule type="expression" dxfId="3227" priority="3222" stopIfTrue="1">
      <formula>OR(ISERROR(MATCH(F596,yearlyA,0)),ISERROR(MATCH(F596,monthlyA,0)))</formula>
    </cfRule>
  </conditionalFormatting>
  <conditionalFormatting sqref="A596">
    <cfRule type="expression" dxfId="3226" priority="3223" stopIfTrue="1">
      <formula>AND(ISERROR(MATCH(A596,accounts,0)),NOT(ISBLANK(A596)))</formula>
    </cfRule>
  </conditionalFormatting>
  <conditionalFormatting sqref="N596">
    <cfRule type="cellIs" dxfId="3225" priority="3214" stopIfTrue="1" operator="lessThan">
      <formula>0</formula>
    </cfRule>
  </conditionalFormatting>
  <conditionalFormatting sqref="F596">
    <cfRule type="expression" dxfId="3224" priority="3215" stopIfTrue="1">
      <formula>AND(NOT(ISBLANK(F596)),ISERROR(MATCH(F596,categories,0)))</formula>
    </cfRule>
    <cfRule type="expression" dxfId="3223" priority="3216" stopIfTrue="1">
      <formula>OR(F596="[Balance]",F596="[Transfer]",ISBLANK(F596))</formula>
    </cfRule>
    <cfRule type="expression" dxfId="3222" priority="3217" stopIfTrue="1">
      <formula>OR(ISERROR(MATCH(F596,yearlyA,0)),ISERROR(MATCH(F596,monthlyA,0)))</formula>
    </cfRule>
  </conditionalFormatting>
  <conditionalFormatting sqref="A596">
    <cfRule type="expression" dxfId="3221" priority="3218" stopIfTrue="1">
      <formula>AND(ISERROR(MATCH(A596,accounts,0)),NOT(ISBLANK(A596)))</formula>
    </cfRule>
  </conditionalFormatting>
  <conditionalFormatting sqref="N598">
    <cfRule type="cellIs" dxfId="3220" priority="3209" stopIfTrue="1" operator="lessThan">
      <formula>0</formula>
    </cfRule>
  </conditionalFormatting>
  <conditionalFormatting sqref="F598">
    <cfRule type="expression" dxfId="3219" priority="3210" stopIfTrue="1">
      <formula>AND(NOT(ISBLANK(F598)),ISERROR(MATCH(F598,categories,0)))</formula>
    </cfRule>
    <cfRule type="expression" dxfId="3218" priority="3211" stopIfTrue="1">
      <formula>OR(F598="[Balance]",F598="[Transfer]",ISBLANK(F598))</formula>
    </cfRule>
    <cfRule type="expression" dxfId="3217" priority="3212" stopIfTrue="1">
      <formula>OR(ISERROR(MATCH(F598,yearlyA,0)),ISERROR(MATCH(F598,monthlyA,0)))</formula>
    </cfRule>
  </conditionalFormatting>
  <conditionalFormatting sqref="A598">
    <cfRule type="expression" dxfId="3216" priority="3213" stopIfTrue="1">
      <formula>AND(ISERROR(MATCH(A598,accounts,0)),NOT(ISBLANK(A598)))</formula>
    </cfRule>
  </conditionalFormatting>
  <conditionalFormatting sqref="N598">
    <cfRule type="cellIs" dxfId="3215" priority="3204" stopIfTrue="1" operator="lessThan">
      <formula>0</formula>
    </cfRule>
  </conditionalFormatting>
  <conditionalFormatting sqref="F598">
    <cfRule type="expression" dxfId="3214" priority="3205" stopIfTrue="1">
      <formula>AND(NOT(ISBLANK(F598)),ISERROR(MATCH(F598,categories,0)))</formula>
    </cfRule>
    <cfRule type="expression" dxfId="3213" priority="3206" stopIfTrue="1">
      <formula>OR(F598="[Balance]",F598="[Transfer]",ISBLANK(F598))</formula>
    </cfRule>
    <cfRule type="expression" dxfId="3212" priority="3207" stopIfTrue="1">
      <formula>OR(ISERROR(MATCH(F598,yearlyA,0)),ISERROR(MATCH(F598,monthlyA,0)))</formula>
    </cfRule>
  </conditionalFormatting>
  <conditionalFormatting sqref="A598">
    <cfRule type="expression" dxfId="3211" priority="3208" stopIfTrue="1">
      <formula>AND(ISERROR(MATCH(A598,accounts,0)),NOT(ISBLANK(A598)))</formula>
    </cfRule>
  </conditionalFormatting>
  <conditionalFormatting sqref="N597">
    <cfRule type="cellIs" dxfId="3210" priority="3199" stopIfTrue="1" operator="lessThan">
      <formula>0</formula>
    </cfRule>
  </conditionalFormatting>
  <conditionalFormatting sqref="F597">
    <cfRule type="expression" dxfId="3209" priority="3200" stopIfTrue="1">
      <formula>AND(NOT(ISBLANK(F597)),ISERROR(MATCH(F597,categories,0)))</formula>
    </cfRule>
    <cfRule type="expression" dxfId="3208" priority="3201" stopIfTrue="1">
      <formula>OR(F597="[Balance]",F597="[Transfer]",ISBLANK(F597))</formula>
    </cfRule>
    <cfRule type="expression" dxfId="3207" priority="3202" stopIfTrue="1">
      <formula>OR(ISERROR(MATCH(F597,yearlyA,0)),ISERROR(MATCH(F597,monthlyA,0)))</formula>
    </cfRule>
  </conditionalFormatting>
  <conditionalFormatting sqref="A597">
    <cfRule type="expression" dxfId="3206" priority="3203" stopIfTrue="1">
      <formula>AND(ISERROR(MATCH(A597,accounts,0)),NOT(ISBLANK(A597)))</formula>
    </cfRule>
  </conditionalFormatting>
  <conditionalFormatting sqref="N597">
    <cfRule type="cellIs" dxfId="3205" priority="3194" stopIfTrue="1" operator="lessThan">
      <formula>0</formula>
    </cfRule>
  </conditionalFormatting>
  <conditionalFormatting sqref="F597">
    <cfRule type="expression" dxfId="3204" priority="3195" stopIfTrue="1">
      <formula>AND(NOT(ISBLANK(F597)),ISERROR(MATCH(F597,categories,0)))</formula>
    </cfRule>
    <cfRule type="expression" dxfId="3203" priority="3196" stopIfTrue="1">
      <formula>OR(F597="[Balance]",F597="[Transfer]",ISBLANK(F597))</formula>
    </cfRule>
    <cfRule type="expression" dxfId="3202" priority="3197" stopIfTrue="1">
      <formula>OR(ISERROR(MATCH(F597,yearlyA,0)),ISERROR(MATCH(F597,monthlyA,0)))</formula>
    </cfRule>
  </conditionalFormatting>
  <conditionalFormatting sqref="A597">
    <cfRule type="expression" dxfId="3201" priority="3198" stopIfTrue="1">
      <formula>AND(ISERROR(MATCH(A597,accounts,0)),NOT(ISBLANK(A597)))</formula>
    </cfRule>
  </conditionalFormatting>
  <conditionalFormatting sqref="N599">
    <cfRule type="cellIs" dxfId="3200" priority="3189" stopIfTrue="1" operator="lessThan">
      <formula>0</formula>
    </cfRule>
  </conditionalFormatting>
  <conditionalFormatting sqref="F599">
    <cfRule type="expression" dxfId="3199" priority="3190" stopIfTrue="1">
      <formula>AND(NOT(ISBLANK(F599)),ISERROR(MATCH(F599,categories,0)))</formula>
    </cfRule>
    <cfRule type="expression" dxfId="3198" priority="3191" stopIfTrue="1">
      <formula>OR(F599="[Balance]",F599="[Transfer]",ISBLANK(F599))</formula>
    </cfRule>
    <cfRule type="expression" dxfId="3197" priority="3192" stopIfTrue="1">
      <formula>OR(ISERROR(MATCH(F599,yearlyA,0)),ISERROR(MATCH(F599,monthlyA,0)))</formula>
    </cfRule>
  </conditionalFormatting>
  <conditionalFormatting sqref="A599">
    <cfRule type="expression" dxfId="3196" priority="3193" stopIfTrue="1">
      <formula>AND(ISERROR(MATCH(A599,accounts,0)),NOT(ISBLANK(A599)))</formula>
    </cfRule>
  </conditionalFormatting>
  <conditionalFormatting sqref="N599">
    <cfRule type="cellIs" dxfId="3195" priority="3184" stopIfTrue="1" operator="lessThan">
      <formula>0</formula>
    </cfRule>
  </conditionalFormatting>
  <conditionalFormatting sqref="F599">
    <cfRule type="expression" dxfId="3194" priority="3185" stopIfTrue="1">
      <formula>AND(NOT(ISBLANK(F599)),ISERROR(MATCH(F599,categories,0)))</formula>
    </cfRule>
    <cfRule type="expression" dxfId="3193" priority="3186" stopIfTrue="1">
      <formula>OR(F599="[Balance]",F599="[Transfer]",ISBLANK(F599))</formula>
    </cfRule>
    <cfRule type="expression" dxfId="3192" priority="3187" stopIfTrue="1">
      <formula>OR(ISERROR(MATCH(F599,yearlyA,0)),ISERROR(MATCH(F599,monthlyA,0)))</formula>
    </cfRule>
  </conditionalFormatting>
  <conditionalFormatting sqref="A599">
    <cfRule type="expression" dxfId="3191" priority="3188" stopIfTrue="1">
      <formula>AND(ISERROR(MATCH(A599,accounts,0)),NOT(ISBLANK(A599)))</formula>
    </cfRule>
  </conditionalFormatting>
  <conditionalFormatting sqref="N600">
    <cfRule type="cellIs" dxfId="3190" priority="3179" stopIfTrue="1" operator="lessThan">
      <formula>0</formula>
    </cfRule>
  </conditionalFormatting>
  <conditionalFormatting sqref="F600">
    <cfRule type="expression" dxfId="3189" priority="3180" stopIfTrue="1">
      <formula>AND(NOT(ISBLANK(F600)),ISERROR(MATCH(F600,categories,0)))</formula>
    </cfRule>
    <cfRule type="expression" dxfId="3188" priority="3181" stopIfTrue="1">
      <formula>OR(F600="[Balance]",F600="[Transfer]",ISBLANK(F600))</formula>
    </cfRule>
    <cfRule type="expression" dxfId="3187" priority="3182" stopIfTrue="1">
      <formula>OR(ISERROR(MATCH(F600,yearlyA,0)),ISERROR(MATCH(F600,monthlyA,0)))</formula>
    </cfRule>
  </conditionalFormatting>
  <conditionalFormatting sqref="A600">
    <cfRule type="expression" dxfId="3186" priority="3183" stopIfTrue="1">
      <formula>AND(ISERROR(MATCH(A600,accounts,0)),NOT(ISBLANK(A600)))</formula>
    </cfRule>
  </conditionalFormatting>
  <conditionalFormatting sqref="N600">
    <cfRule type="cellIs" dxfId="3185" priority="3174" stopIfTrue="1" operator="lessThan">
      <formula>0</formula>
    </cfRule>
  </conditionalFormatting>
  <conditionalFormatting sqref="F600">
    <cfRule type="expression" dxfId="3184" priority="3175" stopIfTrue="1">
      <formula>AND(NOT(ISBLANK(F600)),ISERROR(MATCH(F600,categories,0)))</formula>
    </cfRule>
    <cfRule type="expression" dxfId="3183" priority="3176" stopIfTrue="1">
      <formula>OR(F600="[Balance]",F600="[Transfer]",ISBLANK(F600))</formula>
    </cfRule>
    <cfRule type="expression" dxfId="3182" priority="3177" stopIfTrue="1">
      <formula>OR(ISERROR(MATCH(F600,yearlyA,0)),ISERROR(MATCH(F600,monthlyA,0)))</formula>
    </cfRule>
  </conditionalFormatting>
  <conditionalFormatting sqref="A600">
    <cfRule type="expression" dxfId="3181" priority="3178" stopIfTrue="1">
      <formula>AND(ISERROR(MATCH(A600,accounts,0)),NOT(ISBLANK(A600)))</formula>
    </cfRule>
  </conditionalFormatting>
  <conditionalFormatting sqref="N602">
    <cfRule type="cellIs" dxfId="3180" priority="3169" stopIfTrue="1" operator="lessThan">
      <formula>0</formula>
    </cfRule>
  </conditionalFormatting>
  <conditionalFormatting sqref="F602">
    <cfRule type="expression" dxfId="3179" priority="3170" stopIfTrue="1">
      <formula>AND(NOT(ISBLANK(F602)),ISERROR(MATCH(F602,categories,0)))</formula>
    </cfRule>
    <cfRule type="expression" dxfId="3178" priority="3171" stopIfTrue="1">
      <formula>OR(F602="[Balance]",F602="[Transfer]",ISBLANK(F602))</formula>
    </cfRule>
    <cfRule type="expression" dxfId="3177" priority="3172" stopIfTrue="1">
      <formula>OR(ISERROR(MATCH(F602,yearlyA,0)),ISERROR(MATCH(F602,monthlyA,0)))</formula>
    </cfRule>
  </conditionalFormatting>
  <conditionalFormatting sqref="A602">
    <cfRule type="expression" dxfId="3176" priority="3173" stopIfTrue="1">
      <formula>AND(ISERROR(MATCH(A602,accounts,0)),NOT(ISBLANK(A602)))</formula>
    </cfRule>
  </conditionalFormatting>
  <conditionalFormatting sqref="N602">
    <cfRule type="cellIs" dxfId="3175" priority="3164" stopIfTrue="1" operator="lessThan">
      <formula>0</formula>
    </cfRule>
  </conditionalFormatting>
  <conditionalFormatting sqref="F602">
    <cfRule type="expression" dxfId="3174" priority="3165" stopIfTrue="1">
      <formula>AND(NOT(ISBLANK(F602)),ISERROR(MATCH(F602,categories,0)))</formula>
    </cfRule>
    <cfRule type="expression" dxfId="3173" priority="3166" stopIfTrue="1">
      <formula>OR(F602="[Balance]",F602="[Transfer]",ISBLANK(F602))</formula>
    </cfRule>
    <cfRule type="expression" dxfId="3172" priority="3167" stopIfTrue="1">
      <formula>OR(ISERROR(MATCH(F602,yearlyA,0)),ISERROR(MATCH(F602,monthlyA,0)))</formula>
    </cfRule>
  </conditionalFormatting>
  <conditionalFormatting sqref="A602">
    <cfRule type="expression" dxfId="3171" priority="3168" stopIfTrue="1">
      <formula>AND(ISERROR(MATCH(A602,accounts,0)),NOT(ISBLANK(A602)))</formula>
    </cfRule>
  </conditionalFormatting>
  <conditionalFormatting sqref="N601">
    <cfRule type="cellIs" dxfId="3170" priority="3159" stopIfTrue="1" operator="lessThan">
      <formula>0</formula>
    </cfRule>
  </conditionalFormatting>
  <conditionalFormatting sqref="F601">
    <cfRule type="expression" dxfId="3169" priority="3160" stopIfTrue="1">
      <formula>AND(NOT(ISBLANK(F601)),ISERROR(MATCH(F601,categories,0)))</formula>
    </cfRule>
    <cfRule type="expression" dxfId="3168" priority="3161" stopIfTrue="1">
      <formula>OR(F601="[Balance]",F601="[Transfer]",ISBLANK(F601))</formula>
    </cfRule>
    <cfRule type="expression" dxfId="3167" priority="3162" stopIfTrue="1">
      <formula>OR(ISERROR(MATCH(F601,yearlyA,0)),ISERROR(MATCH(F601,monthlyA,0)))</formula>
    </cfRule>
  </conditionalFormatting>
  <conditionalFormatting sqref="A601">
    <cfRule type="expression" dxfId="3166" priority="3163" stopIfTrue="1">
      <formula>AND(ISERROR(MATCH(A601,accounts,0)),NOT(ISBLANK(A601)))</formula>
    </cfRule>
  </conditionalFormatting>
  <conditionalFormatting sqref="N601">
    <cfRule type="cellIs" dxfId="3165" priority="3154" stopIfTrue="1" operator="lessThan">
      <formula>0</formula>
    </cfRule>
  </conditionalFormatting>
  <conditionalFormatting sqref="F601">
    <cfRule type="expression" dxfId="3164" priority="3155" stopIfTrue="1">
      <formula>AND(NOT(ISBLANK(F601)),ISERROR(MATCH(F601,categories,0)))</formula>
    </cfRule>
    <cfRule type="expression" dxfId="3163" priority="3156" stopIfTrue="1">
      <formula>OR(F601="[Balance]",F601="[Transfer]",ISBLANK(F601))</formula>
    </cfRule>
    <cfRule type="expression" dxfId="3162" priority="3157" stopIfTrue="1">
      <formula>OR(ISERROR(MATCH(F601,yearlyA,0)),ISERROR(MATCH(F601,monthlyA,0)))</formula>
    </cfRule>
  </conditionalFormatting>
  <conditionalFormatting sqref="A601">
    <cfRule type="expression" dxfId="3161" priority="3158" stopIfTrue="1">
      <formula>AND(ISERROR(MATCH(A601,accounts,0)),NOT(ISBLANK(A601)))</formula>
    </cfRule>
  </conditionalFormatting>
  <conditionalFormatting sqref="N603">
    <cfRule type="cellIs" dxfId="3160" priority="3149" stopIfTrue="1" operator="lessThan">
      <formula>0</formula>
    </cfRule>
  </conditionalFormatting>
  <conditionalFormatting sqref="F603">
    <cfRule type="expression" dxfId="3159" priority="3150" stopIfTrue="1">
      <formula>AND(NOT(ISBLANK(F603)),ISERROR(MATCH(F603,categories,0)))</formula>
    </cfRule>
    <cfRule type="expression" dxfId="3158" priority="3151" stopIfTrue="1">
      <formula>OR(F603="[Balance]",F603="[Transfer]",ISBLANK(F603))</formula>
    </cfRule>
    <cfRule type="expression" dxfId="3157" priority="3152" stopIfTrue="1">
      <formula>OR(ISERROR(MATCH(F603,yearlyA,0)),ISERROR(MATCH(F603,monthlyA,0)))</formula>
    </cfRule>
  </conditionalFormatting>
  <conditionalFormatting sqref="A603">
    <cfRule type="expression" dxfId="3156" priority="3153" stopIfTrue="1">
      <formula>AND(ISERROR(MATCH(A603,accounts,0)),NOT(ISBLANK(A603)))</formula>
    </cfRule>
  </conditionalFormatting>
  <conditionalFormatting sqref="N603">
    <cfRule type="cellIs" dxfId="3155" priority="3144" stopIfTrue="1" operator="lessThan">
      <formula>0</formula>
    </cfRule>
  </conditionalFormatting>
  <conditionalFormatting sqref="F603">
    <cfRule type="expression" dxfId="3154" priority="3145" stopIfTrue="1">
      <formula>AND(NOT(ISBLANK(F603)),ISERROR(MATCH(F603,categories,0)))</formula>
    </cfRule>
    <cfRule type="expression" dxfId="3153" priority="3146" stopIfTrue="1">
      <formula>OR(F603="[Balance]",F603="[Transfer]",ISBLANK(F603))</formula>
    </cfRule>
    <cfRule type="expression" dxfId="3152" priority="3147" stopIfTrue="1">
      <formula>OR(ISERROR(MATCH(F603,yearlyA,0)),ISERROR(MATCH(F603,monthlyA,0)))</formula>
    </cfRule>
  </conditionalFormatting>
  <conditionalFormatting sqref="A603">
    <cfRule type="expression" dxfId="3151" priority="3148" stopIfTrue="1">
      <formula>AND(ISERROR(MATCH(A603,accounts,0)),NOT(ISBLANK(A603)))</formula>
    </cfRule>
  </conditionalFormatting>
  <conditionalFormatting sqref="N605">
    <cfRule type="cellIs" dxfId="3150" priority="3139" stopIfTrue="1" operator="lessThan">
      <formula>0</formula>
    </cfRule>
  </conditionalFormatting>
  <conditionalFormatting sqref="F605">
    <cfRule type="expression" dxfId="3149" priority="3140" stopIfTrue="1">
      <formula>AND(NOT(ISBLANK(F605)),ISERROR(MATCH(F605,categories,0)))</formula>
    </cfRule>
    <cfRule type="expression" dxfId="3148" priority="3141" stopIfTrue="1">
      <formula>OR(F605="[Balance]",F605="[Transfer]",ISBLANK(F605))</formula>
    </cfRule>
    <cfRule type="expression" dxfId="3147" priority="3142" stopIfTrue="1">
      <formula>OR(ISERROR(MATCH(F605,yearlyA,0)),ISERROR(MATCH(F605,monthlyA,0)))</formula>
    </cfRule>
  </conditionalFormatting>
  <conditionalFormatting sqref="A605">
    <cfRule type="expression" dxfId="3146" priority="3143" stopIfTrue="1">
      <formula>AND(ISERROR(MATCH(A605,accounts,0)),NOT(ISBLANK(A605)))</formula>
    </cfRule>
  </conditionalFormatting>
  <conditionalFormatting sqref="N605">
    <cfRule type="cellIs" dxfId="3145" priority="3134" stopIfTrue="1" operator="lessThan">
      <formula>0</formula>
    </cfRule>
  </conditionalFormatting>
  <conditionalFormatting sqref="F605">
    <cfRule type="expression" dxfId="3144" priority="3135" stopIfTrue="1">
      <formula>AND(NOT(ISBLANK(F605)),ISERROR(MATCH(F605,categories,0)))</formula>
    </cfRule>
    <cfRule type="expression" dxfId="3143" priority="3136" stopIfTrue="1">
      <formula>OR(F605="[Balance]",F605="[Transfer]",ISBLANK(F605))</formula>
    </cfRule>
    <cfRule type="expression" dxfId="3142" priority="3137" stopIfTrue="1">
      <formula>OR(ISERROR(MATCH(F605,yearlyA,0)),ISERROR(MATCH(F605,monthlyA,0)))</formula>
    </cfRule>
  </conditionalFormatting>
  <conditionalFormatting sqref="A605">
    <cfRule type="expression" dxfId="3141" priority="3138" stopIfTrue="1">
      <formula>AND(ISERROR(MATCH(A605,accounts,0)),NOT(ISBLANK(A605)))</formula>
    </cfRule>
  </conditionalFormatting>
  <conditionalFormatting sqref="N604">
    <cfRule type="cellIs" dxfId="3140" priority="3129" stopIfTrue="1" operator="lessThan">
      <formula>0</formula>
    </cfRule>
  </conditionalFormatting>
  <conditionalFormatting sqref="F604">
    <cfRule type="expression" dxfId="3139" priority="3130" stopIfTrue="1">
      <formula>AND(NOT(ISBLANK(F604)),ISERROR(MATCH(F604,categories,0)))</formula>
    </cfRule>
    <cfRule type="expression" dxfId="3138" priority="3131" stopIfTrue="1">
      <formula>OR(F604="[Balance]",F604="[Transfer]",ISBLANK(F604))</formula>
    </cfRule>
    <cfRule type="expression" dxfId="3137" priority="3132" stopIfTrue="1">
      <formula>OR(ISERROR(MATCH(F604,yearlyA,0)),ISERROR(MATCH(F604,monthlyA,0)))</formula>
    </cfRule>
  </conditionalFormatting>
  <conditionalFormatting sqref="A604">
    <cfRule type="expression" dxfId="3136" priority="3133" stopIfTrue="1">
      <formula>AND(ISERROR(MATCH(A604,accounts,0)),NOT(ISBLANK(A604)))</formula>
    </cfRule>
  </conditionalFormatting>
  <conditionalFormatting sqref="N604">
    <cfRule type="cellIs" dxfId="3135" priority="3124" stopIfTrue="1" operator="lessThan">
      <formula>0</formula>
    </cfRule>
  </conditionalFormatting>
  <conditionalFormatting sqref="F604">
    <cfRule type="expression" dxfId="3134" priority="3125" stopIfTrue="1">
      <formula>AND(NOT(ISBLANK(F604)),ISERROR(MATCH(F604,categories,0)))</formula>
    </cfRule>
    <cfRule type="expression" dxfId="3133" priority="3126" stopIfTrue="1">
      <formula>OR(F604="[Balance]",F604="[Transfer]",ISBLANK(F604))</formula>
    </cfRule>
    <cfRule type="expression" dxfId="3132" priority="3127" stopIfTrue="1">
      <formula>OR(ISERROR(MATCH(F604,yearlyA,0)),ISERROR(MATCH(F604,monthlyA,0)))</formula>
    </cfRule>
  </conditionalFormatting>
  <conditionalFormatting sqref="A604">
    <cfRule type="expression" dxfId="3131" priority="3128" stopIfTrue="1">
      <formula>AND(ISERROR(MATCH(A604,accounts,0)),NOT(ISBLANK(A604)))</formula>
    </cfRule>
  </conditionalFormatting>
  <conditionalFormatting sqref="N606">
    <cfRule type="cellIs" dxfId="3130" priority="3119" stopIfTrue="1" operator="lessThan">
      <formula>0</formula>
    </cfRule>
  </conditionalFormatting>
  <conditionalFormatting sqref="F606">
    <cfRule type="expression" dxfId="3129" priority="3120" stopIfTrue="1">
      <formula>AND(NOT(ISBLANK(F606)),ISERROR(MATCH(F606,categories,0)))</formula>
    </cfRule>
    <cfRule type="expression" dxfId="3128" priority="3121" stopIfTrue="1">
      <formula>OR(F606="[Balance]",F606="[Transfer]",ISBLANK(F606))</formula>
    </cfRule>
    <cfRule type="expression" dxfId="3127" priority="3122" stopIfTrue="1">
      <formula>OR(ISERROR(MATCH(F606,yearlyA,0)),ISERROR(MATCH(F606,monthlyA,0)))</formula>
    </cfRule>
  </conditionalFormatting>
  <conditionalFormatting sqref="A606">
    <cfRule type="expression" dxfId="3126" priority="3123" stopIfTrue="1">
      <formula>AND(ISERROR(MATCH(A606,accounts,0)),NOT(ISBLANK(A606)))</formula>
    </cfRule>
  </conditionalFormatting>
  <conditionalFormatting sqref="N606">
    <cfRule type="cellIs" dxfId="3125" priority="3114" stopIfTrue="1" operator="lessThan">
      <formula>0</formula>
    </cfRule>
  </conditionalFormatting>
  <conditionalFormatting sqref="F606">
    <cfRule type="expression" dxfId="3124" priority="3115" stopIfTrue="1">
      <formula>AND(NOT(ISBLANK(F606)),ISERROR(MATCH(F606,categories,0)))</formula>
    </cfRule>
    <cfRule type="expression" dxfId="3123" priority="3116" stopIfTrue="1">
      <formula>OR(F606="[Balance]",F606="[Transfer]",ISBLANK(F606))</formula>
    </cfRule>
    <cfRule type="expression" dxfId="3122" priority="3117" stopIfTrue="1">
      <formula>OR(ISERROR(MATCH(F606,yearlyA,0)),ISERROR(MATCH(F606,monthlyA,0)))</formula>
    </cfRule>
  </conditionalFormatting>
  <conditionalFormatting sqref="A606">
    <cfRule type="expression" dxfId="3121" priority="3118" stopIfTrue="1">
      <formula>AND(ISERROR(MATCH(A606,accounts,0)),NOT(ISBLANK(A606)))</formula>
    </cfRule>
  </conditionalFormatting>
  <conditionalFormatting sqref="N608">
    <cfRule type="cellIs" dxfId="3120" priority="3109" stopIfTrue="1" operator="lessThan">
      <formula>0</formula>
    </cfRule>
  </conditionalFormatting>
  <conditionalFormatting sqref="F608">
    <cfRule type="expression" dxfId="3119" priority="3110" stopIfTrue="1">
      <formula>AND(NOT(ISBLANK(F608)),ISERROR(MATCH(F608,categories,0)))</formula>
    </cfRule>
    <cfRule type="expression" dxfId="3118" priority="3111" stopIfTrue="1">
      <formula>OR(F608="[Balance]",F608="[Transfer]",ISBLANK(F608))</formula>
    </cfRule>
    <cfRule type="expression" dxfId="3117" priority="3112" stopIfTrue="1">
      <formula>OR(ISERROR(MATCH(F608,yearlyA,0)),ISERROR(MATCH(F608,monthlyA,0)))</formula>
    </cfRule>
  </conditionalFormatting>
  <conditionalFormatting sqref="A608">
    <cfRule type="expression" dxfId="3116" priority="3113" stopIfTrue="1">
      <formula>AND(ISERROR(MATCH(A608,accounts,0)),NOT(ISBLANK(A608)))</formula>
    </cfRule>
  </conditionalFormatting>
  <conditionalFormatting sqref="N608">
    <cfRule type="cellIs" dxfId="3115" priority="3104" stopIfTrue="1" operator="lessThan">
      <formula>0</formula>
    </cfRule>
  </conditionalFormatting>
  <conditionalFormatting sqref="F608">
    <cfRule type="expression" dxfId="3114" priority="3105" stopIfTrue="1">
      <formula>AND(NOT(ISBLANK(F608)),ISERROR(MATCH(F608,categories,0)))</formula>
    </cfRule>
    <cfRule type="expression" dxfId="3113" priority="3106" stopIfTrue="1">
      <formula>OR(F608="[Balance]",F608="[Transfer]",ISBLANK(F608))</formula>
    </cfRule>
    <cfRule type="expression" dxfId="3112" priority="3107" stopIfTrue="1">
      <formula>OR(ISERROR(MATCH(F608,yearlyA,0)),ISERROR(MATCH(F608,monthlyA,0)))</formula>
    </cfRule>
  </conditionalFormatting>
  <conditionalFormatting sqref="A608">
    <cfRule type="expression" dxfId="3111" priority="3108" stopIfTrue="1">
      <formula>AND(ISERROR(MATCH(A608,accounts,0)),NOT(ISBLANK(A608)))</formula>
    </cfRule>
  </conditionalFormatting>
  <conditionalFormatting sqref="N607">
    <cfRule type="cellIs" dxfId="3110" priority="3099" stopIfTrue="1" operator="lessThan">
      <formula>0</formula>
    </cfRule>
  </conditionalFormatting>
  <conditionalFormatting sqref="F607">
    <cfRule type="expression" dxfId="3109" priority="3100" stopIfTrue="1">
      <formula>AND(NOT(ISBLANK(F607)),ISERROR(MATCH(F607,categories,0)))</formula>
    </cfRule>
    <cfRule type="expression" dxfId="3108" priority="3101" stopIfTrue="1">
      <formula>OR(F607="[Balance]",F607="[Transfer]",ISBLANK(F607))</formula>
    </cfRule>
    <cfRule type="expression" dxfId="3107" priority="3102" stopIfTrue="1">
      <formula>OR(ISERROR(MATCH(F607,yearlyA,0)),ISERROR(MATCH(F607,monthlyA,0)))</formula>
    </cfRule>
  </conditionalFormatting>
  <conditionalFormatting sqref="A607">
    <cfRule type="expression" dxfId="3106" priority="3103" stopIfTrue="1">
      <formula>AND(ISERROR(MATCH(A607,accounts,0)),NOT(ISBLANK(A607)))</formula>
    </cfRule>
  </conditionalFormatting>
  <conditionalFormatting sqref="N607">
    <cfRule type="cellIs" dxfId="3105" priority="3094" stopIfTrue="1" operator="lessThan">
      <formula>0</formula>
    </cfRule>
  </conditionalFormatting>
  <conditionalFormatting sqref="F607">
    <cfRule type="expression" dxfId="3104" priority="3095" stopIfTrue="1">
      <formula>AND(NOT(ISBLANK(F607)),ISERROR(MATCH(F607,categories,0)))</formula>
    </cfRule>
    <cfRule type="expression" dxfId="3103" priority="3096" stopIfTrue="1">
      <formula>OR(F607="[Balance]",F607="[Transfer]",ISBLANK(F607))</formula>
    </cfRule>
    <cfRule type="expression" dxfId="3102" priority="3097" stopIfTrue="1">
      <formula>OR(ISERROR(MATCH(F607,yearlyA,0)),ISERROR(MATCH(F607,monthlyA,0)))</formula>
    </cfRule>
  </conditionalFormatting>
  <conditionalFormatting sqref="A607">
    <cfRule type="expression" dxfId="3101" priority="3098" stopIfTrue="1">
      <formula>AND(ISERROR(MATCH(A607,accounts,0)),NOT(ISBLANK(A607)))</formula>
    </cfRule>
  </conditionalFormatting>
  <conditionalFormatting sqref="N609">
    <cfRule type="cellIs" dxfId="3100" priority="3089" stopIfTrue="1" operator="lessThan">
      <formula>0</formula>
    </cfRule>
  </conditionalFormatting>
  <conditionalFormatting sqref="F609">
    <cfRule type="expression" dxfId="3099" priority="3090" stopIfTrue="1">
      <formula>AND(NOT(ISBLANK(F609)),ISERROR(MATCH(F609,categories,0)))</formula>
    </cfRule>
    <cfRule type="expression" dxfId="3098" priority="3091" stopIfTrue="1">
      <formula>OR(F609="[Balance]",F609="[Transfer]",ISBLANK(F609))</formula>
    </cfRule>
    <cfRule type="expression" dxfId="3097" priority="3092" stopIfTrue="1">
      <formula>OR(ISERROR(MATCH(F609,yearlyA,0)),ISERROR(MATCH(F609,monthlyA,0)))</formula>
    </cfRule>
  </conditionalFormatting>
  <conditionalFormatting sqref="A609">
    <cfRule type="expression" dxfId="3096" priority="3093" stopIfTrue="1">
      <formula>AND(ISERROR(MATCH(A609,accounts,0)),NOT(ISBLANK(A609)))</formula>
    </cfRule>
  </conditionalFormatting>
  <conditionalFormatting sqref="N609">
    <cfRule type="cellIs" dxfId="3095" priority="3084" stopIfTrue="1" operator="lessThan">
      <formula>0</formula>
    </cfRule>
  </conditionalFormatting>
  <conditionalFormatting sqref="F609">
    <cfRule type="expression" dxfId="3094" priority="3085" stopIfTrue="1">
      <formula>AND(NOT(ISBLANK(F609)),ISERROR(MATCH(F609,categories,0)))</formula>
    </cfRule>
    <cfRule type="expression" dxfId="3093" priority="3086" stopIfTrue="1">
      <formula>OR(F609="[Balance]",F609="[Transfer]",ISBLANK(F609))</formula>
    </cfRule>
    <cfRule type="expression" dxfId="3092" priority="3087" stopIfTrue="1">
      <formula>OR(ISERROR(MATCH(F609,yearlyA,0)),ISERROR(MATCH(F609,monthlyA,0)))</formula>
    </cfRule>
  </conditionalFormatting>
  <conditionalFormatting sqref="A609">
    <cfRule type="expression" dxfId="3091" priority="3088" stopIfTrue="1">
      <formula>AND(ISERROR(MATCH(A609,accounts,0)),NOT(ISBLANK(A609)))</formula>
    </cfRule>
  </conditionalFormatting>
  <conditionalFormatting sqref="N610">
    <cfRule type="cellIs" dxfId="3090" priority="3079" stopIfTrue="1" operator="lessThan">
      <formula>0</formula>
    </cfRule>
  </conditionalFormatting>
  <conditionalFormatting sqref="F610">
    <cfRule type="expression" dxfId="3089" priority="3080" stopIfTrue="1">
      <formula>AND(NOT(ISBLANK(F610)),ISERROR(MATCH(F610,categories,0)))</formula>
    </cfRule>
    <cfRule type="expression" dxfId="3088" priority="3081" stopIfTrue="1">
      <formula>OR(F610="[Balance]",F610="[Transfer]",ISBLANK(F610))</formula>
    </cfRule>
    <cfRule type="expression" dxfId="3087" priority="3082" stopIfTrue="1">
      <formula>OR(ISERROR(MATCH(F610,yearlyA,0)),ISERROR(MATCH(F610,monthlyA,0)))</formula>
    </cfRule>
  </conditionalFormatting>
  <conditionalFormatting sqref="A610">
    <cfRule type="expression" dxfId="3086" priority="3083" stopIfTrue="1">
      <formula>AND(ISERROR(MATCH(A610,accounts,0)),NOT(ISBLANK(A610)))</formula>
    </cfRule>
  </conditionalFormatting>
  <conditionalFormatting sqref="N610">
    <cfRule type="cellIs" dxfId="3085" priority="3074" stopIfTrue="1" operator="lessThan">
      <formula>0</formula>
    </cfRule>
  </conditionalFormatting>
  <conditionalFormatting sqref="F610">
    <cfRule type="expression" dxfId="3084" priority="3075" stopIfTrue="1">
      <formula>AND(NOT(ISBLANK(F610)),ISERROR(MATCH(F610,categories,0)))</formula>
    </cfRule>
    <cfRule type="expression" dxfId="3083" priority="3076" stopIfTrue="1">
      <formula>OR(F610="[Balance]",F610="[Transfer]",ISBLANK(F610))</formula>
    </cfRule>
    <cfRule type="expression" dxfId="3082" priority="3077" stopIfTrue="1">
      <formula>OR(ISERROR(MATCH(F610,yearlyA,0)),ISERROR(MATCH(F610,monthlyA,0)))</formula>
    </cfRule>
  </conditionalFormatting>
  <conditionalFormatting sqref="A610">
    <cfRule type="expression" dxfId="3081" priority="3078" stopIfTrue="1">
      <formula>AND(ISERROR(MATCH(A610,accounts,0)),NOT(ISBLANK(A610)))</formula>
    </cfRule>
  </conditionalFormatting>
  <conditionalFormatting sqref="N612">
    <cfRule type="cellIs" dxfId="3080" priority="3069" stopIfTrue="1" operator="lessThan">
      <formula>0</formula>
    </cfRule>
  </conditionalFormatting>
  <conditionalFormatting sqref="F612">
    <cfRule type="expression" dxfId="3079" priority="3070" stopIfTrue="1">
      <formula>AND(NOT(ISBLANK(F612)),ISERROR(MATCH(F612,categories,0)))</formula>
    </cfRule>
    <cfRule type="expression" dxfId="3078" priority="3071" stopIfTrue="1">
      <formula>OR(F612="[Balance]",F612="[Transfer]",ISBLANK(F612))</formula>
    </cfRule>
    <cfRule type="expression" dxfId="3077" priority="3072" stopIfTrue="1">
      <formula>OR(ISERROR(MATCH(F612,yearlyA,0)),ISERROR(MATCH(F612,monthlyA,0)))</formula>
    </cfRule>
  </conditionalFormatting>
  <conditionalFormatting sqref="A612">
    <cfRule type="expression" dxfId="3076" priority="3073" stopIfTrue="1">
      <formula>AND(ISERROR(MATCH(A612,accounts,0)),NOT(ISBLANK(A612)))</formula>
    </cfRule>
  </conditionalFormatting>
  <conditionalFormatting sqref="N612">
    <cfRule type="cellIs" dxfId="3075" priority="3064" stopIfTrue="1" operator="lessThan">
      <formula>0</formula>
    </cfRule>
  </conditionalFormatting>
  <conditionalFormatting sqref="F612">
    <cfRule type="expression" dxfId="3074" priority="3065" stopIfTrue="1">
      <formula>AND(NOT(ISBLANK(F612)),ISERROR(MATCH(F612,categories,0)))</formula>
    </cfRule>
    <cfRule type="expression" dxfId="3073" priority="3066" stopIfTrue="1">
      <formula>OR(F612="[Balance]",F612="[Transfer]",ISBLANK(F612))</formula>
    </cfRule>
    <cfRule type="expression" dxfId="3072" priority="3067" stopIfTrue="1">
      <formula>OR(ISERROR(MATCH(F612,yearlyA,0)),ISERROR(MATCH(F612,monthlyA,0)))</formula>
    </cfRule>
  </conditionalFormatting>
  <conditionalFormatting sqref="A612">
    <cfRule type="expression" dxfId="3071" priority="3068" stopIfTrue="1">
      <formula>AND(ISERROR(MATCH(A612,accounts,0)),NOT(ISBLANK(A612)))</formula>
    </cfRule>
  </conditionalFormatting>
  <conditionalFormatting sqref="N611">
    <cfRule type="cellIs" dxfId="3070" priority="3059" stopIfTrue="1" operator="lessThan">
      <formula>0</formula>
    </cfRule>
  </conditionalFormatting>
  <conditionalFormatting sqref="F611">
    <cfRule type="expression" dxfId="3069" priority="3060" stopIfTrue="1">
      <formula>AND(NOT(ISBLANK(F611)),ISERROR(MATCH(F611,categories,0)))</formula>
    </cfRule>
    <cfRule type="expression" dxfId="3068" priority="3061" stopIfTrue="1">
      <formula>OR(F611="[Balance]",F611="[Transfer]",ISBLANK(F611))</formula>
    </cfRule>
    <cfRule type="expression" dxfId="3067" priority="3062" stopIfTrue="1">
      <formula>OR(ISERROR(MATCH(F611,yearlyA,0)),ISERROR(MATCH(F611,monthlyA,0)))</formula>
    </cfRule>
  </conditionalFormatting>
  <conditionalFormatting sqref="A611">
    <cfRule type="expression" dxfId="3066" priority="3063" stopIfTrue="1">
      <formula>AND(ISERROR(MATCH(A611,accounts,0)),NOT(ISBLANK(A611)))</formula>
    </cfRule>
  </conditionalFormatting>
  <conditionalFormatting sqref="N611">
    <cfRule type="cellIs" dxfId="3065" priority="3054" stopIfTrue="1" operator="lessThan">
      <formula>0</formula>
    </cfRule>
  </conditionalFormatting>
  <conditionalFormatting sqref="F611">
    <cfRule type="expression" dxfId="3064" priority="3055" stopIfTrue="1">
      <formula>AND(NOT(ISBLANK(F611)),ISERROR(MATCH(F611,categories,0)))</formula>
    </cfRule>
    <cfRule type="expression" dxfId="3063" priority="3056" stopIfTrue="1">
      <formula>OR(F611="[Balance]",F611="[Transfer]",ISBLANK(F611))</formula>
    </cfRule>
    <cfRule type="expression" dxfId="3062" priority="3057" stopIfTrue="1">
      <formula>OR(ISERROR(MATCH(F611,yearlyA,0)),ISERROR(MATCH(F611,monthlyA,0)))</formula>
    </cfRule>
  </conditionalFormatting>
  <conditionalFormatting sqref="A611">
    <cfRule type="expression" dxfId="3061" priority="3058" stopIfTrue="1">
      <formula>AND(ISERROR(MATCH(A611,accounts,0)),NOT(ISBLANK(A611)))</formula>
    </cfRule>
  </conditionalFormatting>
  <conditionalFormatting sqref="N613">
    <cfRule type="cellIs" dxfId="3060" priority="3049" stopIfTrue="1" operator="lessThan">
      <formula>0</formula>
    </cfRule>
  </conditionalFormatting>
  <conditionalFormatting sqref="F613">
    <cfRule type="expression" dxfId="3059" priority="3050" stopIfTrue="1">
      <formula>AND(NOT(ISBLANK(F613)),ISERROR(MATCH(F613,categories,0)))</formula>
    </cfRule>
    <cfRule type="expression" dxfId="3058" priority="3051" stopIfTrue="1">
      <formula>OR(F613="[Balance]",F613="[Transfer]",ISBLANK(F613))</formula>
    </cfRule>
    <cfRule type="expression" dxfId="3057" priority="3052" stopIfTrue="1">
      <formula>OR(ISERROR(MATCH(F613,yearlyA,0)),ISERROR(MATCH(F613,monthlyA,0)))</formula>
    </cfRule>
  </conditionalFormatting>
  <conditionalFormatting sqref="A613">
    <cfRule type="expression" dxfId="3056" priority="3053" stopIfTrue="1">
      <formula>AND(ISERROR(MATCH(A613,accounts,0)),NOT(ISBLANK(A613)))</formula>
    </cfRule>
  </conditionalFormatting>
  <conditionalFormatting sqref="N613">
    <cfRule type="cellIs" dxfId="3055" priority="3044" stopIfTrue="1" operator="lessThan">
      <formula>0</formula>
    </cfRule>
  </conditionalFormatting>
  <conditionalFormatting sqref="F613">
    <cfRule type="expression" dxfId="3054" priority="3045" stopIfTrue="1">
      <formula>AND(NOT(ISBLANK(F613)),ISERROR(MATCH(F613,categories,0)))</formula>
    </cfRule>
    <cfRule type="expression" dxfId="3053" priority="3046" stopIfTrue="1">
      <formula>OR(F613="[Balance]",F613="[Transfer]",ISBLANK(F613))</formula>
    </cfRule>
    <cfRule type="expression" dxfId="3052" priority="3047" stopIfTrue="1">
      <formula>OR(ISERROR(MATCH(F613,yearlyA,0)),ISERROR(MATCH(F613,monthlyA,0)))</formula>
    </cfRule>
  </conditionalFormatting>
  <conditionalFormatting sqref="A613">
    <cfRule type="expression" dxfId="3051" priority="3048" stopIfTrue="1">
      <formula>AND(ISERROR(MATCH(A613,accounts,0)),NOT(ISBLANK(A613)))</formula>
    </cfRule>
  </conditionalFormatting>
  <conditionalFormatting sqref="N614">
    <cfRule type="cellIs" dxfId="3050" priority="3039" stopIfTrue="1" operator="lessThan">
      <formula>0</formula>
    </cfRule>
  </conditionalFormatting>
  <conditionalFormatting sqref="F614">
    <cfRule type="expression" dxfId="3049" priority="3040" stopIfTrue="1">
      <formula>AND(NOT(ISBLANK(F614)),ISERROR(MATCH(F614,categories,0)))</formula>
    </cfRule>
    <cfRule type="expression" dxfId="3048" priority="3041" stopIfTrue="1">
      <formula>OR(F614="[Balance]",F614="[Transfer]",ISBLANK(F614))</formula>
    </cfRule>
    <cfRule type="expression" dxfId="3047" priority="3042" stopIfTrue="1">
      <formula>OR(ISERROR(MATCH(F614,yearlyA,0)),ISERROR(MATCH(F614,monthlyA,0)))</formula>
    </cfRule>
  </conditionalFormatting>
  <conditionalFormatting sqref="A614">
    <cfRule type="expression" dxfId="3046" priority="3043" stopIfTrue="1">
      <formula>AND(ISERROR(MATCH(A614,accounts,0)),NOT(ISBLANK(A614)))</formula>
    </cfRule>
  </conditionalFormatting>
  <conditionalFormatting sqref="N614">
    <cfRule type="cellIs" dxfId="3045" priority="3034" stopIfTrue="1" operator="lessThan">
      <formula>0</formula>
    </cfRule>
  </conditionalFormatting>
  <conditionalFormatting sqref="F614">
    <cfRule type="expression" dxfId="3044" priority="3035" stopIfTrue="1">
      <formula>AND(NOT(ISBLANK(F614)),ISERROR(MATCH(F614,categories,0)))</formula>
    </cfRule>
    <cfRule type="expression" dxfId="3043" priority="3036" stopIfTrue="1">
      <formula>OR(F614="[Balance]",F614="[Transfer]",ISBLANK(F614))</formula>
    </cfRule>
    <cfRule type="expression" dxfId="3042" priority="3037" stopIfTrue="1">
      <formula>OR(ISERROR(MATCH(F614,yearlyA,0)),ISERROR(MATCH(F614,monthlyA,0)))</formula>
    </cfRule>
  </conditionalFormatting>
  <conditionalFormatting sqref="A614">
    <cfRule type="expression" dxfId="3041" priority="3038" stopIfTrue="1">
      <formula>AND(ISERROR(MATCH(A614,accounts,0)),NOT(ISBLANK(A614)))</formula>
    </cfRule>
  </conditionalFormatting>
  <conditionalFormatting sqref="N616">
    <cfRule type="cellIs" dxfId="3040" priority="3029" stopIfTrue="1" operator="lessThan">
      <formula>0</formula>
    </cfRule>
  </conditionalFormatting>
  <conditionalFormatting sqref="F616">
    <cfRule type="expression" dxfId="3039" priority="3030" stopIfTrue="1">
      <formula>AND(NOT(ISBLANK(F616)),ISERROR(MATCH(F616,categories,0)))</formula>
    </cfRule>
    <cfRule type="expression" dxfId="3038" priority="3031" stopIfTrue="1">
      <formula>OR(F616="[Balance]",F616="[Transfer]",ISBLANK(F616))</formula>
    </cfRule>
    <cfRule type="expression" dxfId="3037" priority="3032" stopIfTrue="1">
      <formula>OR(ISERROR(MATCH(F616,yearlyA,0)),ISERROR(MATCH(F616,monthlyA,0)))</formula>
    </cfRule>
  </conditionalFormatting>
  <conditionalFormatting sqref="A616">
    <cfRule type="expression" dxfId="3036" priority="3033" stopIfTrue="1">
      <formula>AND(ISERROR(MATCH(A616,accounts,0)),NOT(ISBLANK(A616)))</formula>
    </cfRule>
  </conditionalFormatting>
  <conditionalFormatting sqref="N616">
    <cfRule type="cellIs" dxfId="3035" priority="3024" stopIfTrue="1" operator="lessThan">
      <formula>0</formula>
    </cfRule>
  </conditionalFormatting>
  <conditionalFormatting sqref="F616">
    <cfRule type="expression" dxfId="3034" priority="3025" stopIfTrue="1">
      <formula>AND(NOT(ISBLANK(F616)),ISERROR(MATCH(F616,categories,0)))</formula>
    </cfRule>
    <cfRule type="expression" dxfId="3033" priority="3026" stopIfTrue="1">
      <formula>OR(F616="[Balance]",F616="[Transfer]",ISBLANK(F616))</formula>
    </cfRule>
    <cfRule type="expression" dxfId="3032" priority="3027" stopIfTrue="1">
      <formula>OR(ISERROR(MATCH(F616,yearlyA,0)),ISERROR(MATCH(F616,monthlyA,0)))</formula>
    </cfRule>
  </conditionalFormatting>
  <conditionalFormatting sqref="A616">
    <cfRule type="expression" dxfId="3031" priority="3028" stopIfTrue="1">
      <formula>AND(ISERROR(MATCH(A616,accounts,0)),NOT(ISBLANK(A616)))</formula>
    </cfRule>
  </conditionalFormatting>
  <conditionalFormatting sqref="N615">
    <cfRule type="cellIs" dxfId="3030" priority="3019" stopIfTrue="1" operator="lessThan">
      <formula>0</formula>
    </cfRule>
  </conditionalFormatting>
  <conditionalFormatting sqref="F615">
    <cfRule type="expression" dxfId="3029" priority="3020" stopIfTrue="1">
      <formula>AND(NOT(ISBLANK(F615)),ISERROR(MATCH(F615,categories,0)))</formula>
    </cfRule>
    <cfRule type="expression" dxfId="3028" priority="3021" stopIfTrue="1">
      <formula>OR(F615="[Balance]",F615="[Transfer]",ISBLANK(F615))</formula>
    </cfRule>
    <cfRule type="expression" dxfId="3027" priority="3022" stopIfTrue="1">
      <formula>OR(ISERROR(MATCH(F615,yearlyA,0)),ISERROR(MATCH(F615,monthlyA,0)))</formula>
    </cfRule>
  </conditionalFormatting>
  <conditionalFormatting sqref="A615">
    <cfRule type="expression" dxfId="3026" priority="3023" stopIfTrue="1">
      <formula>AND(ISERROR(MATCH(A615,accounts,0)),NOT(ISBLANK(A615)))</formula>
    </cfRule>
  </conditionalFormatting>
  <conditionalFormatting sqref="N615">
    <cfRule type="cellIs" dxfId="3025" priority="3014" stopIfTrue="1" operator="lessThan">
      <formula>0</formula>
    </cfRule>
  </conditionalFormatting>
  <conditionalFormatting sqref="F615">
    <cfRule type="expression" dxfId="3024" priority="3015" stopIfTrue="1">
      <formula>AND(NOT(ISBLANK(F615)),ISERROR(MATCH(F615,categories,0)))</formula>
    </cfRule>
    <cfRule type="expression" dxfId="3023" priority="3016" stopIfTrue="1">
      <formula>OR(F615="[Balance]",F615="[Transfer]",ISBLANK(F615))</formula>
    </cfRule>
    <cfRule type="expression" dxfId="3022" priority="3017" stopIfTrue="1">
      <formula>OR(ISERROR(MATCH(F615,yearlyA,0)),ISERROR(MATCH(F615,monthlyA,0)))</formula>
    </cfRule>
  </conditionalFormatting>
  <conditionalFormatting sqref="A615">
    <cfRule type="expression" dxfId="3021" priority="3018" stopIfTrue="1">
      <formula>AND(ISERROR(MATCH(A615,accounts,0)),NOT(ISBLANK(A615)))</formula>
    </cfRule>
  </conditionalFormatting>
  <conditionalFormatting sqref="N617">
    <cfRule type="cellIs" dxfId="3020" priority="3009" stopIfTrue="1" operator="lessThan">
      <formula>0</formula>
    </cfRule>
  </conditionalFormatting>
  <conditionalFormatting sqref="F617">
    <cfRule type="expression" dxfId="3019" priority="3010" stopIfTrue="1">
      <formula>AND(NOT(ISBLANK(F617)),ISERROR(MATCH(F617,categories,0)))</formula>
    </cfRule>
    <cfRule type="expression" dxfId="3018" priority="3011" stopIfTrue="1">
      <formula>OR(F617="[Balance]",F617="[Transfer]",ISBLANK(F617))</formula>
    </cfRule>
    <cfRule type="expression" dxfId="3017" priority="3012" stopIfTrue="1">
      <formula>OR(ISERROR(MATCH(F617,yearlyA,0)),ISERROR(MATCH(F617,monthlyA,0)))</formula>
    </cfRule>
  </conditionalFormatting>
  <conditionalFormatting sqref="A617">
    <cfRule type="expression" dxfId="3016" priority="3013" stopIfTrue="1">
      <formula>AND(ISERROR(MATCH(A617,accounts,0)),NOT(ISBLANK(A617)))</formula>
    </cfRule>
  </conditionalFormatting>
  <conditionalFormatting sqref="N617">
    <cfRule type="cellIs" dxfId="3015" priority="3004" stopIfTrue="1" operator="lessThan">
      <formula>0</formula>
    </cfRule>
  </conditionalFormatting>
  <conditionalFormatting sqref="F617">
    <cfRule type="expression" dxfId="3014" priority="3005" stopIfTrue="1">
      <formula>AND(NOT(ISBLANK(F617)),ISERROR(MATCH(F617,categories,0)))</formula>
    </cfRule>
    <cfRule type="expression" dxfId="3013" priority="3006" stopIfTrue="1">
      <formula>OR(F617="[Balance]",F617="[Transfer]",ISBLANK(F617))</formula>
    </cfRule>
    <cfRule type="expression" dxfId="3012" priority="3007" stopIfTrue="1">
      <formula>OR(ISERROR(MATCH(F617,yearlyA,0)),ISERROR(MATCH(F617,monthlyA,0)))</formula>
    </cfRule>
  </conditionalFormatting>
  <conditionalFormatting sqref="A617">
    <cfRule type="expression" dxfId="3011" priority="3008" stopIfTrue="1">
      <formula>AND(ISERROR(MATCH(A617,accounts,0)),NOT(ISBLANK(A617)))</formula>
    </cfRule>
  </conditionalFormatting>
  <conditionalFormatting sqref="N618">
    <cfRule type="cellIs" dxfId="3010" priority="2999" stopIfTrue="1" operator="lessThan">
      <formula>0</formula>
    </cfRule>
  </conditionalFormatting>
  <conditionalFormatting sqref="F618">
    <cfRule type="expression" dxfId="3009" priority="3000" stopIfTrue="1">
      <formula>AND(NOT(ISBLANK(F618)),ISERROR(MATCH(F618,categories,0)))</formula>
    </cfRule>
    <cfRule type="expression" dxfId="3008" priority="3001" stopIfTrue="1">
      <formula>OR(F618="[Balance]",F618="[Transfer]",ISBLANK(F618))</formula>
    </cfRule>
    <cfRule type="expression" dxfId="3007" priority="3002" stopIfTrue="1">
      <formula>OR(ISERROR(MATCH(F618,yearlyA,0)),ISERROR(MATCH(F618,monthlyA,0)))</formula>
    </cfRule>
  </conditionalFormatting>
  <conditionalFormatting sqref="A618">
    <cfRule type="expression" dxfId="3006" priority="3003" stopIfTrue="1">
      <formula>AND(ISERROR(MATCH(A618,accounts,0)),NOT(ISBLANK(A618)))</formula>
    </cfRule>
  </conditionalFormatting>
  <conditionalFormatting sqref="N618">
    <cfRule type="cellIs" dxfId="3005" priority="2994" stopIfTrue="1" operator="lessThan">
      <formula>0</formula>
    </cfRule>
  </conditionalFormatting>
  <conditionalFormatting sqref="F618">
    <cfRule type="expression" dxfId="3004" priority="2995" stopIfTrue="1">
      <formula>AND(NOT(ISBLANK(F618)),ISERROR(MATCH(F618,categories,0)))</formula>
    </cfRule>
    <cfRule type="expression" dxfId="3003" priority="2996" stopIfTrue="1">
      <formula>OR(F618="[Balance]",F618="[Transfer]",ISBLANK(F618))</formula>
    </cfRule>
    <cfRule type="expression" dxfId="3002" priority="2997" stopIfTrue="1">
      <formula>OR(ISERROR(MATCH(F618,yearlyA,0)),ISERROR(MATCH(F618,monthlyA,0)))</formula>
    </cfRule>
  </conditionalFormatting>
  <conditionalFormatting sqref="A618">
    <cfRule type="expression" dxfId="3001" priority="2998" stopIfTrue="1">
      <formula>AND(ISERROR(MATCH(A618,accounts,0)),NOT(ISBLANK(A618)))</formula>
    </cfRule>
  </conditionalFormatting>
  <conditionalFormatting sqref="N619">
    <cfRule type="cellIs" dxfId="3000" priority="2989" stopIfTrue="1" operator="lessThan">
      <formula>0</formula>
    </cfRule>
  </conditionalFormatting>
  <conditionalFormatting sqref="F619">
    <cfRule type="expression" dxfId="2999" priority="2990" stopIfTrue="1">
      <formula>AND(NOT(ISBLANK(F619)),ISERROR(MATCH(F619,categories,0)))</formula>
    </cfRule>
    <cfRule type="expression" dxfId="2998" priority="2991" stopIfTrue="1">
      <formula>OR(F619="[Balance]",F619="[Transfer]",ISBLANK(F619))</formula>
    </cfRule>
    <cfRule type="expression" dxfId="2997" priority="2992" stopIfTrue="1">
      <formula>OR(ISERROR(MATCH(F619,yearlyA,0)),ISERROR(MATCH(F619,monthlyA,0)))</formula>
    </cfRule>
  </conditionalFormatting>
  <conditionalFormatting sqref="A619">
    <cfRule type="expression" dxfId="2996" priority="2993" stopIfTrue="1">
      <formula>AND(ISERROR(MATCH(A619,accounts,0)),NOT(ISBLANK(A619)))</formula>
    </cfRule>
  </conditionalFormatting>
  <conditionalFormatting sqref="N619">
    <cfRule type="cellIs" dxfId="2995" priority="2984" stopIfTrue="1" operator="lessThan">
      <formula>0</formula>
    </cfRule>
  </conditionalFormatting>
  <conditionalFormatting sqref="F619">
    <cfRule type="expression" dxfId="2994" priority="2985" stopIfTrue="1">
      <formula>AND(NOT(ISBLANK(F619)),ISERROR(MATCH(F619,categories,0)))</formula>
    </cfRule>
    <cfRule type="expression" dxfId="2993" priority="2986" stopIfTrue="1">
      <formula>OR(F619="[Balance]",F619="[Transfer]",ISBLANK(F619))</formula>
    </cfRule>
    <cfRule type="expression" dxfId="2992" priority="2987" stopIfTrue="1">
      <formula>OR(ISERROR(MATCH(F619,yearlyA,0)),ISERROR(MATCH(F619,monthlyA,0)))</formula>
    </cfRule>
  </conditionalFormatting>
  <conditionalFormatting sqref="A619">
    <cfRule type="expression" dxfId="2991" priority="2988" stopIfTrue="1">
      <formula>AND(ISERROR(MATCH(A619,accounts,0)),NOT(ISBLANK(A619)))</formula>
    </cfRule>
  </conditionalFormatting>
  <conditionalFormatting sqref="N620">
    <cfRule type="cellIs" dxfId="2990" priority="2979" stopIfTrue="1" operator="lessThan">
      <formula>0</formula>
    </cfRule>
  </conditionalFormatting>
  <conditionalFormatting sqref="F620">
    <cfRule type="expression" dxfId="2989" priority="2980" stopIfTrue="1">
      <formula>AND(NOT(ISBLANK(F620)),ISERROR(MATCH(F620,categories,0)))</formula>
    </cfRule>
    <cfRule type="expression" dxfId="2988" priority="2981" stopIfTrue="1">
      <formula>OR(F620="[Balance]",F620="[Transfer]",ISBLANK(F620))</formula>
    </cfRule>
    <cfRule type="expression" dxfId="2987" priority="2982" stopIfTrue="1">
      <formula>OR(ISERROR(MATCH(F620,yearlyA,0)),ISERROR(MATCH(F620,monthlyA,0)))</formula>
    </cfRule>
  </conditionalFormatting>
  <conditionalFormatting sqref="A620">
    <cfRule type="expression" dxfId="2986" priority="2983" stopIfTrue="1">
      <formula>AND(ISERROR(MATCH(A620,accounts,0)),NOT(ISBLANK(A620)))</formula>
    </cfRule>
  </conditionalFormatting>
  <conditionalFormatting sqref="N620">
    <cfRule type="cellIs" dxfId="2985" priority="2974" stopIfTrue="1" operator="lessThan">
      <formula>0</formula>
    </cfRule>
  </conditionalFormatting>
  <conditionalFormatting sqref="F620">
    <cfRule type="expression" dxfId="2984" priority="2975" stopIfTrue="1">
      <formula>AND(NOT(ISBLANK(F620)),ISERROR(MATCH(F620,categories,0)))</formula>
    </cfRule>
    <cfRule type="expression" dxfId="2983" priority="2976" stopIfTrue="1">
      <formula>OR(F620="[Balance]",F620="[Transfer]",ISBLANK(F620))</formula>
    </cfRule>
    <cfRule type="expression" dxfId="2982" priority="2977" stopIfTrue="1">
      <formula>OR(ISERROR(MATCH(F620,yearlyA,0)),ISERROR(MATCH(F620,monthlyA,0)))</formula>
    </cfRule>
  </conditionalFormatting>
  <conditionalFormatting sqref="A620">
    <cfRule type="expression" dxfId="2981" priority="2978" stopIfTrue="1">
      <formula>AND(ISERROR(MATCH(A620,accounts,0)),NOT(ISBLANK(A620)))</formula>
    </cfRule>
  </conditionalFormatting>
  <conditionalFormatting sqref="N622">
    <cfRule type="cellIs" dxfId="2980" priority="2969" stopIfTrue="1" operator="lessThan">
      <formula>0</formula>
    </cfRule>
  </conditionalFormatting>
  <conditionalFormatting sqref="F622">
    <cfRule type="expression" dxfId="2979" priority="2970" stopIfTrue="1">
      <formula>AND(NOT(ISBLANK(F622)),ISERROR(MATCH(F622,categories,0)))</formula>
    </cfRule>
    <cfRule type="expression" dxfId="2978" priority="2971" stopIfTrue="1">
      <formula>OR(F622="[Balance]",F622="[Transfer]",ISBLANK(F622))</formula>
    </cfRule>
    <cfRule type="expression" dxfId="2977" priority="2972" stopIfTrue="1">
      <formula>OR(ISERROR(MATCH(F622,yearlyA,0)),ISERROR(MATCH(F622,monthlyA,0)))</formula>
    </cfRule>
  </conditionalFormatting>
  <conditionalFormatting sqref="A622">
    <cfRule type="expression" dxfId="2976" priority="2973" stopIfTrue="1">
      <formula>AND(ISERROR(MATCH(A622,accounts,0)),NOT(ISBLANK(A622)))</formula>
    </cfRule>
  </conditionalFormatting>
  <conditionalFormatting sqref="N622">
    <cfRule type="cellIs" dxfId="2975" priority="2964" stopIfTrue="1" operator="lessThan">
      <formula>0</formula>
    </cfRule>
  </conditionalFormatting>
  <conditionalFormatting sqref="F622">
    <cfRule type="expression" dxfId="2974" priority="2965" stopIfTrue="1">
      <formula>AND(NOT(ISBLANK(F622)),ISERROR(MATCH(F622,categories,0)))</formula>
    </cfRule>
    <cfRule type="expression" dxfId="2973" priority="2966" stopIfTrue="1">
      <formula>OR(F622="[Balance]",F622="[Transfer]",ISBLANK(F622))</formula>
    </cfRule>
    <cfRule type="expression" dxfId="2972" priority="2967" stopIfTrue="1">
      <formula>OR(ISERROR(MATCH(F622,yearlyA,0)),ISERROR(MATCH(F622,monthlyA,0)))</formula>
    </cfRule>
  </conditionalFormatting>
  <conditionalFormatting sqref="A622">
    <cfRule type="expression" dxfId="2971" priority="2968" stopIfTrue="1">
      <formula>AND(ISERROR(MATCH(A622,accounts,0)),NOT(ISBLANK(A622)))</formula>
    </cfRule>
  </conditionalFormatting>
  <conditionalFormatting sqref="N621">
    <cfRule type="cellIs" dxfId="2970" priority="2959" stopIfTrue="1" operator="lessThan">
      <formula>0</formula>
    </cfRule>
  </conditionalFormatting>
  <conditionalFormatting sqref="F621">
    <cfRule type="expression" dxfId="2969" priority="2960" stopIfTrue="1">
      <formula>AND(NOT(ISBLANK(F621)),ISERROR(MATCH(F621,categories,0)))</formula>
    </cfRule>
    <cfRule type="expression" dxfId="2968" priority="2961" stopIfTrue="1">
      <formula>OR(F621="[Balance]",F621="[Transfer]",ISBLANK(F621))</formula>
    </cfRule>
    <cfRule type="expression" dxfId="2967" priority="2962" stopIfTrue="1">
      <formula>OR(ISERROR(MATCH(F621,yearlyA,0)),ISERROR(MATCH(F621,monthlyA,0)))</formula>
    </cfRule>
  </conditionalFormatting>
  <conditionalFormatting sqref="A621">
    <cfRule type="expression" dxfId="2966" priority="2963" stopIfTrue="1">
      <formula>AND(ISERROR(MATCH(A621,accounts,0)),NOT(ISBLANK(A621)))</formula>
    </cfRule>
  </conditionalFormatting>
  <conditionalFormatting sqref="N621">
    <cfRule type="cellIs" dxfId="2965" priority="2954" stopIfTrue="1" operator="lessThan">
      <formula>0</formula>
    </cfRule>
  </conditionalFormatting>
  <conditionalFormatting sqref="F621">
    <cfRule type="expression" dxfId="2964" priority="2955" stopIfTrue="1">
      <formula>AND(NOT(ISBLANK(F621)),ISERROR(MATCH(F621,categories,0)))</formula>
    </cfRule>
    <cfRule type="expression" dxfId="2963" priority="2956" stopIfTrue="1">
      <formula>OR(F621="[Balance]",F621="[Transfer]",ISBLANK(F621))</formula>
    </cfRule>
    <cfRule type="expression" dxfId="2962" priority="2957" stopIfTrue="1">
      <formula>OR(ISERROR(MATCH(F621,yearlyA,0)),ISERROR(MATCH(F621,monthlyA,0)))</formula>
    </cfRule>
  </conditionalFormatting>
  <conditionalFormatting sqref="A621">
    <cfRule type="expression" dxfId="2961" priority="2958" stopIfTrue="1">
      <formula>AND(ISERROR(MATCH(A621,accounts,0)),NOT(ISBLANK(A621)))</formula>
    </cfRule>
  </conditionalFormatting>
  <conditionalFormatting sqref="N623">
    <cfRule type="cellIs" dxfId="2960" priority="2949" stopIfTrue="1" operator="lessThan">
      <formula>0</formula>
    </cfRule>
  </conditionalFormatting>
  <conditionalFormatting sqref="F623">
    <cfRule type="expression" dxfId="2959" priority="2950" stopIfTrue="1">
      <formula>AND(NOT(ISBLANK(F623)),ISERROR(MATCH(F623,categories,0)))</formula>
    </cfRule>
    <cfRule type="expression" dxfId="2958" priority="2951" stopIfTrue="1">
      <formula>OR(F623="[Balance]",F623="[Transfer]",ISBLANK(F623))</formula>
    </cfRule>
    <cfRule type="expression" dxfId="2957" priority="2952" stopIfTrue="1">
      <formula>OR(ISERROR(MATCH(F623,yearlyA,0)),ISERROR(MATCH(F623,monthlyA,0)))</formula>
    </cfRule>
  </conditionalFormatting>
  <conditionalFormatting sqref="A623">
    <cfRule type="expression" dxfId="2956" priority="2953" stopIfTrue="1">
      <formula>AND(ISERROR(MATCH(A623,accounts,0)),NOT(ISBLANK(A623)))</formula>
    </cfRule>
  </conditionalFormatting>
  <conditionalFormatting sqref="N623">
    <cfRule type="cellIs" dxfId="2955" priority="2944" stopIfTrue="1" operator="lessThan">
      <formula>0</formula>
    </cfRule>
  </conditionalFormatting>
  <conditionalFormatting sqref="F623">
    <cfRule type="expression" dxfId="2954" priority="2945" stopIfTrue="1">
      <formula>AND(NOT(ISBLANK(F623)),ISERROR(MATCH(F623,categories,0)))</formula>
    </cfRule>
    <cfRule type="expression" dxfId="2953" priority="2946" stopIfTrue="1">
      <formula>OR(F623="[Balance]",F623="[Transfer]",ISBLANK(F623))</formula>
    </cfRule>
    <cfRule type="expression" dxfId="2952" priority="2947" stopIfTrue="1">
      <formula>OR(ISERROR(MATCH(F623,yearlyA,0)),ISERROR(MATCH(F623,monthlyA,0)))</formula>
    </cfRule>
  </conditionalFormatting>
  <conditionalFormatting sqref="A623">
    <cfRule type="expression" dxfId="2951" priority="2948" stopIfTrue="1">
      <formula>AND(ISERROR(MATCH(A623,accounts,0)),NOT(ISBLANK(A623)))</formula>
    </cfRule>
  </conditionalFormatting>
  <conditionalFormatting sqref="N625">
    <cfRule type="cellIs" dxfId="2950" priority="2939" stopIfTrue="1" operator="lessThan">
      <formula>0</formula>
    </cfRule>
  </conditionalFormatting>
  <conditionalFormatting sqref="F625">
    <cfRule type="expression" dxfId="2949" priority="2940" stopIfTrue="1">
      <formula>AND(NOT(ISBLANK(F625)),ISERROR(MATCH(F625,categories,0)))</formula>
    </cfRule>
    <cfRule type="expression" dxfId="2948" priority="2941" stopIfTrue="1">
      <formula>OR(F625="[Balance]",F625="[Transfer]",ISBLANK(F625))</formula>
    </cfRule>
    <cfRule type="expression" dxfId="2947" priority="2942" stopIfTrue="1">
      <formula>OR(ISERROR(MATCH(F625,yearlyA,0)),ISERROR(MATCH(F625,monthlyA,0)))</formula>
    </cfRule>
  </conditionalFormatting>
  <conditionalFormatting sqref="A625">
    <cfRule type="expression" dxfId="2946" priority="2943" stopIfTrue="1">
      <formula>AND(ISERROR(MATCH(A625,accounts,0)),NOT(ISBLANK(A625)))</formula>
    </cfRule>
  </conditionalFormatting>
  <conditionalFormatting sqref="N625">
    <cfRule type="cellIs" dxfId="2945" priority="2934" stopIfTrue="1" operator="lessThan">
      <formula>0</formula>
    </cfRule>
  </conditionalFormatting>
  <conditionalFormatting sqref="F625">
    <cfRule type="expression" dxfId="2944" priority="2935" stopIfTrue="1">
      <formula>AND(NOT(ISBLANK(F625)),ISERROR(MATCH(F625,categories,0)))</formula>
    </cfRule>
    <cfRule type="expression" dxfId="2943" priority="2936" stopIfTrue="1">
      <formula>OR(F625="[Balance]",F625="[Transfer]",ISBLANK(F625))</formula>
    </cfRule>
    <cfRule type="expression" dxfId="2942" priority="2937" stopIfTrue="1">
      <formula>OR(ISERROR(MATCH(F625,yearlyA,0)),ISERROR(MATCH(F625,monthlyA,0)))</formula>
    </cfRule>
  </conditionalFormatting>
  <conditionalFormatting sqref="A625">
    <cfRule type="expression" dxfId="2941" priority="2938" stopIfTrue="1">
      <formula>AND(ISERROR(MATCH(A625,accounts,0)),NOT(ISBLANK(A625)))</formula>
    </cfRule>
  </conditionalFormatting>
  <conditionalFormatting sqref="N624">
    <cfRule type="cellIs" dxfId="2940" priority="2929" stopIfTrue="1" operator="lessThan">
      <formula>0</formula>
    </cfRule>
  </conditionalFormatting>
  <conditionalFormatting sqref="F624">
    <cfRule type="expression" dxfId="2939" priority="2930" stopIfTrue="1">
      <formula>AND(NOT(ISBLANK(F624)),ISERROR(MATCH(F624,categories,0)))</formula>
    </cfRule>
    <cfRule type="expression" dxfId="2938" priority="2931" stopIfTrue="1">
      <formula>OR(F624="[Balance]",F624="[Transfer]",ISBLANK(F624))</formula>
    </cfRule>
    <cfRule type="expression" dxfId="2937" priority="2932" stopIfTrue="1">
      <formula>OR(ISERROR(MATCH(F624,yearlyA,0)),ISERROR(MATCH(F624,monthlyA,0)))</formula>
    </cfRule>
  </conditionalFormatting>
  <conditionalFormatting sqref="A624">
    <cfRule type="expression" dxfId="2936" priority="2933" stopIfTrue="1">
      <formula>AND(ISERROR(MATCH(A624,accounts,0)),NOT(ISBLANK(A624)))</formula>
    </cfRule>
  </conditionalFormatting>
  <conditionalFormatting sqref="N624">
    <cfRule type="cellIs" dxfId="2935" priority="2924" stopIfTrue="1" operator="lessThan">
      <formula>0</formula>
    </cfRule>
  </conditionalFormatting>
  <conditionalFormatting sqref="F624">
    <cfRule type="expression" dxfId="2934" priority="2925" stopIfTrue="1">
      <formula>AND(NOT(ISBLANK(F624)),ISERROR(MATCH(F624,categories,0)))</formula>
    </cfRule>
    <cfRule type="expression" dxfId="2933" priority="2926" stopIfTrue="1">
      <formula>OR(F624="[Balance]",F624="[Transfer]",ISBLANK(F624))</formula>
    </cfRule>
    <cfRule type="expression" dxfId="2932" priority="2927" stopIfTrue="1">
      <formula>OR(ISERROR(MATCH(F624,yearlyA,0)),ISERROR(MATCH(F624,monthlyA,0)))</formula>
    </cfRule>
  </conditionalFormatting>
  <conditionalFormatting sqref="A624">
    <cfRule type="expression" dxfId="2931" priority="2928" stopIfTrue="1">
      <formula>AND(ISERROR(MATCH(A624,accounts,0)),NOT(ISBLANK(A624)))</formula>
    </cfRule>
  </conditionalFormatting>
  <conditionalFormatting sqref="N626">
    <cfRule type="cellIs" dxfId="2930" priority="2919" stopIfTrue="1" operator="lessThan">
      <formula>0</formula>
    </cfRule>
  </conditionalFormatting>
  <conditionalFormatting sqref="F626">
    <cfRule type="expression" dxfId="2929" priority="2920" stopIfTrue="1">
      <formula>AND(NOT(ISBLANK(F626)),ISERROR(MATCH(F626,categories,0)))</formula>
    </cfRule>
    <cfRule type="expression" dxfId="2928" priority="2921" stopIfTrue="1">
      <formula>OR(F626="[Balance]",F626="[Transfer]",ISBLANK(F626))</formula>
    </cfRule>
    <cfRule type="expression" dxfId="2927" priority="2922" stopIfTrue="1">
      <formula>OR(ISERROR(MATCH(F626,yearlyA,0)),ISERROR(MATCH(F626,monthlyA,0)))</formula>
    </cfRule>
  </conditionalFormatting>
  <conditionalFormatting sqref="A626">
    <cfRule type="expression" dxfId="2926" priority="2923" stopIfTrue="1">
      <formula>AND(ISERROR(MATCH(A626,accounts,0)),NOT(ISBLANK(A626)))</formula>
    </cfRule>
  </conditionalFormatting>
  <conditionalFormatting sqref="N626">
    <cfRule type="cellIs" dxfId="2925" priority="2914" stopIfTrue="1" operator="lessThan">
      <formula>0</formula>
    </cfRule>
  </conditionalFormatting>
  <conditionalFormatting sqref="F626">
    <cfRule type="expression" dxfId="2924" priority="2915" stopIfTrue="1">
      <formula>AND(NOT(ISBLANK(F626)),ISERROR(MATCH(F626,categories,0)))</formula>
    </cfRule>
    <cfRule type="expression" dxfId="2923" priority="2916" stopIfTrue="1">
      <formula>OR(F626="[Balance]",F626="[Transfer]",ISBLANK(F626))</formula>
    </cfRule>
    <cfRule type="expression" dxfId="2922" priority="2917" stopIfTrue="1">
      <formula>OR(ISERROR(MATCH(F626,yearlyA,0)),ISERROR(MATCH(F626,monthlyA,0)))</formula>
    </cfRule>
  </conditionalFormatting>
  <conditionalFormatting sqref="A626">
    <cfRule type="expression" dxfId="2921" priority="2918" stopIfTrue="1">
      <formula>AND(ISERROR(MATCH(A626,accounts,0)),NOT(ISBLANK(A626)))</formula>
    </cfRule>
  </conditionalFormatting>
  <conditionalFormatting sqref="N627">
    <cfRule type="cellIs" dxfId="2920" priority="2909" stopIfTrue="1" operator="lessThan">
      <formula>0</formula>
    </cfRule>
  </conditionalFormatting>
  <conditionalFormatting sqref="F627">
    <cfRule type="expression" dxfId="2919" priority="2910" stopIfTrue="1">
      <formula>AND(NOT(ISBLANK(F627)),ISERROR(MATCH(F627,categories,0)))</formula>
    </cfRule>
    <cfRule type="expression" dxfId="2918" priority="2911" stopIfTrue="1">
      <formula>OR(F627="[Balance]",F627="[Transfer]",ISBLANK(F627))</formula>
    </cfRule>
    <cfRule type="expression" dxfId="2917" priority="2912" stopIfTrue="1">
      <formula>OR(ISERROR(MATCH(F627,yearlyA,0)),ISERROR(MATCH(F627,monthlyA,0)))</formula>
    </cfRule>
  </conditionalFormatting>
  <conditionalFormatting sqref="A627">
    <cfRule type="expression" dxfId="2916" priority="2913" stopIfTrue="1">
      <formula>AND(ISERROR(MATCH(A627,accounts,0)),NOT(ISBLANK(A627)))</formula>
    </cfRule>
  </conditionalFormatting>
  <conditionalFormatting sqref="N627">
    <cfRule type="cellIs" dxfId="2915" priority="2904" stopIfTrue="1" operator="lessThan">
      <formula>0</formula>
    </cfRule>
  </conditionalFormatting>
  <conditionalFormatting sqref="F627">
    <cfRule type="expression" dxfId="2914" priority="2905" stopIfTrue="1">
      <formula>AND(NOT(ISBLANK(F627)),ISERROR(MATCH(F627,categories,0)))</formula>
    </cfRule>
    <cfRule type="expression" dxfId="2913" priority="2906" stopIfTrue="1">
      <formula>OR(F627="[Balance]",F627="[Transfer]",ISBLANK(F627))</formula>
    </cfRule>
    <cfRule type="expression" dxfId="2912" priority="2907" stopIfTrue="1">
      <formula>OR(ISERROR(MATCH(F627,yearlyA,0)),ISERROR(MATCH(F627,monthlyA,0)))</formula>
    </cfRule>
  </conditionalFormatting>
  <conditionalFormatting sqref="A627">
    <cfRule type="expression" dxfId="2911" priority="2908" stopIfTrue="1">
      <formula>AND(ISERROR(MATCH(A627,accounts,0)),NOT(ISBLANK(A627)))</formula>
    </cfRule>
  </conditionalFormatting>
  <conditionalFormatting sqref="N629">
    <cfRule type="cellIs" dxfId="2910" priority="2899" stopIfTrue="1" operator="lessThan">
      <formula>0</formula>
    </cfRule>
  </conditionalFormatting>
  <conditionalFormatting sqref="F629">
    <cfRule type="expression" dxfId="2909" priority="2900" stopIfTrue="1">
      <formula>AND(NOT(ISBLANK(F629)),ISERROR(MATCH(F629,categories,0)))</formula>
    </cfRule>
    <cfRule type="expression" dxfId="2908" priority="2901" stopIfTrue="1">
      <formula>OR(F629="[Balance]",F629="[Transfer]",ISBLANK(F629))</formula>
    </cfRule>
    <cfRule type="expression" dxfId="2907" priority="2902" stopIfTrue="1">
      <formula>OR(ISERROR(MATCH(F629,yearlyA,0)),ISERROR(MATCH(F629,monthlyA,0)))</formula>
    </cfRule>
  </conditionalFormatting>
  <conditionalFormatting sqref="A629">
    <cfRule type="expression" dxfId="2906" priority="2903" stopIfTrue="1">
      <formula>AND(ISERROR(MATCH(A629,accounts,0)),NOT(ISBLANK(A629)))</formula>
    </cfRule>
  </conditionalFormatting>
  <conditionalFormatting sqref="N629">
    <cfRule type="cellIs" dxfId="2905" priority="2894" stopIfTrue="1" operator="lessThan">
      <formula>0</formula>
    </cfRule>
  </conditionalFormatting>
  <conditionalFormatting sqref="F629">
    <cfRule type="expression" dxfId="2904" priority="2895" stopIfTrue="1">
      <formula>AND(NOT(ISBLANK(F629)),ISERROR(MATCH(F629,categories,0)))</formula>
    </cfRule>
    <cfRule type="expression" dxfId="2903" priority="2896" stopIfTrue="1">
      <formula>OR(F629="[Balance]",F629="[Transfer]",ISBLANK(F629))</formula>
    </cfRule>
    <cfRule type="expression" dxfId="2902" priority="2897" stopIfTrue="1">
      <formula>OR(ISERROR(MATCH(F629,yearlyA,0)),ISERROR(MATCH(F629,monthlyA,0)))</formula>
    </cfRule>
  </conditionalFormatting>
  <conditionalFormatting sqref="A629">
    <cfRule type="expression" dxfId="2901" priority="2898" stopIfTrue="1">
      <formula>AND(ISERROR(MATCH(A629,accounts,0)),NOT(ISBLANK(A629)))</formula>
    </cfRule>
  </conditionalFormatting>
  <conditionalFormatting sqref="N628">
    <cfRule type="cellIs" dxfId="2900" priority="2889" stopIfTrue="1" operator="lessThan">
      <formula>0</formula>
    </cfRule>
  </conditionalFormatting>
  <conditionalFormatting sqref="F628">
    <cfRule type="expression" dxfId="2899" priority="2890" stopIfTrue="1">
      <formula>AND(NOT(ISBLANK(F628)),ISERROR(MATCH(F628,categories,0)))</formula>
    </cfRule>
    <cfRule type="expression" dxfId="2898" priority="2891" stopIfTrue="1">
      <formula>OR(F628="[Balance]",F628="[Transfer]",ISBLANK(F628))</formula>
    </cfRule>
    <cfRule type="expression" dxfId="2897" priority="2892" stopIfTrue="1">
      <formula>OR(ISERROR(MATCH(F628,yearlyA,0)),ISERROR(MATCH(F628,monthlyA,0)))</formula>
    </cfRule>
  </conditionalFormatting>
  <conditionalFormatting sqref="A628">
    <cfRule type="expression" dxfId="2896" priority="2893" stopIfTrue="1">
      <formula>AND(ISERROR(MATCH(A628,accounts,0)),NOT(ISBLANK(A628)))</formula>
    </cfRule>
  </conditionalFormatting>
  <conditionalFormatting sqref="N628">
    <cfRule type="cellIs" dxfId="2895" priority="2884" stopIfTrue="1" operator="lessThan">
      <formula>0</formula>
    </cfRule>
  </conditionalFormatting>
  <conditionalFormatting sqref="F628">
    <cfRule type="expression" dxfId="2894" priority="2885" stopIfTrue="1">
      <formula>AND(NOT(ISBLANK(F628)),ISERROR(MATCH(F628,categories,0)))</formula>
    </cfRule>
    <cfRule type="expression" dxfId="2893" priority="2886" stopIfTrue="1">
      <formula>OR(F628="[Balance]",F628="[Transfer]",ISBLANK(F628))</formula>
    </cfRule>
    <cfRule type="expression" dxfId="2892" priority="2887" stopIfTrue="1">
      <formula>OR(ISERROR(MATCH(F628,yearlyA,0)),ISERROR(MATCH(F628,monthlyA,0)))</formula>
    </cfRule>
  </conditionalFormatting>
  <conditionalFormatting sqref="A628">
    <cfRule type="expression" dxfId="2891" priority="2888" stopIfTrue="1">
      <formula>AND(ISERROR(MATCH(A628,accounts,0)),NOT(ISBLANK(A628)))</formula>
    </cfRule>
  </conditionalFormatting>
  <conditionalFormatting sqref="N630">
    <cfRule type="cellIs" dxfId="2890" priority="2879" stopIfTrue="1" operator="lessThan">
      <formula>0</formula>
    </cfRule>
  </conditionalFormatting>
  <conditionalFormatting sqref="F630">
    <cfRule type="expression" dxfId="2889" priority="2880" stopIfTrue="1">
      <formula>AND(NOT(ISBLANK(F630)),ISERROR(MATCH(F630,categories,0)))</formula>
    </cfRule>
    <cfRule type="expression" dxfId="2888" priority="2881" stopIfTrue="1">
      <formula>OR(F630="[Balance]",F630="[Transfer]",ISBLANK(F630))</formula>
    </cfRule>
    <cfRule type="expression" dxfId="2887" priority="2882" stopIfTrue="1">
      <formula>OR(ISERROR(MATCH(F630,yearlyA,0)),ISERROR(MATCH(F630,monthlyA,0)))</formula>
    </cfRule>
  </conditionalFormatting>
  <conditionalFormatting sqref="A630">
    <cfRule type="expression" dxfId="2886" priority="2883" stopIfTrue="1">
      <formula>AND(ISERROR(MATCH(A630,accounts,0)),NOT(ISBLANK(A630)))</formula>
    </cfRule>
  </conditionalFormatting>
  <conditionalFormatting sqref="N630">
    <cfRule type="cellIs" dxfId="2885" priority="2874" stopIfTrue="1" operator="lessThan">
      <formula>0</formula>
    </cfRule>
  </conditionalFormatting>
  <conditionalFormatting sqref="F630">
    <cfRule type="expression" dxfId="2884" priority="2875" stopIfTrue="1">
      <formula>AND(NOT(ISBLANK(F630)),ISERROR(MATCH(F630,categories,0)))</formula>
    </cfRule>
    <cfRule type="expression" dxfId="2883" priority="2876" stopIfTrue="1">
      <formula>OR(F630="[Balance]",F630="[Transfer]",ISBLANK(F630))</formula>
    </cfRule>
    <cfRule type="expression" dxfId="2882" priority="2877" stopIfTrue="1">
      <formula>OR(ISERROR(MATCH(F630,yearlyA,0)),ISERROR(MATCH(F630,monthlyA,0)))</formula>
    </cfRule>
  </conditionalFormatting>
  <conditionalFormatting sqref="A630">
    <cfRule type="expression" dxfId="2881" priority="2878" stopIfTrue="1">
      <formula>AND(ISERROR(MATCH(A630,accounts,0)),NOT(ISBLANK(A630)))</formula>
    </cfRule>
  </conditionalFormatting>
  <conditionalFormatting sqref="N632">
    <cfRule type="cellIs" dxfId="2880" priority="2869" stopIfTrue="1" operator="lessThan">
      <formula>0</formula>
    </cfRule>
  </conditionalFormatting>
  <conditionalFormatting sqref="F632">
    <cfRule type="expression" dxfId="2879" priority="2870" stopIfTrue="1">
      <formula>AND(NOT(ISBLANK(F632)),ISERROR(MATCH(F632,categories,0)))</formula>
    </cfRule>
    <cfRule type="expression" dxfId="2878" priority="2871" stopIfTrue="1">
      <formula>OR(F632="[Balance]",F632="[Transfer]",ISBLANK(F632))</formula>
    </cfRule>
    <cfRule type="expression" dxfId="2877" priority="2872" stopIfTrue="1">
      <formula>OR(ISERROR(MATCH(F632,yearlyA,0)),ISERROR(MATCH(F632,monthlyA,0)))</formula>
    </cfRule>
  </conditionalFormatting>
  <conditionalFormatting sqref="A632">
    <cfRule type="expression" dxfId="2876" priority="2873" stopIfTrue="1">
      <formula>AND(ISERROR(MATCH(A632,accounts,0)),NOT(ISBLANK(A632)))</formula>
    </cfRule>
  </conditionalFormatting>
  <conditionalFormatting sqref="N632">
    <cfRule type="cellIs" dxfId="2875" priority="2864" stopIfTrue="1" operator="lessThan">
      <formula>0</formula>
    </cfRule>
  </conditionalFormatting>
  <conditionalFormatting sqref="F632">
    <cfRule type="expression" dxfId="2874" priority="2865" stopIfTrue="1">
      <formula>AND(NOT(ISBLANK(F632)),ISERROR(MATCH(F632,categories,0)))</formula>
    </cfRule>
    <cfRule type="expression" dxfId="2873" priority="2866" stopIfTrue="1">
      <formula>OR(F632="[Balance]",F632="[Transfer]",ISBLANK(F632))</formula>
    </cfRule>
    <cfRule type="expression" dxfId="2872" priority="2867" stopIfTrue="1">
      <formula>OR(ISERROR(MATCH(F632,yearlyA,0)),ISERROR(MATCH(F632,monthlyA,0)))</formula>
    </cfRule>
  </conditionalFormatting>
  <conditionalFormatting sqref="A632">
    <cfRule type="expression" dxfId="2871" priority="2868" stopIfTrue="1">
      <formula>AND(ISERROR(MATCH(A632,accounts,0)),NOT(ISBLANK(A632)))</formula>
    </cfRule>
  </conditionalFormatting>
  <conditionalFormatting sqref="N631">
    <cfRule type="cellIs" dxfId="2870" priority="2859" stopIfTrue="1" operator="lessThan">
      <formula>0</formula>
    </cfRule>
  </conditionalFormatting>
  <conditionalFormatting sqref="F631">
    <cfRule type="expression" dxfId="2869" priority="2860" stopIfTrue="1">
      <formula>AND(NOT(ISBLANK(F631)),ISERROR(MATCH(F631,categories,0)))</formula>
    </cfRule>
    <cfRule type="expression" dxfId="2868" priority="2861" stopIfTrue="1">
      <formula>OR(F631="[Balance]",F631="[Transfer]",ISBLANK(F631))</formula>
    </cfRule>
    <cfRule type="expression" dxfId="2867" priority="2862" stopIfTrue="1">
      <formula>OR(ISERROR(MATCH(F631,yearlyA,0)),ISERROR(MATCH(F631,monthlyA,0)))</formula>
    </cfRule>
  </conditionalFormatting>
  <conditionalFormatting sqref="A631">
    <cfRule type="expression" dxfId="2866" priority="2863" stopIfTrue="1">
      <formula>AND(ISERROR(MATCH(A631,accounts,0)),NOT(ISBLANK(A631)))</formula>
    </cfRule>
  </conditionalFormatting>
  <conditionalFormatting sqref="N631">
    <cfRule type="cellIs" dxfId="2865" priority="2854" stopIfTrue="1" operator="lessThan">
      <formula>0</formula>
    </cfRule>
  </conditionalFormatting>
  <conditionalFormatting sqref="F631">
    <cfRule type="expression" dxfId="2864" priority="2855" stopIfTrue="1">
      <formula>AND(NOT(ISBLANK(F631)),ISERROR(MATCH(F631,categories,0)))</formula>
    </cfRule>
    <cfRule type="expression" dxfId="2863" priority="2856" stopIfTrue="1">
      <formula>OR(F631="[Balance]",F631="[Transfer]",ISBLANK(F631))</formula>
    </cfRule>
    <cfRule type="expression" dxfId="2862" priority="2857" stopIfTrue="1">
      <formula>OR(ISERROR(MATCH(F631,yearlyA,0)),ISERROR(MATCH(F631,monthlyA,0)))</formula>
    </cfRule>
  </conditionalFormatting>
  <conditionalFormatting sqref="A631">
    <cfRule type="expression" dxfId="2861" priority="2858" stopIfTrue="1">
      <formula>AND(ISERROR(MATCH(A631,accounts,0)),NOT(ISBLANK(A631)))</formula>
    </cfRule>
  </conditionalFormatting>
  <conditionalFormatting sqref="N633">
    <cfRule type="cellIs" dxfId="2860" priority="2849" stopIfTrue="1" operator="lessThan">
      <formula>0</formula>
    </cfRule>
  </conditionalFormatting>
  <conditionalFormatting sqref="F633">
    <cfRule type="expression" dxfId="2859" priority="2850" stopIfTrue="1">
      <formula>AND(NOT(ISBLANK(F633)),ISERROR(MATCH(F633,categories,0)))</formula>
    </cfRule>
    <cfRule type="expression" dxfId="2858" priority="2851" stopIfTrue="1">
      <formula>OR(F633="[Balance]",F633="[Transfer]",ISBLANK(F633))</formula>
    </cfRule>
    <cfRule type="expression" dxfId="2857" priority="2852" stopIfTrue="1">
      <formula>OR(ISERROR(MATCH(F633,yearlyA,0)),ISERROR(MATCH(F633,monthlyA,0)))</formula>
    </cfRule>
  </conditionalFormatting>
  <conditionalFormatting sqref="A633">
    <cfRule type="expression" dxfId="2856" priority="2853" stopIfTrue="1">
      <formula>AND(ISERROR(MATCH(A633,accounts,0)),NOT(ISBLANK(A633)))</formula>
    </cfRule>
  </conditionalFormatting>
  <conditionalFormatting sqref="N633">
    <cfRule type="cellIs" dxfId="2855" priority="2844" stopIfTrue="1" operator="lessThan">
      <formula>0</formula>
    </cfRule>
  </conditionalFormatting>
  <conditionalFormatting sqref="F633">
    <cfRule type="expression" dxfId="2854" priority="2845" stopIfTrue="1">
      <formula>AND(NOT(ISBLANK(F633)),ISERROR(MATCH(F633,categories,0)))</formula>
    </cfRule>
    <cfRule type="expression" dxfId="2853" priority="2846" stopIfTrue="1">
      <formula>OR(F633="[Balance]",F633="[Transfer]",ISBLANK(F633))</formula>
    </cfRule>
    <cfRule type="expression" dxfId="2852" priority="2847" stopIfTrue="1">
      <formula>OR(ISERROR(MATCH(F633,yearlyA,0)),ISERROR(MATCH(F633,monthlyA,0)))</formula>
    </cfRule>
  </conditionalFormatting>
  <conditionalFormatting sqref="A633">
    <cfRule type="expression" dxfId="2851" priority="2848" stopIfTrue="1">
      <formula>AND(ISERROR(MATCH(A633,accounts,0)),NOT(ISBLANK(A633)))</formula>
    </cfRule>
  </conditionalFormatting>
  <conditionalFormatting sqref="N635">
    <cfRule type="cellIs" dxfId="2850" priority="2839" stopIfTrue="1" operator="lessThan">
      <formula>0</formula>
    </cfRule>
  </conditionalFormatting>
  <conditionalFormatting sqref="F635">
    <cfRule type="expression" dxfId="2849" priority="2840" stopIfTrue="1">
      <formula>AND(NOT(ISBLANK(F635)),ISERROR(MATCH(F635,categories,0)))</formula>
    </cfRule>
    <cfRule type="expression" dxfId="2848" priority="2841" stopIfTrue="1">
      <formula>OR(F635="[Balance]",F635="[Transfer]",ISBLANK(F635))</formula>
    </cfRule>
    <cfRule type="expression" dxfId="2847" priority="2842" stopIfTrue="1">
      <formula>OR(ISERROR(MATCH(F635,yearlyA,0)),ISERROR(MATCH(F635,monthlyA,0)))</formula>
    </cfRule>
  </conditionalFormatting>
  <conditionalFormatting sqref="A635">
    <cfRule type="expression" dxfId="2846" priority="2843" stopIfTrue="1">
      <formula>AND(ISERROR(MATCH(A635,accounts,0)),NOT(ISBLANK(A635)))</formula>
    </cfRule>
  </conditionalFormatting>
  <conditionalFormatting sqref="N635">
    <cfRule type="cellIs" dxfId="2845" priority="2834" stopIfTrue="1" operator="lessThan">
      <formula>0</formula>
    </cfRule>
  </conditionalFormatting>
  <conditionalFormatting sqref="F635">
    <cfRule type="expression" dxfId="2844" priority="2835" stopIfTrue="1">
      <formula>AND(NOT(ISBLANK(F635)),ISERROR(MATCH(F635,categories,0)))</formula>
    </cfRule>
    <cfRule type="expression" dxfId="2843" priority="2836" stopIfTrue="1">
      <formula>OR(F635="[Balance]",F635="[Transfer]",ISBLANK(F635))</formula>
    </cfRule>
    <cfRule type="expression" dxfId="2842" priority="2837" stopIfTrue="1">
      <formula>OR(ISERROR(MATCH(F635,yearlyA,0)),ISERROR(MATCH(F635,monthlyA,0)))</formula>
    </cfRule>
  </conditionalFormatting>
  <conditionalFormatting sqref="A635">
    <cfRule type="expression" dxfId="2841" priority="2838" stopIfTrue="1">
      <formula>AND(ISERROR(MATCH(A635,accounts,0)),NOT(ISBLANK(A635)))</formula>
    </cfRule>
  </conditionalFormatting>
  <conditionalFormatting sqref="N634">
    <cfRule type="cellIs" dxfId="2840" priority="2829" stopIfTrue="1" operator="lessThan">
      <formula>0</formula>
    </cfRule>
  </conditionalFormatting>
  <conditionalFormatting sqref="F634">
    <cfRule type="expression" dxfId="2839" priority="2830" stopIfTrue="1">
      <formula>AND(NOT(ISBLANK(F634)),ISERROR(MATCH(F634,categories,0)))</formula>
    </cfRule>
    <cfRule type="expression" dxfId="2838" priority="2831" stopIfTrue="1">
      <formula>OR(F634="[Balance]",F634="[Transfer]",ISBLANK(F634))</formula>
    </cfRule>
    <cfRule type="expression" dxfId="2837" priority="2832" stopIfTrue="1">
      <formula>OR(ISERROR(MATCH(F634,yearlyA,0)),ISERROR(MATCH(F634,monthlyA,0)))</formula>
    </cfRule>
  </conditionalFormatting>
  <conditionalFormatting sqref="A634">
    <cfRule type="expression" dxfId="2836" priority="2833" stopIfTrue="1">
      <formula>AND(ISERROR(MATCH(A634,accounts,0)),NOT(ISBLANK(A634)))</formula>
    </cfRule>
  </conditionalFormatting>
  <conditionalFormatting sqref="N634">
    <cfRule type="cellIs" dxfId="2835" priority="2824" stopIfTrue="1" operator="lessThan">
      <formula>0</formula>
    </cfRule>
  </conditionalFormatting>
  <conditionalFormatting sqref="F634">
    <cfRule type="expression" dxfId="2834" priority="2825" stopIfTrue="1">
      <formula>AND(NOT(ISBLANK(F634)),ISERROR(MATCH(F634,categories,0)))</formula>
    </cfRule>
    <cfRule type="expression" dxfId="2833" priority="2826" stopIfTrue="1">
      <formula>OR(F634="[Balance]",F634="[Transfer]",ISBLANK(F634))</formula>
    </cfRule>
    <cfRule type="expression" dxfId="2832" priority="2827" stopIfTrue="1">
      <formula>OR(ISERROR(MATCH(F634,yearlyA,0)),ISERROR(MATCH(F634,monthlyA,0)))</formula>
    </cfRule>
  </conditionalFormatting>
  <conditionalFormatting sqref="A634">
    <cfRule type="expression" dxfId="2831" priority="2828" stopIfTrue="1">
      <formula>AND(ISERROR(MATCH(A634,accounts,0)),NOT(ISBLANK(A634)))</formula>
    </cfRule>
  </conditionalFormatting>
  <conditionalFormatting sqref="N636">
    <cfRule type="cellIs" dxfId="2830" priority="2819" stopIfTrue="1" operator="lessThan">
      <formula>0</formula>
    </cfRule>
  </conditionalFormatting>
  <conditionalFormatting sqref="F636">
    <cfRule type="expression" dxfId="2829" priority="2820" stopIfTrue="1">
      <formula>AND(NOT(ISBLANK(F636)),ISERROR(MATCH(F636,categories,0)))</formula>
    </cfRule>
    <cfRule type="expression" dxfId="2828" priority="2821" stopIfTrue="1">
      <formula>OR(F636="[Balance]",F636="[Transfer]",ISBLANK(F636))</formula>
    </cfRule>
    <cfRule type="expression" dxfId="2827" priority="2822" stopIfTrue="1">
      <formula>OR(ISERROR(MATCH(F636,yearlyA,0)),ISERROR(MATCH(F636,monthlyA,0)))</formula>
    </cfRule>
  </conditionalFormatting>
  <conditionalFormatting sqref="A636">
    <cfRule type="expression" dxfId="2826" priority="2823" stopIfTrue="1">
      <formula>AND(ISERROR(MATCH(A636,accounts,0)),NOT(ISBLANK(A636)))</formula>
    </cfRule>
  </conditionalFormatting>
  <conditionalFormatting sqref="N636">
    <cfRule type="cellIs" dxfId="2825" priority="2814" stopIfTrue="1" operator="lessThan">
      <formula>0</formula>
    </cfRule>
  </conditionalFormatting>
  <conditionalFormatting sqref="F636">
    <cfRule type="expression" dxfId="2824" priority="2815" stopIfTrue="1">
      <formula>AND(NOT(ISBLANK(F636)),ISERROR(MATCH(F636,categories,0)))</formula>
    </cfRule>
    <cfRule type="expression" dxfId="2823" priority="2816" stopIfTrue="1">
      <formula>OR(F636="[Balance]",F636="[Transfer]",ISBLANK(F636))</formula>
    </cfRule>
    <cfRule type="expression" dxfId="2822" priority="2817" stopIfTrue="1">
      <formula>OR(ISERROR(MATCH(F636,yearlyA,0)),ISERROR(MATCH(F636,monthlyA,0)))</formula>
    </cfRule>
  </conditionalFormatting>
  <conditionalFormatting sqref="A636">
    <cfRule type="expression" dxfId="2821" priority="2818" stopIfTrue="1">
      <formula>AND(ISERROR(MATCH(A636,accounts,0)),NOT(ISBLANK(A636)))</formula>
    </cfRule>
  </conditionalFormatting>
  <conditionalFormatting sqref="N637">
    <cfRule type="cellIs" dxfId="2820" priority="2809" stopIfTrue="1" operator="lessThan">
      <formula>0</formula>
    </cfRule>
  </conditionalFormatting>
  <conditionalFormatting sqref="F637">
    <cfRule type="expression" dxfId="2819" priority="2810" stopIfTrue="1">
      <formula>AND(NOT(ISBLANK(F637)),ISERROR(MATCH(F637,categories,0)))</formula>
    </cfRule>
    <cfRule type="expression" dxfId="2818" priority="2811" stopIfTrue="1">
      <formula>OR(F637="[Balance]",F637="[Transfer]",ISBLANK(F637))</formula>
    </cfRule>
    <cfRule type="expression" dxfId="2817" priority="2812" stopIfTrue="1">
      <formula>OR(ISERROR(MATCH(F637,yearlyA,0)),ISERROR(MATCH(F637,monthlyA,0)))</formula>
    </cfRule>
  </conditionalFormatting>
  <conditionalFormatting sqref="A637">
    <cfRule type="expression" dxfId="2816" priority="2813" stopIfTrue="1">
      <formula>AND(ISERROR(MATCH(A637,accounts,0)),NOT(ISBLANK(A637)))</formula>
    </cfRule>
  </conditionalFormatting>
  <conditionalFormatting sqref="N637">
    <cfRule type="cellIs" dxfId="2815" priority="2804" stopIfTrue="1" operator="lessThan">
      <formula>0</formula>
    </cfRule>
  </conditionalFormatting>
  <conditionalFormatting sqref="F637">
    <cfRule type="expression" dxfId="2814" priority="2805" stopIfTrue="1">
      <formula>AND(NOT(ISBLANK(F637)),ISERROR(MATCH(F637,categories,0)))</formula>
    </cfRule>
    <cfRule type="expression" dxfId="2813" priority="2806" stopIfTrue="1">
      <formula>OR(F637="[Balance]",F637="[Transfer]",ISBLANK(F637))</formula>
    </cfRule>
    <cfRule type="expression" dxfId="2812" priority="2807" stopIfTrue="1">
      <formula>OR(ISERROR(MATCH(F637,yearlyA,0)),ISERROR(MATCH(F637,monthlyA,0)))</formula>
    </cfRule>
  </conditionalFormatting>
  <conditionalFormatting sqref="A637">
    <cfRule type="expression" dxfId="2811" priority="2808" stopIfTrue="1">
      <formula>AND(ISERROR(MATCH(A637,accounts,0)),NOT(ISBLANK(A637)))</formula>
    </cfRule>
  </conditionalFormatting>
  <conditionalFormatting sqref="N639">
    <cfRule type="cellIs" dxfId="2810" priority="2799" stopIfTrue="1" operator="lessThan">
      <formula>0</formula>
    </cfRule>
  </conditionalFormatting>
  <conditionalFormatting sqref="F639">
    <cfRule type="expression" dxfId="2809" priority="2800" stopIfTrue="1">
      <formula>AND(NOT(ISBLANK(F639)),ISERROR(MATCH(F639,categories,0)))</formula>
    </cfRule>
    <cfRule type="expression" dxfId="2808" priority="2801" stopIfTrue="1">
      <formula>OR(F639="[Balance]",F639="[Transfer]",ISBLANK(F639))</formula>
    </cfRule>
    <cfRule type="expression" dxfId="2807" priority="2802" stopIfTrue="1">
      <formula>OR(ISERROR(MATCH(F639,yearlyA,0)),ISERROR(MATCH(F639,monthlyA,0)))</formula>
    </cfRule>
  </conditionalFormatting>
  <conditionalFormatting sqref="A639">
    <cfRule type="expression" dxfId="2806" priority="2803" stopIfTrue="1">
      <formula>AND(ISERROR(MATCH(A639,accounts,0)),NOT(ISBLANK(A639)))</formula>
    </cfRule>
  </conditionalFormatting>
  <conditionalFormatting sqref="N639">
    <cfRule type="cellIs" dxfId="2805" priority="2794" stopIfTrue="1" operator="lessThan">
      <formula>0</formula>
    </cfRule>
  </conditionalFormatting>
  <conditionalFormatting sqref="F639">
    <cfRule type="expression" dxfId="2804" priority="2795" stopIfTrue="1">
      <formula>AND(NOT(ISBLANK(F639)),ISERROR(MATCH(F639,categories,0)))</formula>
    </cfRule>
    <cfRule type="expression" dxfId="2803" priority="2796" stopIfTrue="1">
      <formula>OR(F639="[Balance]",F639="[Transfer]",ISBLANK(F639))</formula>
    </cfRule>
    <cfRule type="expression" dxfId="2802" priority="2797" stopIfTrue="1">
      <formula>OR(ISERROR(MATCH(F639,yearlyA,0)),ISERROR(MATCH(F639,monthlyA,0)))</formula>
    </cfRule>
  </conditionalFormatting>
  <conditionalFormatting sqref="A639">
    <cfRule type="expression" dxfId="2801" priority="2798" stopIfTrue="1">
      <formula>AND(ISERROR(MATCH(A639,accounts,0)),NOT(ISBLANK(A639)))</formula>
    </cfRule>
  </conditionalFormatting>
  <conditionalFormatting sqref="N638">
    <cfRule type="cellIs" dxfId="2800" priority="2789" stopIfTrue="1" operator="lessThan">
      <formula>0</formula>
    </cfRule>
  </conditionalFormatting>
  <conditionalFormatting sqref="F638">
    <cfRule type="expression" dxfId="2799" priority="2790" stopIfTrue="1">
      <formula>AND(NOT(ISBLANK(F638)),ISERROR(MATCH(F638,categories,0)))</formula>
    </cfRule>
    <cfRule type="expression" dxfId="2798" priority="2791" stopIfTrue="1">
      <formula>OR(F638="[Balance]",F638="[Transfer]",ISBLANK(F638))</formula>
    </cfRule>
    <cfRule type="expression" dxfId="2797" priority="2792" stopIfTrue="1">
      <formula>OR(ISERROR(MATCH(F638,yearlyA,0)),ISERROR(MATCH(F638,monthlyA,0)))</formula>
    </cfRule>
  </conditionalFormatting>
  <conditionalFormatting sqref="A638">
    <cfRule type="expression" dxfId="2796" priority="2793" stopIfTrue="1">
      <formula>AND(ISERROR(MATCH(A638,accounts,0)),NOT(ISBLANK(A638)))</formula>
    </cfRule>
  </conditionalFormatting>
  <conditionalFormatting sqref="N638">
    <cfRule type="cellIs" dxfId="2795" priority="2784" stopIfTrue="1" operator="lessThan">
      <formula>0</formula>
    </cfRule>
  </conditionalFormatting>
  <conditionalFormatting sqref="F638">
    <cfRule type="expression" dxfId="2794" priority="2785" stopIfTrue="1">
      <formula>AND(NOT(ISBLANK(F638)),ISERROR(MATCH(F638,categories,0)))</formula>
    </cfRule>
    <cfRule type="expression" dxfId="2793" priority="2786" stopIfTrue="1">
      <formula>OR(F638="[Balance]",F638="[Transfer]",ISBLANK(F638))</formula>
    </cfRule>
    <cfRule type="expression" dxfId="2792" priority="2787" stopIfTrue="1">
      <formula>OR(ISERROR(MATCH(F638,yearlyA,0)),ISERROR(MATCH(F638,monthlyA,0)))</formula>
    </cfRule>
  </conditionalFormatting>
  <conditionalFormatting sqref="A638">
    <cfRule type="expression" dxfId="2791" priority="2788" stopIfTrue="1">
      <formula>AND(ISERROR(MATCH(A638,accounts,0)),NOT(ISBLANK(A638)))</formula>
    </cfRule>
  </conditionalFormatting>
  <conditionalFormatting sqref="N640">
    <cfRule type="cellIs" dxfId="2790" priority="2779" stopIfTrue="1" operator="lessThan">
      <formula>0</formula>
    </cfRule>
  </conditionalFormatting>
  <conditionalFormatting sqref="F640">
    <cfRule type="expression" dxfId="2789" priority="2780" stopIfTrue="1">
      <formula>AND(NOT(ISBLANK(F640)),ISERROR(MATCH(F640,categories,0)))</formula>
    </cfRule>
    <cfRule type="expression" dxfId="2788" priority="2781" stopIfTrue="1">
      <formula>OR(F640="[Balance]",F640="[Transfer]",ISBLANK(F640))</formula>
    </cfRule>
    <cfRule type="expression" dxfId="2787" priority="2782" stopIfTrue="1">
      <formula>OR(ISERROR(MATCH(F640,yearlyA,0)),ISERROR(MATCH(F640,monthlyA,0)))</formula>
    </cfRule>
  </conditionalFormatting>
  <conditionalFormatting sqref="A640">
    <cfRule type="expression" dxfId="2786" priority="2783" stopIfTrue="1">
      <formula>AND(ISERROR(MATCH(A640,accounts,0)),NOT(ISBLANK(A640)))</formula>
    </cfRule>
  </conditionalFormatting>
  <conditionalFormatting sqref="N640">
    <cfRule type="cellIs" dxfId="2785" priority="2774" stopIfTrue="1" operator="lessThan">
      <formula>0</formula>
    </cfRule>
  </conditionalFormatting>
  <conditionalFormatting sqref="F640">
    <cfRule type="expression" dxfId="2784" priority="2775" stopIfTrue="1">
      <formula>AND(NOT(ISBLANK(F640)),ISERROR(MATCH(F640,categories,0)))</formula>
    </cfRule>
    <cfRule type="expression" dxfId="2783" priority="2776" stopIfTrue="1">
      <formula>OR(F640="[Balance]",F640="[Transfer]",ISBLANK(F640))</formula>
    </cfRule>
    <cfRule type="expression" dxfId="2782" priority="2777" stopIfTrue="1">
      <formula>OR(ISERROR(MATCH(F640,yearlyA,0)),ISERROR(MATCH(F640,monthlyA,0)))</formula>
    </cfRule>
  </conditionalFormatting>
  <conditionalFormatting sqref="A640">
    <cfRule type="expression" dxfId="2781" priority="2778" stopIfTrue="1">
      <formula>AND(ISERROR(MATCH(A640,accounts,0)),NOT(ISBLANK(A640)))</formula>
    </cfRule>
  </conditionalFormatting>
  <conditionalFormatting sqref="N641">
    <cfRule type="cellIs" dxfId="2780" priority="2769" stopIfTrue="1" operator="lessThan">
      <formula>0</formula>
    </cfRule>
  </conditionalFormatting>
  <conditionalFormatting sqref="F641">
    <cfRule type="expression" dxfId="2779" priority="2770" stopIfTrue="1">
      <formula>AND(NOT(ISBLANK(F641)),ISERROR(MATCH(F641,categories,0)))</formula>
    </cfRule>
    <cfRule type="expression" dxfId="2778" priority="2771" stopIfTrue="1">
      <formula>OR(F641="[Balance]",F641="[Transfer]",ISBLANK(F641))</formula>
    </cfRule>
    <cfRule type="expression" dxfId="2777" priority="2772" stopIfTrue="1">
      <formula>OR(ISERROR(MATCH(F641,yearlyA,0)),ISERROR(MATCH(F641,monthlyA,0)))</formula>
    </cfRule>
  </conditionalFormatting>
  <conditionalFormatting sqref="A641">
    <cfRule type="expression" dxfId="2776" priority="2773" stopIfTrue="1">
      <formula>AND(ISERROR(MATCH(A641,accounts,0)),NOT(ISBLANK(A641)))</formula>
    </cfRule>
  </conditionalFormatting>
  <conditionalFormatting sqref="N641">
    <cfRule type="cellIs" dxfId="2775" priority="2764" stopIfTrue="1" operator="lessThan">
      <formula>0</formula>
    </cfRule>
  </conditionalFormatting>
  <conditionalFormatting sqref="F641">
    <cfRule type="expression" dxfId="2774" priority="2765" stopIfTrue="1">
      <formula>AND(NOT(ISBLANK(F641)),ISERROR(MATCH(F641,categories,0)))</formula>
    </cfRule>
    <cfRule type="expression" dxfId="2773" priority="2766" stopIfTrue="1">
      <formula>OR(F641="[Balance]",F641="[Transfer]",ISBLANK(F641))</formula>
    </cfRule>
    <cfRule type="expression" dxfId="2772" priority="2767" stopIfTrue="1">
      <formula>OR(ISERROR(MATCH(F641,yearlyA,0)),ISERROR(MATCH(F641,monthlyA,0)))</formula>
    </cfRule>
  </conditionalFormatting>
  <conditionalFormatting sqref="A641">
    <cfRule type="expression" dxfId="2771" priority="2768" stopIfTrue="1">
      <formula>AND(ISERROR(MATCH(A641,accounts,0)),NOT(ISBLANK(A641)))</formula>
    </cfRule>
  </conditionalFormatting>
  <conditionalFormatting sqref="N643">
    <cfRule type="cellIs" dxfId="2770" priority="2759" stopIfTrue="1" operator="lessThan">
      <formula>0</formula>
    </cfRule>
  </conditionalFormatting>
  <conditionalFormatting sqref="F643">
    <cfRule type="expression" dxfId="2769" priority="2760" stopIfTrue="1">
      <formula>AND(NOT(ISBLANK(F643)),ISERROR(MATCH(F643,categories,0)))</formula>
    </cfRule>
    <cfRule type="expression" dxfId="2768" priority="2761" stopIfTrue="1">
      <formula>OR(F643="[Balance]",F643="[Transfer]",ISBLANK(F643))</formula>
    </cfRule>
    <cfRule type="expression" dxfId="2767" priority="2762" stopIfTrue="1">
      <formula>OR(ISERROR(MATCH(F643,yearlyA,0)),ISERROR(MATCH(F643,monthlyA,0)))</formula>
    </cfRule>
  </conditionalFormatting>
  <conditionalFormatting sqref="A643">
    <cfRule type="expression" dxfId="2766" priority="2763" stopIfTrue="1">
      <formula>AND(ISERROR(MATCH(A643,accounts,0)),NOT(ISBLANK(A643)))</formula>
    </cfRule>
  </conditionalFormatting>
  <conditionalFormatting sqref="N643">
    <cfRule type="cellIs" dxfId="2765" priority="2754" stopIfTrue="1" operator="lessThan">
      <formula>0</formula>
    </cfRule>
  </conditionalFormatting>
  <conditionalFormatting sqref="F643">
    <cfRule type="expression" dxfId="2764" priority="2755" stopIfTrue="1">
      <formula>AND(NOT(ISBLANK(F643)),ISERROR(MATCH(F643,categories,0)))</formula>
    </cfRule>
    <cfRule type="expression" dxfId="2763" priority="2756" stopIfTrue="1">
      <formula>OR(F643="[Balance]",F643="[Transfer]",ISBLANK(F643))</formula>
    </cfRule>
    <cfRule type="expression" dxfId="2762" priority="2757" stopIfTrue="1">
      <formula>OR(ISERROR(MATCH(F643,yearlyA,0)),ISERROR(MATCH(F643,monthlyA,0)))</formula>
    </cfRule>
  </conditionalFormatting>
  <conditionalFormatting sqref="A643">
    <cfRule type="expression" dxfId="2761" priority="2758" stopIfTrue="1">
      <formula>AND(ISERROR(MATCH(A643,accounts,0)),NOT(ISBLANK(A643)))</formula>
    </cfRule>
  </conditionalFormatting>
  <conditionalFormatting sqref="N642">
    <cfRule type="cellIs" dxfId="2760" priority="2749" stopIfTrue="1" operator="lessThan">
      <formula>0</formula>
    </cfRule>
  </conditionalFormatting>
  <conditionalFormatting sqref="F642">
    <cfRule type="expression" dxfId="2759" priority="2750" stopIfTrue="1">
      <formula>AND(NOT(ISBLANK(F642)),ISERROR(MATCH(F642,categories,0)))</formula>
    </cfRule>
    <cfRule type="expression" dxfId="2758" priority="2751" stopIfTrue="1">
      <formula>OR(F642="[Balance]",F642="[Transfer]",ISBLANK(F642))</formula>
    </cfRule>
    <cfRule type="expression" dxfId="2757" priority="2752" stopIfTrue="1">
      <formula>OR(ISERROR(MATCH(F642,yearlyA,0)),ISERROR(MATCH(F642,monthlyA,0)))</formula>
    </cfRule>
  </conditionalFormatting>
  <conditionalFormatting sqref="A642">
    <cfRule type="expression" dxfId="2756" priority="2753" stopIfTrue="1">
      <formula>AND(ISERROR(MATCH(A642,accounts,0)),NOT(ISBLANK(A642)))</formula>
    </cfRule>
  </conditionalFormatting>
  <conditionalFormatting sqref="N642">
    <cfRule type="cellIs" dxfId="2755" priority="2744" stopIfTrue="1" operator="lessThan">
      <formula>0</formula>
    </cfRule>
  </conditionalFormatting>
  <conditionalFormatting sqref="F642">
    <cfRule type="expression" dxfId="2754" priority="2745" stopIfTrue="1">
      <formula>AND(NOT(ISBLANK(F642)),ISERROR(MATCH(F642,categories,0)))</formula>
    </cfRule>
    <cfRule type="expression" dxfId="2753" priority="2746" stopIfTrue="1">
      <formula>OR(F642="[Balance]",F642="[Transfer]",ISBLANK(F642))</formula>
    </cfRule>
    <cfRule type="expression" dxfId="2752" priority="2747" stopIfTrue="1">
      <formula>OR(ISERROR(MATCH(F642,yearlyA,0)),ISERROR(MATCH(F642,monthlyA,0)))</formula>
    </cfRule>
  </conditionalFormatting>
  <conditionalFormatting sqref="A642">
    <cfRule type="expression" dxfId="2751" priority="2748" stopIfTrue="1">
      <formula>AND(ISERROR(MATCH(A642,accounts,0)),NOT(ISBLANK(A642)))</formula>
    </cfRule>
  </conditionalFormatting>
  <conditionalFormatting sqref="N644">
    <cfRule type="cellIs" dxfId="2750" priority="2739" stopIfTrue="1" operator="lessThan">
      <formula>0</formula>
    </cfRule>
  </conditionalFormatting>
  <conditionalFormatting sqref="F644">
    <cfRule type="expression" dxfId="2749" priority="2740" stopIfTrue="1">
      <formula>AND(NOT(ISBLANK(F644)),ISERROR(MATCH(F644,categories,0)))</formula>
    </cfRule>
    <cfRule type="expression" dxfId="2748" priority="2741" stopIfTrue="1">
      <formula>OR(F644="[Balance]",F644="[Transfer]",ISBLANK(F644))</formula>
    </cfRule>
    <cfRule type="expression" dxfId="2747" priority="2742" stopIfTrue="1">
      <formula>OR(ISERROR(MATCH(F644,yearlyA,0)),ISERROR(MATCH(F644,monthlyA,0)))</formula>
    </cfRule>
  </conditionalFormatting>
  <conditionalFormatting sqref="A644">
    <cfRule type="expression" dxfId="2746" priority="2743" stopIfTrue="1">
      <formula>AND(ISERROR(MATCH(A644,accounts,0)),NOT(ISBLANK(A644)))</formula>
    </cfRule>
  </conditionalFormatting>
  <conditionalFormatting sqref="N644">
    <cfRule type="cellIs" dxfId="2745" priority="2734" stopIfTrue="1" operator="lessThan">
      <formula>0</formula>
    </cfRule>
  </conditionalFormatting>
  <conditionalFormatting sqref="F644">
    <cfRule type="expression" dxfId="2744" priority="2735" stopIfTrue="1">
      <formula>AND(NOT(ISBLANK(F644)),ISERROR(MATCH(F644,categories,0)))</formula>
    </cfRule>
    <cfRule type="expression" dxfId="2743" priority="2736" stopIfTrue="1">
      <formula>OR(F644="[Balance]",F644="[Transfer]",ISBLANK(F644))</formula>
    </cfRule>
    <cfRule type="expression" dxfId="2742" priority="2737" stopIfTrue="1">
      <formula>OR(ISERROR(MATCH(F644,yearlyA,0)),ISERROR(MATCH(F644,monthlyA,0)))</formula>
    </cfRule>
  </conditionalFormatting>
  <conditionalFormatting sqref="A644">
    <cfRule type="expression" dxfId="2741" priority="2738" stopIfTrue="1">
      <formula>AND(ISERROR(MATCH(A644,accounts,0)),NOT(ISBLANK(A644)))</formula>
    </cfRule>
  </conditionalFormatting>
  <conditionalFormatting sqref="N646">
    <cfRule type="cellIs" dxfId="2740" priority="2729" stopIfTrue="1" operator="lessThan">
      <formula>0</formula>
    </cfRule>
  </conditionalFormatting>
  <conditionalFormatting sqref="F646">
    <cfRule type="expression" dxfId="2739" priority="2730" stopIfTrue="1">
      <formula>AND(NOT(ISBLANK(F646)),ISERROR(MATCH(F646,categories,0)))</formula>
    </cfRule>
    <cfRule type="expression" dxfId="2738" priority="2731" stopIfTrue="1">
      <formula>OR(F646="[Balance]",F646="[Transfer]",ISBLANK(F646))</formula>
    </cfRule>
    <cfRule type="expression" dxfId="2737" priority="2732" stopIfTrue="1">
      <formula>OR(ISERROR(MATCH(F646,yearlyA,0)),ISERROR(MATCH(F646,monthlyA,0)))</formula>
    </cfRule>
  </conditionalFormatting>
  <conditionalFormatting sqref="A646">
    <cfRule type="expression" dxfId="2736" priority="2733" stopIfTrue="1">
      <formula>AND(ISERROR(MATCH(A646,accounts,0)),NOT(ISBLANK(A646)))</formula>
    </cfRule>
  </conditionalFormatting>
  <conditionalFormatting sqref="N646">
    <cfRule type="cellIs" dxfId="2735" priority="2724" stopIfTrue="1" operator="lessThan">
      <formula>0</formula>
    </cfRule>
  </conditionalFormatting>
  <conditionalFormatting sqref="F646">
    <cfRule type="expression" dxfId="2734" priority="2725" stopIfTrue="1">
      <formula>AND(NOT(ISBLANK(F646)),ISERROR(MATCH(F646,categories,0)))</formula>
    </cfRule>
    <cfRule type="expression" dxfId="2733" priority="2726" stopIfTrue="1">
      <formula>OR(F646="[Balance]",F646="[Transfer]",ISBLANK(F646))</formula>
    </cfRule>
    <cfRule type="expression" dxfId="2732" priority="2727" stopIfTrue="1">
      <formula>OR(ISERROR(MATCH(F646,yearlyA,0)),ISERROR(MATCH(F646,monthlyA,0)))</formula>
    </cfRule>
  </conditionalFormatting>
  <conditionalFormatting sqref="A646">
    <cfRule type="expression" dxfId="2731" priority="2728" stopIfTrue="1">
      <formula>AND(ISERROR(MATCH(A646,accounts,0)),NOT(ISBLANK(A646)))</formula>
    </cfRule>
  </conditionalFormatting>
  <conditionalFormatting sqref="N645">
    <cfRule type="cellIs" dxfId="2730" priority="2719" stopIfTrue="1" operator="lessThan">
      <formula>0</formula>
    </cfRule>
  </conditionalFormatting>
  <conditionalFormatting sqref="F645">
    <cfRule type="expression" dxfId="2729" priority="2720" stopIfTrue="1">
      <formula>AND(NOT(ISBLANK(F645)),ISERROR(MATCH(F645,categories,0)))</formula>
    </cfRule>
    <cfRule type="expression" dxfId="2728" priority="2721" stopIfTrue="1">
      <formula>OR(F645="[Balance]",F645="[Transfer]",ISBLANK(F645))</formula>
    </cfRule>
    <cfRule type="expression" dxfId="2727" priority="2722" stopIfTrue="1">
      <formula>OR(ISERROR(MATCH(F645,yearlyA,0)),ISERROR(MATCH(F645,monthlyA,0)))</formula>
    </cfRule>
  </conditionalFormatting>
  <conditionalFormatting sqref="A645">
    <cfRule type="expression" dxfId="2726" priority="2723" stopIfTrue="1">
      <formula>AND(ISERROR(MATCH(A645,accounts,0)),NOT(ISBLANK(A645)))</formula>
    </cfRule>
  </conditionalFormatting>
  <conditionalFormatting sqref="N645">
    <cfRule type="cellIs" dxfId="2725" priority="2714" stopIfTrue="1" operator="lessThan">
      <formula>0</formula>
    </cfRule>
  </conditionalFormatting>
  <conditionalFormatting sqref="F645">
    <cfRule type="expression" dxfId="2724" priority="2715" stopIfTrue="1">
      <formula>AND(NOT(ISBLANK(F645)),ISERROR(MATCH(F645,categories,0)))</formula>
    </cfRule>
    <cfRule type="expression" dxfId="2723" priority="2716" stopIfTrue="1">
      <formula>OR(F645="[Balance]",F645="[Transfer]",ISBLANK(F645))</formula>
    </cfRule>
    <cfRule type="expression" dxfId="2722" priority="2717" stopIfTrue="1">
      <formula>OR(ISERROR(MATCH(F645,yearlyA,0)),ISERROR(MATCH(F645,monthlyA,0)))</formula>
    </cfRule>
  </conditionalFormatting>
  <conditionalFormatting sqref="A645">
    <cfRule type="expression" dxfId="2721" priority="2718" stopIfTrue="1">
      <formula>AND(ISERROR(MATCH(A645,accounts,0)),NOT(ISBLANK(A645)))</formula>
    </cfRule>
  </conditionalFormatting>
  <conditionalFormatting sqref="N647">
    <cfRule type="cellIs" dxfId="2720" priority="2709" stopIfTrue="1" operator="lessThan">
      <formula>0</formula>
    </cfRule>
  </conditionalFormatting>
  <conditionalFormatting sqref="F647">
    <cfRule type="expression" dxfId="2719" priority="2710" stopIfTrue="1">
      <formula>AND(NOT(ISBLANK(F647)),ISERROR(MATCH(F647,categories,0)))</formula>
    </cfRule>
    <cfRule type="expression" dxfId="2718" priority="2711" stopIfTrue="1">
      <formula>OR(F647="[Balance]",F647="[Transfer]",ISBLANK(F647))</formula>
    </cfRule>
    <cfRule type="expression" dxfId="2717" priority="2712" stopIfTrue="1">
      <formula>OR(ISERROR(MATCH(F647,yearlyA,0)),ISERROR(MATCH(F647,monthlyA,0)))</formula>
    </cfRule>
  </conditionalFormatting>
  <conditionalFormatting sqref="A647">
    <cfRule type="expression" dxfId="2716" priority="2713" stopIfTrue="1">
      <formula>AND(ISERROR(MATCH(A647,accounts,0)),NOT(ISBLANK(A647)))</formula>
    </cfRule>
  </conditionalFormatting>
  <conditionalFormatting sqref="N647">
    <cfRule type="cellIs" dxfId="2715" priority="2704" stopIfTrue="1" operator="lessThan">
      <formula>0</formula>
    </cfRule>
  </conditionalFormatting>
  <conditionalFormatting sqref="F647">
    <cfRule type="expression" dxfId="2714" priority="2705" stopIfTrue="1">
      <formula>AND(NOT(ISBLANK(F647)),ISERROR(MATCH(F647,categories,0)))</formula>
    </cfRule>
    <cfRule type="expression" dxfId="2713" priority="2706" stopIfTrue="1">
      <formula>OR(F647="[Balance]",F647="[Transfer]",ISBLANK(F647))</formula>
    </cfRule>
    <cfRule type="expression" dxfId="2712" priority="2707" stopIfTrue="1">
      <formula>OR(ISERROR(MATCH(F647,yearlyA,0)),ISERROR(MATCH(F647,monthlyA,0)))</formula>
    </cfRule>
  </conditionalFormatting>
  <conditionalFormatting sqref="A647">
    <cfRule type="expression" dxfId="2711" priority="2708" stopIfTrue="1">
      <formula>AND(ISERROR(MATCH(A647,accounts,0)),NOT(ISBLANK(A647)))</formula>
    </cfRule>
  </conditionalFormatting>
  <conditionalFormatting sqref="N649">
    <cfRule type="cellIs" dxfId="2710" priority="2699" stopIfTrue="1" operator="lessThan">
      <formula>0</formula>
    </cfRule>
  </conditionalFormatting>
  <conditionalFormatting sqref="F649">
    <cfRule type="expression" dxfId="2709" priority="2700" stopIfTrue="1">
      <formula>AND(NOT(ISBLANK(F649)),ISERROR(MATCH(F649,categories,0)))</formula>
    </cfRule>
    <cfRule type="expression" dxfId="2708" priority="2701" stopIfTrue="1">
      <formula>OR(F649="[Balance]",F649="[Transfer]",ISBLANK(F649))</formula>
    </cfRule>
    <cfRule type="expression" dxfId="2707" priority="2702" stopIfTrue="1">
      <formula>OR(ISERROR(MATCH(F649,yearlyA,0)),ISERROR(MATCH(F649,monthlyA,0)))</formula>
    </cfRule>
  </conditionalFormatting>
  <conditionalFormatting sqref="A649">
    <cfRule type="expression" dxfId="2706" priority="2703" stopIfTrue="1">
      <formula>AND(ISERROR(MATCH(A649,accounts,0)),NOT(ISBLANK(A649)))</formula>
    </cfRule>
  </conditionalFormatting>
  <conditionalFormatting sqref="N649">
    <cfRule type="cellIs" dxfId="2705" priority="2694" stopIfTrue="1" operator="lessThan">
      <formula>0</formula>
    </cfRule>
  </conditionalFormatting>
  <conditionalFormatting sqref="F649">
    <cfRule type="expression" dxfId="2704" priority="2695" stopIfTrue="1">
      <formula>AND(NOT(ISBLANK(F649)),ISERROR(MATCH(F649,categories,0)))</formula>
    </cfRule>
    <cfRule type="expression" dxfId="2703" priority="2696" stopIfTrue="1">
      <formula>OR(F649="[Balance]",F649="[Transfer]",ISBLANK(F649))</formula>
    </cfRule>
    <cfRule type="expression" dxfId="2702" priority="2697" stopIfTrue="1">
      <formula>OR(ISERROR(MATCH(F649,yearlyA,0)),ISERROR(MATCH(F649,monthlyA,0)))</formula>
    </cfRule>
  </conditionalFormatting>
  <conditionalFormatting sqref="A649">
    <cfRule type="expression" dxfId="2701" priority="2698" stopIfTrue="1">
      <formula>AND(ISERROR(MATCH(A649,accounts,0)),NOT(ISBLANK(A649)))</formula>
    </cfRule>
  </conditionalFormatting>
  <conditionalFormatting sqref="N648">
    <cfRule type="cellIs" dxfId="2700" priority="2689" stopIfTrue="1" operator="lessThan">
      <formula>0</formula>
    </cfRule>
  </conditionalFormatting>
  <conditionalFormatting sqref="F648">
    <cfRule type="expression" dxfId="2699" priority="2690" stopIfTrue="1">
      <formula>AND(NOT(ISBLANK(F648)),ISERROR(MATCH(F648,categories,0)))</formula>
    </cfRule>
    <cfRule type="expression" dxfId="2698" priority="2691" stopIfTrue="1">
      <formula>OR(F648="[Balance]",F648="[Transfer]",ISBLANK(F648))</formula>
    </cfRule>
    <cfRule type="expression" dxfId="2697" priority="2692" stopIfTrue="1">
      <formula>OR(ISERROR(MATCH(F648,yearlyA,0)),ISERROR(MATCH(F648,monthlyA,0)))</formula>
    </cfRule>
  </conditionalFormatting>
  <conditionalFormatting sqref="A648">
    <cfRule type="expression" dxfId="2696" priority="2693" stopIfTrue="1">
      <formula>AND(ISERROR(MATCH(A648,accounts,0)),NOT(ISBLANK(A648)))</formula>
    </cfRule>
  </conditionalFormatting>
  <conditionalFormatting sqref="N648">
    <cfRule type="cellIs" dxfId="2695" priority="2684" stopIfTrue="1" operator="lessThan">
      <formula>0</formula>
    </cfRule>
  </conditionalFormatting>
  <conditionalFormatting sqref="F648">
    <cfRule type="expression" dxfId="2694" priority="2685" stopIfTrue="1">
      <formula>AND(NOT(ISBLANK(F648)),ISERROR(MATCH(F648,categories,0)))</formula>
    </cfRule>
    <cfRule type="expression" dxfId="2693" priority="2686" stopIfTrue="1">
      <formula>OR(F648="[Balance]",F648="[Transfer]",ISBLANK(F648))</formula>
    </cfRule>
    <cfRule type="expression" dxfId="2692" priority="2687" stopIfTrue="1">
      <formula>OR(ISERROR(MATCH(F648,yearlyA,0)),ISERROR(MATCH(F648,monthlyA,0)))</formula>
    </cfRule>
  </conditionalFormatting>
  <conditionalFormatting sqref="A648">
    <cfRule type="expression" dxfId="2691" priority="2688" stopIfTrue="1">
      <formula>AND(ISERROR(MATCH(A648,accounts,0)),NOT(ISBLANK(A648)))</formula>
    </cfRule>
  </conditionalFormatting>
  <conditionalFormatting sqref="N650">
    <cfRule type="cellIs" dxfId="2690" priority="2679" stopIfTrue="1" operator="lessThan">
      <formula>0</formula>
    </cfRule>
  </conditionalFormatting>
  <conditionalFormatting sqref="F650">
    <cfRule type="expression" dxfId="2689" priority="2680" stopIfTrue="1">
      <formula>AND(NOT(ISBLANK(F650)),ISERROR(MATCH(F650,categories,0)))</formula>
    </cfRule>
    <cfRule type="expression" dxfId="2688" priority="2681" stopIfTrue="1">
      <formula>OR(F650="[Balance]",F650="[Transfer]",ISBLANK(F650))</formula>
    </cfRule>
    <cfRule type="expression" dxfId="2687" priority="2682" stopIfTrue="1">
      <formula>OR(ISERROR(MATCH(F650,yearlyA,0)),ISERROR(MATCH(F650,monthlyA,0)))</formula>
    </cfRule>
  </conditionalFormatting>
  <conditionalFormatting sqref="A650">
    <cfRule type="expression" dxfId="2686" priority="2683" stopIfTrue="1">
      <formula>AND(ISERROR(MATCH(A650,accounts,0)),NOT(ISBLANK(A650)))</formula>
    </cfRule>
  </conditionalFormatting>
  <conditionalFormatting sqref="N650">
    <cfRule type="cellIs" dxfId="2685" priority="2674" stopIfTrue="1" operator="lessThan">
      <formula>0</formula>
    </cfRule>
  </conditionalFormatting>
  <conditionalFormatting sqref="F650">
    <cfRule type="expression" dxfId="2684" priority="2675" stopIfTrue="1">
      <formula>AND(NOT(ISBLANK(F650)),ISERROR(MATCH(F650,categories,0)))</formula>
    </cfRule>
    <cfRule type="expression" dxfId="2683" priority="2676" stopIfTrue="1">
      <formula>OR(F650="[Balance]",F650="[Transfer]",ISBLANK(F650))</formula>
    </cfRule>
    <cfRule type="expression" dxfId="2682" priority="2677" stopIfTrue="1">
      <formula>OR(ISERROR(MATCH(F650,yearlyA,0)),ISERROR(MATCH(F650,monthlyA,0)))</formula>
    </cfRule>
  </conditionalFormatting>
  <conditionalFormatting sqref="A650">
    <cfRule type="expression" dxfId="2681" priority="2678" stopIfTrue="1">
      <formula>AND(ISERROR(MATCH(A650,accounts,0)),NOT(ISBLANK(A650)))</formula>
    </cfRule>
  </conditionalFormatting>
  <conditionalFormatting sqref="N651">
    <cfRule type="cellIs" dxfId="2680" priority="2669" stopIfTrue="1" operator="lessThan">
      <formula>0</formula>
    </cfRule>
  </conditionalFormatting>
  <conditionalFormatting sqref="F651">
    <cfRule type="expression" dxfId="2679" priority="2670" stopIfTrue="1">
      <formula>AND(NOT(ISBLANK(F651)),ISERROR(MATCH(F651,categories,0)))</formula>
    </cfRule>
    <cfRule type="expression" dxfId="2678" priority="2671" stopIfTrue="1">
      <formula>OR(F651="[Balance]",F651="[Transfer]",ISBLANK(F651))</formula>
    </cfRule>
    <cfRule type="expression" dxfId="2677" priority="2672" stopIfTrue="1">
      <formula>OR(ISERROR(MATCH(F651,yearlyA,0)),ISERROR(MATCH(F651,monthlyA,0)))</formula>
    </cfRule>
  </conditionalFormatting>
  <conditionalFormatting sqref="A651">
    <cfRule type="expression" dxfId="2676" priority="2673" stopIfTrue="1">
      <formula>AND(ISERROR(MATCH(A651,accounts,0)),NOT(ISBLANK(A651)))</formula>
    </cfRule>
  </conditionalFormatting>
  <conditionalFormatting sqref="N651">
    <cfRule type="cellIs" dxfId="2675" priority="2664" stopIfTrue="1" operator="lessThan">
      <formula>0</formula>
    </cfRule>
  </conditionalFormatting>
  <conditionalFormatting sqref="F651">
    <cfRule type="expression" dxfId="2674" priority="2665" stopIfTrue="1">
      <formula>AND(NOT(ISBLANK(F651)),ISERROR(MATCH(F651,categories,0)))</formula>
    </cfRule>
    <cfRule type="expression" dxfId="2673" priority="2666" stopIfTrue="1">
      <formula>OR(F651="[Balance]",F651="[Transfer]",ISBLANK(F651))</formula>
    </cfRule>
    <cfRule type="expression" dxfId="2672" priority="2667" stopIfTrue="1">
      <formula>OR(ISERROR(MATCH(F651,yearlyA,0)),ISERROR(MATCH(F651,monthlyA,0)))</formula>
    </cfRule>
  </conditionalFormatting>
  <conditionalFormatting sqref="A651">
    <cfRule type="expression" dxfId="2671" priority="2668" stopIfTrue="1">
      <formula>AND(ISERROR(MATCH(A651,accounts,0)),NOT(ISBLANK(A651)))</formula>
    </cfRule>
  </conditionalFormatting>
  <conditionalFormatting sqref="N653">
    <cfRule type="cellIs" dxfId="2670" priority="2659" stopIfTrue="1" operator="lessThan">
      <formula>0</formula>
    </cfRule>
  </conditionalFormatting>
  <conditionalFormatting sqref="F653">
    <cfRule type="expression" dxfId="2669" priority="2660" stopIfTrue="1">
      <formula>AND(NOT(ISBLANK(F653)),ISERROR(MATCH(F653,categories,0)))</formula>
    </cfRule>
    <cfRule type="expression" dxfId="2668" priority="2661" stopIfTrue="1">
      <formula>OR(F653="[Balance]",F653="[Transfer]",ISBLANK(F653))</formula>
    </cfRule>
    <cfRule type="expression" dxfId="2667" priority="2662" stopIfTrue="1">
      <formula>OR(ISERROR(MATCH(F653,yearlyA,0)),ISERROR(MATCH(F653,monthlyA,0)))</formula>
    </cfRule>
  </conditionalFormatting>
  <conditionalFormatting sqref="A653">
    <cfRule type="expression" dxfId="2666" priority="2663" stopIfTrue="1">
      <formula>AND(ISERROR(MATCH(A653,accounts,0)),NOT(ISBLANK(A653)))</formula>
    </cfRule>
  </conditionalFormatting>
  <conditionalFormatting sqref="N653">
    <cfRule type="cellIs" dxfId="2665" priority="2654" stopIfTrue="1" operator="lessThan">
      <formula>0</formula>
    </cfRule>
  </conditionalFormatting>
  <conditionalFormatting sqref="F653">
    <cfRule type="expression" dxfId="2664" priority="2655" stopIfTrue="1">
      <formula>AND(NOT(ISBLANK(F653)),ISERROR(MATCH(F653,categories,0)))</formula>
    </cfRule>
    <cfRule type="expression" dxfId="2663" priority="2656" stopIfTrue="1">
      <formula>OR(F653="[Balance]",F653="[Transfer]",ISBLANK(F653))</formula>
    </cfRule>
    <cfRule type="expression" dxfId="2662" priority="2657" stopIfTrue="1">
      <formula>OR(ISERROR(MATCH(F653,yearlyA,0)),ISERROR(MATCH(F653,monthlyA,0)))</formula>
    </cfRule>
  </conditionalFormatting>
  <conditionalFormatting sqref="A653">
    <cfRule type="expression" dxfId="2661" priority="2658" stopIfTrue="1">
      <formula>AND(ISERROR(MATCH(A653,accounts,0)),NOT(ISBLANK(A653)))</formula>
    </cfRule>
  </conditionalFormatting>
  <conditionalFormatting sqref="N652">
    <cfRule type="cellIs" dxfId="2660" priority="2649" stopIfTrue="1" operator="lessThan">
      <formula>0</formula>
    </cfRule>
  </conditionalFormatting>
  <conditionalFormatting sqref="F652">
    <cfRule type="expression" dxfId="2659" priority="2650" stopIfTrue="1">
      <formula>AND(NOT(ISBLANK(F652)),ISERROR(MATCH(F652,categories,0)))</formula>
    </cfRule>
    <cfRule type="expression" dxfId="2658" priority="2651" stopIfTrue="1">
      <formula>OR(F652="[Balance]",F652="[Transfer]",ISBLANK(F652))</formula>
    </cfRule>
    <cfRule type="expression" dxfId="2657" priority="2652" stopIfTrue="1">
      <formula>OR(ISERROR(MATCH(F652,yearlyA,0)),ISERROR(MATCH(F652,monthlyA,0)))</formula>
    </cfRule>
  </conditionalFormatting>
  <conditionalFormatting sqref="A652">
    <cfRule type="expression" dxfId="2656" priority="2653" stopIfTrue="1">
      <formula>AND(ISERROR(MATCH(A652,accounts,0)),NOT(ISBLANK(A652)))</formula>
    </cfRule>
  </conditionalFormatting>
  <conditionalFormatting sqref="N652">
    <cfRule type="cellIs" dxfId="2655" priority="2644" stopIfTrue="1" operator="lessThan">
      <formula>0</formula>
    </cfRule>
  </conditionalFormatting>
  <conditionalFormatting sqref="F652">
    <cfRule type="expression" dxfId="2654" priority="2645" stopIfTrue="1">
      <formula>AND(NOT(ISBLANK(F652)),ISERROR(MATCH(F652,categories,0)))</formula>
    </cfRule>
    <cfRule type="expression" dxfId="2653" priority="2646" stopIfTrue="1">
      <formula>OR(F652="[Balance]",F652="[Transfer]",ISBLANK(F652))</formula>
    </cfRule>
    <cfRule type="expression" dxfId="2652" priority="2647" stopIfTrue="1">
      <formula>OR(ISERROR(MATCH(F652,yearlyA,0)),ISERROR(MATCH(F652,monthlyA,0)))</formula>
    </cfRule>
  </conditionalFormatting>
  <conditionalFormatting sqref="A652">
    <cfRule type="expression" dxfId="2651" priority="2648" stopIfTrue="1">
      <formula>AND(ISERROR(MATCH(A652,accounts,0)),NOT(ISBLANK(A652)))</formula>
    </cfRule>
  </conditionalFormatting>
  <conditionalFormatting sqref="N654">
    <cfRule type="cellIs" dxfId="2650" priority="2639" stopIfTrue="1" operator="lessThan">
      <formula>0</formula>
    </cfRule>
  </conditionalFormatting>
  <conditionalFormatting sqref="F654">
    <cfRule type="expression" dxfId="2649" priority="2640" stopIfTrue="1">
      <formula>AND(NOT(ISBLANK(F654)),ISERROR(MATCH(F654,categories,0)))</formula>
    </cfRule>
    <cfRule type="expression" dxfId="2648" priority="2641" stopIfTrue="1">
      <formula>OR(F654="[Balance]",F654="[Transfer]",ISBLANK(F654))</formula>
    </cfRule>
    <cfRule type="expression" dxfId="2647" priority="2642" stopIfTrue="1">
      <formula>OR(ISERROR(MATCH(F654,yearlyA,0)),ISERROR(MATCH(F654,monthlyA,0)))</formula>
    </cfRule>
  </conditionalFormatting>
  <conditionalFormatting sqref="A654">
    <cfRule type="expression" dxfId="2646" priority="2643" stopIfTrue="1">
      <formula>AND(ISERROR(MATCH(A654,accounts,0)),NOT(ISBLANK(A654)))</formula>
    </cfRule>
  </conditionalFormatting>
  <conditionalFormatting sqref="N654">
    <cfRule type="cellIs" dxfId="2645" priority="2634" stopIfTrue="1" operator="lessThan">
      <formula>0</formula>
    </cfRule>
  </conditionalFormatting>
  <conditionalFormatting sqref="F654">
    <cfRule type="expression" dxfId="2644" priority="2635" stopIfTrue="1">
      <formula>AND(NOT(ISBLANK(F654)),ISERROR(MATCH(F654,categories,0)))</formula>
    </cfRule>
    <cfRule type="expression" dxfId="2643" priority="2636" stopIfTrue="1">
      <formula>OR(F654="[Balance]",F654="[Transfer]",ISBLANK(F654))</formula>
    </cfRule>
    <cfRule type="expression" dxfId="2642" priority="2637" stopIfTrue="1">
      <formula>OR(ISERROR(MATCH(F654,yearlyA,0)),ISERROR(MATCH(F654,monthlyA,0)))</formula>
    </cfRule>
  </conditionalFormatting>
  <conditionalFormatting sqref="A654">
    <cfRule type="expression" dxfId="2641" priority="2638" stopIfTrue="1">
      <formula>AND(ISERROR(MATCH(A654,accounts,0)),NOT(ISBLANK(A654)))</formula>
    </cfRule>
  </conditionalFormatting>
  <conditionalFormatting sqref="N655">
    <cfRule type="cellIs" dxfId="2640" priority="2629" stopIfTrue="1" operator="lessThan">
      <formula>0</formula>
    </cfRule>
  </conditionalFormatting>
  <conditionalFormatting sqref="F655">
    <cfRule type="expression" dxfId="2639" priority="2630" stopIfTrue="1">
      <formula>AND(NOT(ISBLANK(F655)),ISERROR(MATCH(F655,categories,0)))</formula>
    </cfRule>
    <cfRule type="expression" dxfId="2638" priority="2631" stopIfTrue="1">
      <formula>OR(F655="[Balance]",F655="[Transfer]",ISBLANK(F655))</formula>
    </cfRule>
    <cfRule type="expression" dxfId="2637" priority="2632" stopIfTrue="1">
      <formula>OR(ISERROR(MATCH(F655,yearlyA,0)),ISERROR(MATCH(F655,monthlyA,0)))</formula>
    </cfRule>
  </conditionalFormatting>
  <conditionalFormatting sqref="A655">
    <cfRule type="expression" dxfId="2636" priority="2633" stopIfTrue="1">
      <formula>AND(ISERROR(MATCH(A655,accounts,0)),NOT(ISBLANK(A655)))</formula>
    </cfRule>
  </conditionalFormatting>
  <conditionalFormatting sqref="N655">
    <cfRule type="cellIs" dxfId="2635" priority="2624" stopIfTrue="1" operator="lessThan">
      <formula>0</formula>
    </cfRule>
  </conditionalFormatting>
  <conditionalFormatting sqref="F655">
    <cfRule type="expression" dxfId="2634" priority="2625" stopIfTrue="1">
      <formula>AND(NOT(ISBLANK(F655)),ISERROR(MATCH(F655,categories,0)))</formula>
    </cfRule>
    <cfRule type="expression" dxfId="2633" priority="2626" stopIfTrue="1">
      <formula>OR(F655="[Balance]",F655="[Transfer]",ISBLANK(F655))</formula>
    </cfRule>
    <cfRule type="expression" dxfId="2632" priority="2627" stopIfTrue="1">
      <formula>OR(ISERROR(MATCH(F655,yearlyA,0)),ISERROR(MATCH(F655,monthlyA,0)))</formula>
    </cfRule>
  </conditionalFormatting>
  <conditionalFormatting sqref="A655">
    <cfRule type="expression" dxfId="2631" priority="2628" stopIfTrue="1">
      <formula>AND(ISERROR(MATCH(A655,accounts,0)),NOT(ISBLANK(A655)))</formula>
    </cfRule>
  </conditionalFormatting>
  <conditionalFormatting sqref="N657">
    <cfRule type="cellIs" dxfId="2630" priority="2619" stopIfTrue="1" operator="lessThan">
      <formula>0</formula>
    </cfRule>
  </conditionalFormatting>
  <conditionalFormatting sqref="F657">
    <cfRule type="expression" dxfId="2629" priority="2620" stopIfTrue="1">
      <formula>AND(NOT(ISBLANK(F657)),ISERROR(MATCH(F657,categories,0)))</formula>
    </cfRule>
    <cfRule type="expression" dxfId="2628" priority="2621" stopIfTrue="1">
      <formula>OR(F657="[Balance]",F657="[Transfer]",ISBLANK(F657))</formula>
    </cfRule>
    <cfRule type="expression" dxfId="2627" priority="2622" stopIfTrue="1">
      <formula>OR(ISERROR(MATCH(F657,yearlyA,0)),ISERROR(MATCH(F657,monthlyA,0)))</formula>
    </cfRule>
  </conditionalFormatting>
  <conditionalFormatting sqref="A657">
    <cfRule type="expression" dxfId="2626" priority="2623" stopIfTrue="1">
      <formula>AND(ISERROR(MATCH(A657,accounts,0)),NOT(ISBLANK(A657)))</formula>
    </cfRule>
  </conditionalFormatting>
  <conditionalFormatting sqref="N657">
    <cfRule type="cellIs" dxfId="2625" priority="2614" stopIfTrue="1" operator="lessThan">
      <formula>0</formula>
    </cfRule>
  </conditionalFormatting>
  <conditionalFormatting sqref="F657">
    <cfRule type="expression" dxfId="2624" priority="2615" stopIfTrue="1">
      <formula>AND(NOT(ISBLANK(F657)),ISERROR(MATCH(F657,categories,0)))</formula>
    </cfRule>
    <cfRule type="expression" dxfId="2623" priority="2616" stopIfTrue="1">
      <formula>OR(F657="[Balance]",F657="[Transfer]",ISBLANK(F657))</formula>
    </cfRule>
    <cfRule type="expression" dxfId="2622" priority="2617" stopIfTrue="1">
      <formula>OR(ISERROR(MATCH(F657,yearlyA,0)),ISERROR(MATCH(F657,monthlyA,0)))</formula>
    </cfRule>
  </conditionalFormatting>
  <conditionalFormatting sqref="A657">
    <cfRule type="expression" dxfId="2621" priority="2618" stopIfTrue="1">
      <formula>AND(ISERROR(MATCH(A657,accounts,0)),NOT(ISBLANK(A657)))</formula>
    </cfRule>
  </conditionalFormatting>
  <conditionalFormatting sqref="N656">
    <cfRule type="cellIs" dxfId="2620" priority="2609" stopIfTrue="1" operator="lessThan">
      <formula>0</formula>
    </cfRule>
  </conditionalFormatting>
  <conditionalFormatting sqref="F656">
    <cfRule type="expression" dxfId="2619" priority="2610" stopIfTrue="1">
      <formula>AND(NOT(ISBLANK(F656)),ISERROR(MATCH(F656,categories,0)))</formula>
    </cfRule>
    <cfRule type="expression" dxfId="2618" priority="2611" stopIfTrue="1">
      <formula>OR(F656="[Balance]",F656="[Transfer]",ISBLANK(F656))</formula>
    </cfRule>
    <cfRule type="expression" dxfId="2617" priority="2612" stopIfTrue="1">
      <formula>OR(ISERROR(MATCH(F656,yearlyA,0)),ISERROR(MATCH(F656,monthlyA,0)))</formula>
    </cfRule>
  </conditionalFormatting>
  <conditionalFormatting sqref="A656">
    <cfRule type="expression" dxfId="2616" priority="2613" stopIfTrue="1">
      <formula>AND(ISERROR(MATCH(A656,accounts,0)),NOT(ISBLANK(A656)))</formula>
    </cfRule>
  </conditionalFormatting>
  <conditionalFormatting sqref="N656">
    <cfRule type="cellIs" dxfId="2615" priority="2604" stopIfTrue="1" operator="lessThan">
      <formula>0</formula>
    </cfRule>
  </conditionalFormatting>
  <conditionalFormatting sqref="F656">
    <cfRule type="expression" dxfId="2614" priority="2605" stopIfTrue="1">
      <formula>AND(NOT(ISBLANK(F656)),ISERROR(MATCH(F656,categories,0)))</formula>
    </cfRule>
    <cfRule type="expression" dxfId="2613" priority="2606" stopIfTrue="1">
      <formula>OR(F656="[Balance]",F656="[Transfer]",ISBLANK(F656))</formula>
    </cfRule>
    <cfRule type="expression" dxfId="2612" priority="2607" stopIfTrue="1">
      <formula>OR(ISERROR(MATCH(F656,yearlyA,0)),ISERROR(MATCH(F656,monthlyA,0)))</formula>
    </cfRule>
  </conditionalFormatting>
  <conditionalFormatting sqref="A656">
    <cfRule type="expression" dxfId="2611" priority="2608" stopIfTrue="1">
      <formula>AND(ISERROR(MATCH(A656,accounts,0)),NOT(ISBLANK(A656)))</formula>
    </cfRule>
  </conditionalFormatting>
  <conditionalFormatting sqref="N658">
    <cfRule type="cellIs" dxfId="2610" priority="2599" stopIfTrue="1" operator="lessThan">
      <formula>0</formula>
    </cfRule>
  </conditionalFormatting>
  <conditionalFormatting sqref="F658">
    <cfRule type="expression" dxfId="2609" priority="2600" stopIfTrue="1">
      <formula>AND(NOT(ISBLANK(F658)),ISERROR(MATCH(F658,categories,0)))</formula>
    </cfRule>
    <cfRule type="expression" dxfId="2608" priority="2601" stopIfTrue="1">
      <formula>OR(F658="[Balance]",F658="[Transfer]",ISBLANK(F658))</formula>
    </cfRule>
    <cfRule type="expression" dxfId="2607" priority="2602" stopIfTrue="1">
      <formula>OR(ISERROR(MATCH(F658,yearlyA,0)),ISERROR(MATCH(F658,monthlyA,0)))</formula>
    </cfRule>
  </conditionalFormatting>
  <conditionalFormatting sqref="A658">
    <cfRule type="expression" dxfId="2606" priority="2603" stopIfTrue="1">
      <formula>AND(ISERROR(MATCH(A658,accounts,0)),NOT(ISBLANK(A658)))</formula>
    </cfRule>
  </conditionalFormatting>
  <conditionalFormatting sqref="N658">
    <cfRule type="cellIs" dxfId="2605" priority="2594" stopIfTrue="1" operator="lessThan">
      <formula>0</formula>
    </cfRule>
  </conditionalFormatting>
  <conditionalFormatting sqref="F658">
    <cfRule type="expression" dxfId="2604" priority="2595" stopIfTrue="1">
      <formula>AND(NOT(ISBLANK(F658)),ISERROR(MATCH(F658,categories,0)))</formula>
    </cfRule>
    <cfRule type="expression" dxfId="2603" priority="2596" stopIfTrue="1">
      <formula>OR(F658="[Balance]",F658="[Transfer]",ISBLANK(F658))</formula>
    </cfRule>
    <cfRule type="expression" dxfId="2602" priority="2597" stopIfTrue="1">
      <formula>OR(ISERROR(MATCH(F658,yearlyA,0)),ISERROR(MATCH(F658,monthlyA,0)))</formula>
    </cfRule>
  </conditionalFormatting>
  <conditionalFormatting sqref="A658">
    <cfRule type="expression" dxfId="2601" priority="2598" stopIfTrue="1">
      <formula>AND(ISERROR(MATCH(A658,accounts,0)),NOT(ISBLANK(A658)))</formula>
    </cfRule>
  </conditionalFormatting>
  <conditionalFormatting sqref="N659">
    <cfRule type="cellIs" dxfId="2600" priority="2589" stopIfTrue="1" operator="lessThan">
      <formula>0</formula>
    </cfRule>
  </conditionalFormatting>
  <conditionalFormatting sqref="F659">
    <cfRule type="expression" dxfId="2599" priority="2590" stopIfTrue="1">
      <formula>AND(NOT(ISBLANK(F659)),ISERROR(MATCH(F659,categories,0)))</formula>
    </cfRule>
    <cfRule type="expression" dxfId="2598" priority="2591" stopIfTrue="1">
      <formula>OR(F659="[Balance]",F659="[Transfer]",ISBLANK(F659))</formula>
    </cfRule>
    <cfRule type="expression" dxfId="2597" priority="2592" stopIfTrue="1">
      <formula>OR(ISERROR(MATCH(F659,yearlyA,0)),ISERROR(MATCH(F659,monthlyA,0)))</formula>
    </cfRule>
  </conditionalFormatting>
  <conditionalFormatting sqref="A659">
    <cfRule type="expression" dxfId="2596" priority="2593" stopIfTrue="1">
      <formula>AND(ISERROR(MATCH(A659,accounts,0)),NOT(ISBLANK(A659)))</formula>
    </cfRule>
  </conditionalFormatting>
  <conditionalFormatting sqref="N659">
    <cfRule type="cellIs" dxfId="2595" priority="2584" stopIfTrue="1" operator="lessThan">
      <formula>0</formula>
    </cfRule>
  </conditionalFormatting>
  <conditionalFormatting sqref="F659">
    <cfRule type="expression" dxfId="2594" priority="2585" stopIfTrue="1">
      <formula>AND(NOT(ISBLANK(F659)),ISERROR(MATCH(F659,categories,0)))</formula>
    </cfRule>
    <cfRule type="expression" dxfId="2593" priority="2586" stopIfTrue="1">
      <formula>OR(F659="[Balance]",F659="[Transfer]",ISBLANK(F659))</formula>
    </cfRule>
    <cfRule type="expression" dxfId="2592" priority="2587" stopIfTrue="1">
      <formula>OR(ISERROR(MATCH(F659,yearlyA,0)),ISERROR(MATCH(F659,monthlyA,0)))</formula>
    </cfRule>
  </conditionalFormatting>
  <conditionalFormatting sqref="A659">
    <cfRule type="expression" dxfId="2591" priority="2588" stopIfTrue="1">
      <formula>AND(ISERROR(MATCH(A659,accounts,0)),NOT(ISBLANK(A659)))</formula>
    </cfRule>
  </conditionalFormatting>
  <conditionalFormatting sqref="N660">
    <cfRule type="cellIs" dxfId="2590" priority="2579" stopIfTrue="1" operator="lessThan">
      <formula>0</formula>
    </cfRule>
  </conditionalFormatting>
  <conditionalFormatting sqref="F660">
    <cfRule type="expression" dxfId="2589" priority="2580" stopIfTrue="1">
      <formula>AND(NOT(ISBLANK(F660)),ISERROR(MATCH(F660,categories,0)))</formula>
    </cfRule>
    <cfRule type="expression" dxfId="2588" priority="2581" stopIfTrue="1">
      <formula>OR(F660="[Balance]",F660="[Transfer]",ISBLANK(F660))</formula>
    </cfRule>
    <cfRule type="expression" dxfId="2587" priority="2582" stopIfTrue="1">
      <formula>OR(ISERROR(MATCH(F660,yearlyA,0)),ISERROR(MATCH(F660,monthlyA,0)))</formula>
    </cfRule>
  </conditionalFormatting>
  <conditionalFormatting sqref="A660">
    <cfRule type="expression" dxfId="2586" priority="2583" stopIfTrue="1">
      <formula>AND(ISERROR(MATCH(A660,accounts,0)),NOT(ISBLANK(A660)))</formula>
    </cfRule>
  </conditionalFormatting>
  <conditionalFormatting sqref="N660">
    <cfRule type="cellIs" dxfId="2585" priority="2574" stopIfTrue="1" operator="lessThan">
      <formula>0</formula>
    </cfRule>
  </conditionalFormatting>
  <conditionalFormatting sqref="F660">
    <cfRule type="expression" dxfId="2584" priority="2575" stopIfTrue="1">
      <formula>AND(NOT(ISBLANK(F660)),ISERROR(MATCH(F660,categories,0)))</formula>
    </cfRule>
    <cfRule type="expression" dxfId="2583" priority="2576" stopIfTrue="1">
      <formula>OR(F660="[Balance]",F660="[Transfer]",ISBLANK(F660))</formula>
    </cfRule>
    <cfRule type="expression" dxfId="2582" priority="2577" stopIfTrue="1">
      <formula>OR(ISERROR(MATCH(F660,yearlyA,0)),ISERROR(MATCH(F660,monthlyA,0)))</formula>
    </cfRule>
  </conditionalFormatting>
  <conditionalFormatting sqref="A660">
    <cfRule type="expression" dxfId="2581" priority="2578" stopIfTrue="1">
      <formula>AND(ISERROR(MATCH(A660,accounts,0)),NOT(ISBLANK(A660)))</formula>
    </cfRule>
  </conditionalFormatting>
  <conditionalFormatting sqref="N661">
    <cfRule type="cellIs" dxfId="2580" priority="2569" stopIfTrue="1" operator="lessThan">
      <formula>0</formula>
    </cfRule>
  </conditionalFormatting>
  <conditionalFormatting sqref="F661">
    <cfRule type="expression" dxfId="2579" priority="2570" stopIfTrue="1">
      <formula>AND(NOT(ISBLANK(F661)),ISERROR(MATCH(F661,categories,0)))</formula>
    </cfRule>
    <cfRule type="expression" dxfId="2578" priority="2571" stopIfTrue="1">
      <formula>OR(F661="[Balance]",F661="[Transfer]",ISBLANK(F661))</formula>
    </cfRule>
    <cfRule type="expression" dxfId="2577" priority="2572" stopIfTrue="1">
      <formula>OR(ISERROR(MATCH(F661,yearlyA,0)),ISERROR(MATCH(F661,monthlyA,0)))</formula>
    </cfRule>
  </conditionalFormatting>
  <conditionalFormatting sqref="A661">
    <cfRule type="expression" dxfId="2576" priority="2573" stopIfTrue="1">
      <formula>AND(ISERROR(MATCH(A661,accounts,0)),NOT(ISBLANK(A661)))</formula>
    </cfRule>
  </conditionalFormatting>
  <conditionalFormatting sqref="N661">
    <cfRule type="cellIs" dxfId="2575" priority="2564" stopIfTrue="1" operator="lessThan">
      <formula>0</formula>
    </cfRule>
  </conditionalFormatting>
  <conditionalFormatting sqref="F661">
    <cfRule type="expression" dxfId="2574" priority="2565" stopIfTrue="1">
      <formula>AND(NOT(ISBLANK(F661)),ISERROR(MATCH(F661,categories,0)))</formula>
    </cfRule>
    <cfRule type="expression" dxfId="2573" priority="2566" stopIfTrue="1">
      <formula>OR(F661="[Balance]",F661="[Transfer]",ISBLANK(F661))</formula>
    </cfRule>
    <cfRule type="expression" dxfId="2572" priority="2567" stopIfTrue="1">
      <formula>OR(ISERROR(MATCH(F661,yearlyA,0)),ISERROR(MATCH(F661,monthlyA,0)))</formula>
    </cfRule>
  </conditionalFormatting>
  <conditionalFormatting sqref="A661">
    <cfRule type="expression" dxfId="2571" priority="2568" stopIfTrue="1">
      <formula>AND(ISERROR(MATCH(A661,accounts,0)),NOT(ISBLANK(A661)))</formula>
    </cfRule>
  </conditionalFormatting>
  <conditionalFormatting sqref="N663">
    <cfRule type="cellIs" dxfId="2570" priority="2559" stopIfTrue="1" operator="lessThan">
      <formula>0</formula>
    </cfRule>
  </conditionalFormatting>
  <conditionalFormatting sqref="F663">
    <cfRule type="expression" dxfId="2569" priority="2560" stopIfTrue="1">
      <formula>AND(NOT(ISBLANK(F663)),ISERROR(MATCH(F663,categories,0)))</formula>
    </cfRule>
    <cfRule type="expression" dxfId="2568" priority="2561" stopIfTrue="1">
      <formula>OR(F663="[Balance]",F663="[Transfer]",ISBLANK(F663))</formula>
    </cfRule>
    <cfRule type="expression" dxfId="2567" priority="2562" stopIfTrue="1">
      <formula>OR(ISERROR(MATCH(F663,yearlyA,0)),ISERROR(MATCH(F663,monthlyA,0)))</formula>
    </cfRule>
  </conditionalFormatting>
  <conditionalFormatting sqref="A663">
    <cfRule type="expression" dxfId="2566" priority="2563" stopIfTrue="1">
      <formula>AND(ISERROR(MATCH(A663,accounts,0)),NOT(ISBLANK(A663)))</formula>
    </cfRule>
  </conditionalFormatting>
  <conditionalFormatting sqref="N663">
    <cfRule type="cellIs" dxfId="2565" priority="2554" stopIfTrue="1" operator="lessThan">
      <formula>0</formula>
    </cfRule>
  </conditionalFormatting>
  <conditionalFormatting sqref="F663">
    <cfRule type="expression" dxfId="2564" priority="2555" stopIfTrue="1">
      <formula>AND(NOT(ISBLANK(F663)),ISERROR(MATCH(F663,categories,0)))</formula>
    </cfRule>
    <cfRule type="expression" dxfId="2563" priority="2556" stopIfTrue="1">
      <formula>OR(F663="[Balance]",F663="[Transfer]",ISBLANK(F663))</formula>
    </cfRule>
    <cfRule type="expression" dxfId="2562" priority="2557" stopIfTrue="1">
      <formula>OR(ISERROR(MATCH(F663,yearlyA,0)),ISERROR(MATCH(F663,monthlyA,0)))</formula>
    </cfRule>
  </conditionalFormatting>
  <conditionalFormatting sqref="A663">
    <cfRule type="expression" dxfId="2561" priority="2558" stopIfTrue="1">
      <formula>AND(ISERROR(MATCH(A663,accounts,0)),NOT(ISBLANK(A663)))</formula>
    </cfRule>
  </conditionalFormatting>
  <conditionalFormatting sqref="N662">
    <cfRule type="cellIs" dxfId="2560" priority="2549" stopIfTrue="1" operator="lessThan">
      <formula>0</formula>
    </cfRule>
  </conditionalFormatting>
  <conditionalFormatting sqref="F662">
    <cfRule type="expression" dxfId="2559" priority="2550" stopIfTrue="1">
      <formula>AND(NOT(ISBLANK(F662)),ISERROR(MATCH(F662,categories,0)))</formula>
    </cfRule>
    <cfRule type="expression" dxfId="2558" priority="2551" stopIfTrue="1">
      <formula>OR(F662="[Balance]",F662="[Transfer]",ISBLANK(F662))</formula>
    </cfRule>
    <cfRule type="expression" dxfId="2557" priority="2552" stopIfTrue="1">
      <formula>OR(ISERROR(MATCH(F662,yearlyA,0)),ISERROR(MATCH(F662,monthlyA,0)))</formula>
    </cfRule>
  </conditionalFormatting>
  <conditionalFormatting sqref="A662">
    <cfRule type="expression" dxfId="2556" priority="2553" stopIfTrue="1">
      <formula>AND(ISERROR(MATCH(A662,accounts,0)),NOT(ISBLANK(A662)))</formula>
    </cfRule>
  </conditionalFormatting>
  <conditionalFormatting sqref="N662">
    <cfRule type="cellIs" dxfId="2555" priority="2544" stopIfTrue="1" operator="lessThan">
      <formula>0</formula>
    </cfRule>
  </conditionalFormatting>
  <conditionalFormatting sqref="F662">
    <cfRule type="expression" dxfId="2554" priority="2545" stopIfTrue="1">
      <formula>AND(NOT(ISBLANK(F662)),ISERROR(MATCH(F662,categories,0)))</formula>
    </cfRule>
    <cfRule type="expression" dxfId="2553" priority="2546" stopIfTrue="1">
      <formula>OR(F662="[Balance]",F662="[Transfer]",ISBLANK(F662))</formula>
    </cfRule>
    <cfRule type="expression" dxfId="2552" priority="2547" stopIfTrue="1">
      <formula>OR(ISERROR(MATCH(F662,yearlyA,0)),ISERROR(MATCH(F662,monthlyA,0)))</formula>
    </cfRule>
  </conditionalFormatting>
  <conditionalFormatting sqref="A662">
    <cfRule type="expression" dxfId="2551" priority="2548" stopIfTrue="1">
      <formula>AND(ISERROR(MATCH(A662,accounts,0)),NOT(ISBLANK(A662)))</formula>
    </cfRule>
  </conditionalFormatting>
  <conditionalFormatting sqref="N664">
    <cfRule type="cellIs" dxfId="2550" priority="2539" stopIfTrue="1" operator="lessThan">
      <formula>0</formula>
    </cfRule>
  </conditionalFormatting>
  <conditionalFormatting sqref="F664">
    <cfRule type="expression" dxfId="2549" priority="2540" stopIfTrue="1">
      <formula>AND(NOT(ISBLANK(F664)),ISERROR(MATCH(F664,categories,0)))</formula>
    </cfRule>
    <cfRule type="expression" dxfId="2548" priority="2541" stopIfTrue="1">
      <formula>OR(F664="[Balance]",F664="[Transfer]",ISBLANK(F664))</formula>
    </cfRule>
    <cfRule type="expression" dxfId="2547" priority="2542" stopIfTrue="1">
      <formula>OR(ISERROR(MATCH(F664,yearlyA,0)),ISERROR(MATCH(F664,monthlyA,0)))</formula>
    </cfRule>
  </conditionalFormatting>
  <conditionalFormatting sqref="A664">
    <cfRule type="expression" dxfId="2546" priority="2543" stopIfTrue="1">
      <formula>AND(ISERROR(MATCH(A664,accounts,0)),NOT(ISBLANK(A664)))</formula>
    </cfRule>
  </conditionalFormatting>
  <conditionalFormatting sqref="N664">
    <cfRule type="cellIs" dxfId="2545" priority="2534" stopIfTrue="1" operator="lessThan">
      <formula>0</formula>
    </cfRule>
  </conditionalFormatting>
  <conditionalFormatting sqref="F664">
    <cfRule type="expression" dxfId="2544" priority="2535" stopIfTrue="1">
      <formula>AND(NOT(ISBLANK(F664)),ISERROR(MATCH(F664,categories,0)))</formula>
    </cfRule>
    <cfRule type="expression" dxfId="2543" priority="2536" stopIfTrue="1">
      <formula>OR(F664="[Balance]",F664="[Transfer]",ISBLANK(F664))</formula>
    </cfRule>
    <cfRule type="expression" dxfId="2542" priority="2537" stopIfTrue="1">
      <formula>OR(ISERROR(MATCH(F664,yearlyA,0)),ISERROR(MATCH(F664,monthlyA,0)))</formula>
    </cfRule>
  </conditionalFormatting>
  <conditionalFormatting sqref="A664">
    <cfRule type="expression" dxfId="2541" priority="2538" stopIfTrue="1">
      <formula>AND(ISERROR(MATCH(A664,accounts,0)),NOT(ISBLANK(A664)))</formula>
    </cfRule>
  </conditionalFormatting>
  <conditionalFormatting sqref="N666">
    <cfRule type="cellIs" dxfId="2540" priority="2529" stopIfTrue="1" operator="lessThan">
      <formula>0</formula>
    </cfRule>
  </conditionalFormatting>
  <conditionalFormatting sqref="F666">
    <cfRule type="expression" dxfId="2539" priority="2530" stopIfTrue="1">
      <formula>AND(NOT(ISBLANK(F666)),ISERROR(MATCH(F666,categories,0)))</formula>
    </cfRule>
    <cfRule type="expression" dxfId="2538" priority="2531" stopIfTrue="1">
      <formula>OR(F666="[Balance]",F666="[Transfer]",ISBLANK(F666))</formula>
    </cfRule>
    <cfRule type="expression" dxfId="2537" priority="2532" stopIfTrue="1">
      <formula>OR(ISERROR(MATCH(F666,yearlyA,0)),ISERROR(MATCH(F666,monthlyA,0)))</formula>
    </cfRule>
  </conditionalFormatting>
  <conditionalFormatting sqref="A666">
    <cfRule type="expression" dxfId="2536" priority="2533" stopIfTrue="1">
      <formula>AND(ISERROR(MATCH(A666,accounts,0)),NOT(ISBLANK(A666)))</formula>
    </cfRule>
  </conditionalFormatting>
  <conditionalFormatting sqref="N666">
    <cfRule type="cellIs" dxfId="2535" priority="2524" stopIfTrue="1" operator="lessThan">
      <formula>0</formula>
    </cfRule>
  </conditionalFormatting>
  <conditionalFormatting sqref="F666">
    <cfRule type="expression" dxfId="2534" priority="2525" stopIfTrue="1">
      <formula>AND(NOT(ISBLANK(F666)),ISERROR(MATCH(F666,categories,0)))</formula>
    </cfRule>
    <cfRule type="expression" dxfId="2533" priority="2526" stopIfTrue="1">
      <formula>OR(F666="[Balance]",F666="[Transfer]",ISBLANK(F666))</formula>
    </cfRule>
    <cfRule type="expression" dxfId="2532" priority="2527" stopIfTrue="1">
      <formula>OR(ISERROR(MATCH(F666,yearlyA,0)),ISERROR(MATCH(F666,monthlyA,0)))</formula>
    </cfRule>
  </conditionalFormatting>
  <conditionalFormatting sqref="A666">
    <cfRule type="expression" dxfId="2531" priority="2528" stopIfTrue="1">
      <formula>AND(ISERROR(MATCH(A666,accounts,0)),NOT(ISBLANK(A666)))</formula>
    </cfRule>
  </conditionalFormatting>
  <conditionalFormatting sqref="N665">
    <cfRule type="cellIs" dxfId="2530" priority="2519" stopIfTrue="1" operator="lessThan">
      <formula>0</formula>
    </cfRule>
  </conditionalFormatting>
  <conditionalFormatting sqref="F665">
    <cfRule type="expression" dxfId="2529" priority="2520" stopIfTrue="1">
      <formula>AND(NOT(ISBLANK(F665)),ISERROR(MATCH(F665,categories,0)))</formula>
    </cfRule>
    <cfRule type="expression" dxfId="2528" priority="2521" stopIfTrue="1">
      <formula>OR(F665="[Balance]",F665="[Transfer]",ISBLANK(F665))</formula>
    </cfRule>
    <cfRule type="expression" dxfId="2527" priority="2522" stopIfTrue="1">
      <formula>OR(ISERROR(MATCH(F665,yearlyA,0)),ISERROR(MATCH(F665,monthlyA,0)))</formula>
    </cfRule>
  </conditionalFormatting>
  <conditionalFormatting sqref="A665">
    <cfRule type="expression" dxfId="2526" priority="2523" stopIfTrue="1">
      <formula>AND(ISERROR(MATCH(A665,accounts,0)),NOT(ISBLANK(A665)))</formula>
    </cfRule>
  </conditionalFormatting>
  <conditionalFormatting sqref="N665">
    <cfRule type="cellIs" dxfId="2525" priority="2514" stopIfTrue="1" operator="lessThan">
      <formula>0</formula>
    </cfRule>
  </conditionalFormatting>
  <conditionalFormatting sqref="F665">
    <cfRule type="expression" dxfId="2524" priority="2515" stopIfTrue="1">
      <formula>AND(NOT(ISBLANK(F665)),ISERROR(MATCH(F665,categories,0)))</formula>
    </cfRule>
    <cfRule type="expression" dxfId="2523" priority="2516" stopIfTrue="1">
      <formula>OR(F665="[Balance]",F665="[Transfer]",ISBLANK(F665))</formula>
    </cfRule>
    <cfRule type="expression" dxfId="2522" priority="2517" stopIfTrue="1">
      <formula>OR(ISERROR(MATCH(F665,yearlyA,0)),ISERROR(MATCH(F665,monthlyA,0)))</formula>
    </cfRule>
  </conditionalFormatting>
  <conditionalFormatting sqref="A665">
    <cfRule type="expression" dxfId="2521" priority="2518" stopIfTrue="1">
      <formula>AND(ISERROR(MATCH(A665,accounts,0)),NOT(ISBLANK(A665)))</formula>
    </cfRule>
  </conditionalFormatting>
  <conditionalFormatting sqref="N667">
    <cfRule type="cellIs" dxfId="2520" priority="2509" stopIfTrue="1" operator="lessThan">
      <formula>0</formula>
    </cfRule>
  </conditionalFormatting>
  <conditionalFormatting sqref="F667">
    <cfRule type="expression" dxfId="2519" priority="2510" stopIfTrue="1">
      <formula>AND(NOT(ISBLANK(F667)),ISERROR(MATCH(F667,categories,0)))</formula>
    </cfRule>
    <cfRule type="expression" dxfId="2518" priority="2511" stopIfTrue="1">
      <formula>OR(F667="[Balance]",F667="[Transfer]",ISBLANK(F667))</formula>
    </cfRule>
    <cfRule type="expression" dxfId="2517" priority="2512" stopIfTrue="1">
      <formula>OR(ISERROR(MATCH(F667,yearlyA,0)),ISERROR(MATCH(F667,monthlyA,0)))</formula>
    </cfRule>
  </conditionalFormatting>
  <conditionalFormatting sqref="A667">
    <cfRule type="expression" dxfId="2516" priority="2513" stopIfTrue="1">
      <formula>AND(ISERROR(MATCH(A667,accounts,0)),NOT(ISBLANK(A667)))</formula>
    </cfRule>
  </conditionalFormatting>
  <conditionalFormatting sqref="N667">
    <cfRule type="cellIs" dxfId="2515" priority="2504" stopIfTrue="1" operator="lessThan">
      <formula>0</formula>
    </cfRule>
  </conditionalFormatting>
  <conditionalFormatting sqref="F667">
    <cfRule type="expression" dxfId="2514" priority="2505" stopIfTrue="1">
      <formula>AND(NOT(ISBLANK(F667)),ISERROR(MATCH(F667,categories,0)))</formula>
    </cfRule>
    <cfRule type="expression" dxfId="2513" priority="2506" stopIfTrue="1">
      <formula>OR(F667="[Balance]",F667="[Transfer]",ISBLANK(F667))</formula>
    </cfRule>
    <cfRule type="expression" dxfId="2512" priority="2507" stopIfTrue="1">
      <formula>OR(ISERROR(MATCH(F667,yearlyA,0)),ISERROR(MATCH(F667,monthlyA,0)))</formula>
    </cfRule>
  </conditionalFormatting>
  <conditionalFormatting sqref="A667">
    <cfRule type="expression" dxfId="2511" priority="2508" stopIfTrue="1">
      <formula>AND(ISERROR(MATCH(A667,accounts,0)),NOT(ISBLANK(A667)))</formula>
    </cfRule>
  </conditionalFormatting>
  <conditionalFormatting sqref="N668">
    <cfRule type="cellIs" dxfId="2510" priority="2499" stopIfTrue="1" operator="lessThan">
      <formula>0</formula>
    </cfRule>
  </conditionalFormatting>
  <conditionalFormatting sqref="F668">
    <cfRule type="expression" dxfId="2509" priority="2500" stopIfTrue="1">
      <formula>AND(NOT(ISBLANK(F668)),ISERROR(MATCH(F668,categories,0)))</formula>
    </cfRule>
    <cfRule type="expression" dxfId="2508" priority="2501" stopIfTrue="1">
      <formula>OR(F668="[Balance]",F668="[Transfer]",ISBLANK(F668))</formula>
    </cfRule>
    <cfRule type="expression" dxfId="2507" priority="2502" stopIfTrue="1">
      <formula>OR(ISERROR(MATCH(F668,yearlyA,0)),ISERROR(MATCH(F668,monthlyA,0)))</formula>
    </cfRule>
  </conditionalFormatting>
  <conditionalFormatting sqref="A668">
    <cfRule type="expression" dxfId="2506" priority="2503" stopIfTrue="1">
      <formula>AND(ISERROR(MATCH(A668,accounts,0)),NOT(ISBLANK(A668)))</formula>
    </cfRule>
  </conditionalFormatting>
  <conditionalFormatting sqref="N668">
    <cfRule type="cellIs" dxfId="2505" priority="2494" stopIfTrue="1" operator="lessThan">
      <formula>0</formula>
    </cfRule>
  </conditionalFormatting>
  <conditionalFormatting sqref="F668">
    <cfRule type="expression" dxfId="2504" priority="2495" stopIfTrue="1">
      <formula>AND(NOT(ISBLANK(F668)),ISERROR(MATCH(F668,categories,0)))</formula>
    </cfRule>
    <cfRule type="expression" dxfId="2503" priority="2496" stopIfTrue="1">
      <formula>OR(F668="[Balance]",F668="[Transfer]",ISBLANK(F668))</formula>
    </cfRule>
    <cfRule type="expression" dxfId="2502" priority="2497" stopIfTrue="1">
      <formula>OR(ISERROR(MATCH(F668,yearlyA,0)),ISERROR(MATCH(F668,monthlyA,0)))</formula>
    </cfRule>
  </conditionalFormatting>
  <conditionalFormatting sqref="A668">
    <cfRule type="expression" dxfId="2501" priority="2498" stopIfTrue="1">
      <formula>AND(ISERROR(MATCH(A668,accounts,0)),NOT(ISBLANK(A668)))</formula>
    </cfRule>
  </conditionalFormatting>
  <conditionalFormatting sqref="N670">
    <cfRule type="cellIs" dxfId="2500" priority="2489" stopIfTrue="1" operator="lessThan">
      <formula>0</formula>
    </cfRule>
  </conditionalFormatting>
  <conditionalFormatting sqref="F670">
    <cfRule type="expression" dxfId="2499" priority="2490" stopIfTrue="1">
      <formula>AND(NOT(ISBLANK(F670)),ISERROR(MATCH(F670,categories,0)))</formula>
    </cfRule>
    <cfRule type="expression" dxfId="2498" priority="2491" stopIfTrue="1">
      <formula>OR(F670="[Balance]",F670="[Transfer]",ISBLANK(F670))</formula>
    </cfRule>
    <cfRule type="expression" dxfId="2497" priority="2492" stopIfTrue="1">
      <formula>OR(ISERROR(MATCH(F670,yearlyA,0)),ISERROR(MATCH(F670,monthlyA,0)))</formula>
    </cfRule>
  </conditionalFormatting>
  <conditionalFormatting sqref="A670">
    <cfRule type="expression" dxfId="2496" priority="2493" stopIfTrue="1">
      <formula>AND(ISERROR(MATCH(A670,accounts,0)),NOT(ISBLANK(A670)))</formula>
    </cfRule>
  </conditionalFormatting>
  <conditionalFormatting sqref="N670">
    <cfRule type="cellIs" dxfId="2495" priority="2484" stopIfTrue="1" operator="lessThan">
      <formula>0</formula>
    </cfRule>
  </conditionalFormatting>
  <conditionalFormatting sqref="F670">
    <cfRule type="expression" dxfId="2494" priority="2485" stopIfTrue="1">
      <formula>AND(NOT(ISBLANK(F670)),ISERROR(MATCH(F670,categories,0)))</formula>
    </cfRule>
    <cfRule type="expression" dxfId="2493" priority="2486" stopIfTrue="1">
      <formula>OR(F670="[Balance]",F670="[Transfer]",ISBLANK(F670))</formula>
    </cfRule>
    <cfRule type="expression" dxfId="2492" priority="2487" stopIfTrue="1">
      <formula>OR(ISERROR(MATCH(F670,yearlyA,0)),ISERROR(MATCH(F670,monthlyA,0)))</formula>
    </cfRule>
  </conditionalFormatting>
  <conditionalFormatting sqref="A670">
    <cfRule type="expression" dxfId="2491" priority="2488" stopIfTrue="1">
      <formula>AND(ISERROR(MATCH(A670,accounts,0)),NOT(ISBLANK(A670)))</formula>
    </cfRule>
  </conditionalFormatting>
  <conditionalFormatting sqref="N669">
    <cfRule type="cellIs" dxfId="2490" priority="2479" stopIfTrue="1" operator="lessThan">
      <formula>0</formula>
    </cfRule>
  </conditionalFormatting>
  <conditionalFormatting sqref="F669">
    <cfRule type="expression" dxfId="2489" priority="2480" stopIfTrue="1">
      <formula>AND(NOT(ISBLANK(F669)),ISERROR(MATCH(F669,categories,0)))</formula>
    </cfRule>
    <cfRule type="expression" dxfId="2488" priority="2481" stopIfTrue="1">
      <formula>OR(F669="[Balance]",F669="[Transfer]",ISBLANK(F669))</formula>
    </cfRule>
    <cfRule type="expression" dxfId="2487" priority="2482" stopIfTrue="1">
      <formula>OR(ISERROR(MATCH(F669,yearlyA,0)),ISERROR(MATCH(F669,monthlyA,0)))</formula>
    </cfRule>
  </conditionalFormatting>
  <conditionalFormatting sqref="A669">
    <cfRule type="expression" dxfId="2486" priority="2483" stopIfTrue="1">
      <formula>AND(ISERROR(MATCH(A669,accounts,0)),NOT(ISBLANK(A669)))</formula>
    </cfRule>
  </conditionalFormatting>
  <conditionalFormatting sqref="N669">
    <cfRule type="cellIs" dxfId="2485" priority="2474" stopIfTrue="1" operator="lessThan">
      <formula>0</formula>
    </cfRule>
  </conditionalFormatting>
  <conditionalFormatting sqref="F669">
    <cfRule type="expression" dxfId="2484" priority="2475" stopIfTrue="1">
      <formula>AND(NOT(ISBLANK(F669)),ISERROR(MATCH(F669,categories,0)))</formula>
    </cfRule>
    <cfRule type="expression" dxfId="2483" priority="2476" stopIfTrue="1">
      <formula>OR(F669="[Balance]",F669="[Transfer]",ISBLANK(F669))</formula>
    </cfRule>
    <cfRule type="expression" dxfId="2482" priority="2477" stopIfTrue="1">
      <formula>OR(ISERROR(MATCH(F669,yearlyA,0)),ISERROR(MATCH(F669,monthlyA,0)))</formula>
    </cfRule>
  </conditionalFormatting>
  <conditionalFormatting sqref="A669">
    <cfRule type="expression" dxfId="2481" priority="2478" stopIfTrue="1">
      <formula>AND(ISERROR(MATCH(A669,accounts,0)),NOT(ISBLANK(A669)))</formula>
    </cfRule>
  </conditionalFormatting>
  <conditionalFormatting sqref="N671">
    <cfRule type="cellIs" dxfId="2480" priority="2469" stopIfTrue="1" operator="lessThan">
      <formula>0</formula>
    </cfRule>
  </conditionalFormatting>
  <conditionalFormatting sqref="F671">
    <cfRule type="expression" dxfId="2479" priority="2470" stopIfTrue="1">
      <formula>AND(NOT(ISBLANK(F671)),ISERROR(MATCH(F671,categories,0)))</formula>
    </cfRule>
    <cfRule type="expression" dxfId="2478" priority="2471" stopIfTrue="1">
      <formula>OR(F671="[Balance]",F671="[Transfer]",ISBLANK(F671))</formula>
    </cfRule>
    <cfRule type="expression" dxfId="2477" priority="2472" stopIfTrue="1">
      <formula>OR(ISERROR(MATCH(F671,yearlyA,0)),ISERROR(MATCH(F671,monthlyA,0)))</formula>
    </cfRule>
  </conditionalFormatting>
  <conditionalFormatting sqref="A671">
    <cfRule type="expression" dxfId="2476" priority="2473" stopIfTrue="1">
      <formula>AND(ISERROR(MATCH(A671,accounts,0)),NOT(ISBLANK(A671)))</formula>
    </cfRule>
  </conditionalFormatting>
  <conditionalFormatting sqref="N671">
    <cfRule type="cellIs" dxfId="2475" priority="2464" stopIfTrue="1" operator="lessThan">
      <formula>0</formula>
    </cfRule>
  </conditionalFormatting>
  <conditionalFormatting sqref="F671">
    <cfRule type="expression" dxfId="2474" priority="2465" stopIfTrue="1">
      <formula>AND(NOT(ISBLANK(F671)),ISERROR(MATCH(F671,categories,0)))</formula>
    </cfRule>
    <cfRule type="expression" dxfId="2473" priority="2466" stopIfTrue="1">
      <formula>OR(F671="[Balance]",F671="[Transfer]",ISBLANK(F671))</formula>
    </cfRule>
    <cfRule type="expression" dxfId="2472" priority="2467" stopIfTrue="1">
      <formula>OR(ISERROR(MATCH(F671,yearlyA,0)),ISERROR(MATCH(F671,monthlyA,0)))</formula>
    </cfRule>
  </conditionalFormatting>
  <conditionalFormatting sqref="A671">
    <cfRule type="expression" dxfId="2471" priority="2468" stopIfTrue="1">
      <formula>AND(ISERROR(MATCH(A671,accounts,0)),NOT(ISBLANK(A671)))</formula>
    </cfRule>
  </conditionalFormatting>
  <conditionalFormatting sqref="N672">
    <cfRule type="cellIs" dxfId="2470" priority="2459" stopIfTrue="1" operator="lessThan">
      <formula>0</formula>
    </cfRule>
  </conditionalFormatting>
  <conditionalFormatting sqref="F672">
    <cfRule type="expression" dxfId="2469" priority="2460" stopIfTrue="1">
      <formula>AND(NOT(ISBLANK(F672)),ISERROR(MATCH(F672,categories,0)))</formula>
    </cfRule>
    <cfRule type="expression" dxfId="2468" priority="2461" stopIfTrue="1">
      <formula>OR(F672="[Balance]",F672="[Transfer]",ISBLANK(F672))</formula>
    </cfRule>
    <cfRule type="expression" dxfId="2467" priority="2462" stopIfTrue="1">
      <formula>OR(ISERROR(MATCH(F672,yearlyA,0)),ISERROR(MATCH(F672,monthlyA,0)))</formula>
    </cfRule>
  </conditionalFormatting>
  <conditionalFormatting sqref="A672">
    <cfRule type="expression" dxfId="2466" priority="2463" stopIfTrue="1">
      <formula>AND(ISERROR(MATCH(A672,accounts,0)),NOT(ISBLANK(A672)))</formula>
    </cfRule>
  </conditionalFormatting>
  <conditionalFormatting sqref="N672">
    <cfRule type="cellIs" dxfId="2465" priority="2454" stopIfTrue="1" operator="lessThan">
      <formula>0</formula>
    </cfRule>
  </conditionalFormatting>
  <conditionalFormatting sqref="F672">
    <cfRule type="expression" dxfId="2464" priority="2455" stopIfTrue="1">
      <formula>AND(NOT(ISBLANK(F672)),ISERROR(MATCH(F672,categories,0)))</formula>
    </cfRule>
    <cfRule type="expression" dxfId="2463" priority="2456" stopIfTrue="1">
      <formula>OR(F672="[Balance]",F672="[Transfer]",ISBLANK(F672))</formula>
    </cfRule>
    <cfRule type="expression" dxfId="2462" priority="2457" stopIfTrue="1">
      <formula>OR(ISERROR(MATCH(F672,yearlyA,0)),ISERROR(MATCH(F672,monthlyA,0)))</formula>
    </cfRule>
  </conditionalFormatting>
  <conditionalFormatting sqref="A672">
    <cfRule type="expression" dxfId="2461" priority="2458" stopIfTrue="1">
      <formula>AND(ISERROR(MATCH(A672,accounts,0)),NOT(ISBLANK(A672)))</formula>
    </cfRule>
  </conditionalFormatting>
  <conditionalFormatting sqref="N673">
    <cfRule type="cellIs" dxfId="2460" priority="2449" stopIfTrue="1" operator="lessThan">
      <formula>0</formula>
    </cfRule>
  </conditionalFormatting>
  <conditionalFormatting sqref="F673">
    <cfRule type="expression" dxfId="2459" priority="2450" stopIfTrue="1">
      <formula>AND(NOT(ISBLANK(F673)),ISERROR(MATCH(F673,categories,0)))</formula>
    </cfRule>
    <cfRule type="expression" dxfId="2458" priority="2451" stopIfTrue="1">
      <formula>OR(F673="[Balance]",F673="[Transfer]",ISBLANK(F673))</formula>
    </cfRule>
    <cfRule type="expression" dxfId="2457" priority="2452" stopIfTrue="1">
      <formula>OR(ISERROR(MATCH(F673,yearlyA,0)),ISERROR(MATCH(F673,monthlyA,0)))</formula>
    </cfRule>
  </conditionalFormatting>
  <conditionalFormatting sqref="A673">
    <cfRule type="expression" dxfId="2456" priority="2453" stopIfTrue="1">
      <formula>AND(ISERROR(MATCH(A673,accounts,0)),NOT(ISBLANK(A673)))</formula>
    </cfRule>
  </conditionalFormatting>
  <conditionalFormatting sqref="N673">
    <cfRule type="cellIs" dxfId="2455" priority="2444" stopIfTrue="1" operator="lessThan">
      <formula>0</formula>
    </cfRule>
  </conditionalFormatting>
  <conditionalFormatting sqref="F673">
    <cfRule type="expression" dxfId="2454" priority="2445" stopIfTrue="1">
      <formula>AND(NOT(ISBLANK(F673)),ISERROR(MATCH(F673,categories,0)))</formula>
    </cfRule>
    <cfRule type="expression" dxfId="2453" priority="2446" stopIfTrue="1">
      <formula>OR(F673="[Balance]",F673="[Transfer]",ISBLANK(F673))</formula>
    </cfRule>
    <cfRule type="expression" dxfId="2452" priority="2447" stopIfTrue="1">
      <formula>OR(ISERROR(MATCH(F673,yearlyA,0)),ISERROR(MATCH(F673,monthlyA,0)))</formula>
    </cfRule>
  </conditionalFormatting>
  <conditionalFormatting sqref="A673">
    <cfRule type="expression" dxfId="2451" priority="2448" stopIfTrue="1">
      <formula>AND(ISERROR(MATCH(A673,accounts,0)),NOT(ISBLANK(A673)))</formula>
    </cfRule>
  </conditionalFormatting>
  <conditionalFormatting sqref="N674">
    <cfRule type="cellIs" dxfId="2450" priority="2439" stopIfTrue="1" operator="lessThan">
      <formula>0</formula>
    </cfRule>
  </conditionalFormatting>
  <conditionalFormatting sqref="F674">
    <cfRule type="expression" dxfId="2449" priority="2440" stopIfTrue="1">
      <formula>AND(NOT(ISBLANK(F674)),ISERROR(MATCH(F674,categories,0)))</formula>
    </cfRule>
    <cfRule type="expression" dxfId="2448" priority="2441" stopIfTrue="1">
      <formula>OR(F674="[Balance]",F674="[Transfer]",ISBLANK(F674))</formula>
    </cfRule>
    <cfRule type="expression" dxfId="2447" priority="2442" stopIfTrue="1">
      <formula>OR(ISERROR(MATCH(F674,yearlyA,0)),ISERROR(MATCH(F674,monthlyA,0)))</formula>
    </cfRule>
  </conditionalFormatting>
  <conditionalFormatting sqref="A674">
    <cfRule type="expression" dxfId="2446" priority="2443" stopIfTrue="1">
      <formula>AND(ISERROR(MATCH(A674,accounts,0)),NOT(ISBLANK(A674)))</formula>
    </cfRule>
  </conditionalFormatting>
  <conditionalFormatting sqref="N674">
    <cfRule type="cellIs" dxfId="2445" priority="2434" stopIfTrue="1" operator="lessThan">
      <formula>0</formula>
    </cfRule>
  </conditionalFormatting>
  <conditionalFormatting sqref="F674">
    <cfRule type="expression" dxfId="2444" priority="2435" stopIfTrue="1">
      <formula>AND(NOT(ISBLANK(F674)),ISERROR(MATCH(F674,categories,0)))</formula>
    </cfRule>
    <cfRule type="expression" dxfId="2443" priority="2436" stopIfTrue="1">
      <formula>OR(F674="[Balance]",F674="[Transfer]",ISBLANK(F674))</formula>
    </cfRule>
    <cfRule type="expression" dxfId="2442" priority="2437" stopIfTrue="1">
      <formula>OR(ISERROR(MATCH(F674,yearlyA,0)),ISERROR(MATCH(F674,monthlyA,0)))</formula>
    </cfRule>
  </conditionalFormatting>
  <conditionalFormatting sqref="A674">
    <cfRule type="expression" dxfId="2441" priority="2438" stopIfTrue="1">
      <formula>AND(ISERROR(MATCH(A674,accounts,0)),NOT(ISBLANK(A674)))</formula>
    </cfRule>
  </conditionalFormatting>
  <conditionalFormatting sqref="N676">
    <cfRule type="cellIs" dxfId="2440" priority="2429" stopIfTrue="1" operator="lessThan">
      <formula>0</formula>
    </cfRule>
  </conditionalFormatting>
  <conditionalFormatting sqref="F676">
    <cfRule type="expression" dxfId="2439" priority="2430" stopIfTrue="1">
      <formula>AND(NOT(ISBLANK(F676)),ISERROR(MATCH(F676,categories,0)))</formula>
    </cfRule>
    <cfRule type="expression" dxfId="2438" priority="2431" stopIfTrue="1">
      <formula>OR(F676="[Balance]",F676="[Transfer]",ISBLANK(F676))</formula>
    </cfRule>
    <cfRule type="expression" dxfId="2437" priority="2432" stopIfTrue="1">
      <formula>OR(ISERROR(MATCH(F676,yearlyA,0)),ISERROR(MATCH(F676,monthlyA,0)))</formula>
    </cfRule>
  </conditionalFormatting>
  <conditionalFormatting sqref="A676">
    <cfRule type="expression" dxfId="2436" priority="2433" stopIfTrue="1">
      <formula>AND(ISERROR(MATCH(A676,accounts,0)),NOT(ISBLANK(A676)))</formula>
    </cfRule>
  </conditionalFormatting>
  <conditionalFormatting sqref="N676">
    <cfRule type="cellIs" dxfId="2435" priority="2424" stopIfTrue="1" operator="lessThan">
      <formula>0</formula>
    </cfRule>
  </conditionalFormatting>
  <conditionalFormatting sqref="F676">
    <cfRule type="expression" dxfId="2434" priority="2425" stopIfTrue="1">
      <formula>AND(NOT(ISBLANK(F676)),ISERROR(MATCH(F676,categories,0)))</formula>
    </cfRule>
    <cfRule type="expression" dxfId="2433" priority="2426" stopIfTrue="1">
      <formula>OR(F676="[Balance]",F676="[Transfer]",ISBLANK(F676))</formula>
    </cfRule>
    <cfRule type="expression" dxfId="2432" priority="2427" stopIfTrue="1">
      <formula>OR(ISERROR(MATCH(F676,yearlyA,0)),ISERROR(MATCH(F676,monthlyA,0)))</formula>
    </cfRule>
  </conditionalFormatting>
  <conditionalFormatting sqref="A676">
    <cfRule type="expression" dxfId="2431" priority="2428" stopIfTrue="1">
      <formula>AND(ISERROR(MATCH(A676,accounts,0)),NOT(ISBLANK(A676)))</formula>
    </cfRule>
  </conditionalFormatting>
  <conditionalFormatting sqref="N675">
    <cfRule type="cellIs" dxfId="2430" priority="2419" stopIfTrue="1" operator="lessThan">
      <formula>0</formula>
    </cfRule>
  </conditionalFormatting>
  <conditionalFormatting sqref="F675">
    <cfRule type="expression" dxfId="2429" priority="2420" stopIfTrue="1">
      <formula>AND(NOT(ISBLANK(F675)),ISERROR(MATCH(F675,categories,0)))</formula>
    </cfRule>
    <cfRule type="expression" dxfId="2428" priority="2421" stopIfTrue="1">
      <formula>OR(F675="[Balance]",F675="[Transfer]",ISBLANK(F675))</formula>
    </cfRule>
    <cfRule type="expression" dxfId="2427" priority="2422" stopIfTrue="1">
      <formula>OR(ISERROR(MATCH(F675,yearlyA,0)),ISERROR(MATCH(F675,monthlyA,0)))</formula>
    </cfRule>
  </conditionalFormatting>
  <conditionalFormatting sqref="A675">
    <cfRule type="expression" dxfId="2426" priority="2423" stopIfTrue="1">
      <formula>AND(ISERROR(MATCH(A675,accounts,0)),NOT(ISBLANK(A675)))</formula>
    </cfRule>
  </conditionalFormatting>
  <conditionalFormatting sqref="N675">
    <cfRule type="cellIs" dxfId="2425" priority="2414" stopIfTrue="1" operator="lessThan">
      <formula>0</formula>
    </cfRule>
  </conditionalFormatting>
  <conditionalFormatting sqref="F675">
    <cfRule type="expression" dxfId="2424" priority="2415" stopIfTrue="1">
      <formula>AND(NOT(ISBLANK(F675)),ISERROR(MATCH(F675,categories,0)))</formula>
    </cfRule>
    <cfRule type="expression" dxfId="2423" priority="2416" stopIfTrue="1">
      <formula>OR(F675="[Balance]",F675="[Transfer]",ISBLANK(F675))</formula>
    </cfRule>
    <cfRule type="expression" dxfId="2422" priority="2417" stopIfTrue="1">
      <formula>OR(ISERROR(MATCH(F675,yearlyA,0)),ISERROR(MATCH(F675,monthlyA,0)))</formula>
    </cfRule>
  </conditionalFormatting>
  <conditionalFormatting sqref="A675">
    <cfRule type="expression" dxfId="2421" priority="2418" stopIfTrue="1">
      <formula>AND(ISERROR(MATCH(A675,accounts,0)),NOT(ISBLANK(A675)))</formula>
    </cfRule>
  </conditionalFormatting>
  <conditionalFormatting sqref="N677">
    <cfRule type="cellIs" dxfId="2420" priority="2409" stopIfTrue="1" operator="lessThan">
      <formula>0</formula>
    </cfRule>
  </conditionalFormatting>
  <conditionalFormatting sqref="F677">
    <cfRule type="expression" dxfId="2419" priority="2410" stopIfTrue="1">
      <formula>AND(NOT(ISBLANK(F677)),ISERROR(MATCH(F677,categories,0)))</formula>
    </cfRule>
    <cfRule type="expression" dxfId="2418" priority="2411" stopIfTrue="1">
      <formula>OR(F677="[Balance]",F677="[Transfer]",ISBLANK(F677))</formula>
    </cfRule>
    <cfRule type="expression" dxfId="2417" priority="2412" stopIfTrue="1">
      <formula>OR(ISERROR(MATCH(F677,yearlyA,0)),ISERROR(MATCH(F677,monthlyA,0)))</formula>
    </cfRule>
  </conditionalFormatting>
  <conditionalFormatting sqref="A677">
    <cfRule type="expression" dxfId="2416" priority="2413" stopIfTrue="1">
      <formula>AND(ISERROR(MATCH(A677,accounts,0)),NOT(ISBLANK(A677)))</formula>
    </cfRule>
  </conditionalFormatting>
  <conditionalFormatting sqref="N677">
    <cfRule type="cellIs" dxfId="2415" priority="2404" stopIfTrue="1" operator="lessThan">
      <formula>0</formula>
    </cfRule>
  </conditionalFormatting>
  <conditionalFormatting sqref="F677">
    <cfRule type="expression" dxfId="2414" priority="2405" stopIfTrue="1">
      <formula>AND(NOT(ISBLANK(F677)),ISERROR(MATCH(F677,categories,0)))</formula>
    </cfRule>
    <cfRule type="expression" dxfId="2413" priority="2406" stopIfTrue="1">
      <formula>OR(F677="[Balance]",F677="[Transfer]",ISBLANK(F677))</formula>
    </cfRule>
    <cfRule type="expression" dxfId="2412" priority="2407" stopIfTrue="1">
      <formula>OR(ISERROR(MATCH(F677,yearlyA,0)),ISERROR(MATCH(F677,monthlyA,0)))</formula>
    </cfRule>
  </conditionalFormatting>
  <conditionalFormatting sqref="A677">
    <cfRule type="expression" dxfId="2411" priority="2408" stopIfTrue="1">
      <formula>AND(ISERROR(MATCH(A677,accounts,0)),NOT(ISBLANK(A677)))</formula>
    </cfRule>
  </conditionalFormatting>
  <conditionalFormatting sqref="N679">
    <cfRule type="cellIs" dxfId="2410" priority="2399" stopIfTrue="1" operator="lessThan">
      <formula>0</formula>
    </cfRule>
  </conditionalFormatting>
  <conditionalFormatting sqref="F679">
    <cfRule type="expression" dxfId="2409" priority="2400" stopIfTrue="1">
      <formula>AND(NOT(ISBLANK(F679)),ISERROR(MATCH(F679,categories,0)))</formula>
    </cfRule>
    <cfRule type="expression" dxfId="2408" priority="2401" stopIfTrue="1">
      <formula>OR(F679="[Balance]",F679="[Transfer]",ISBLANK(F679))</formula>
    </cfRule>
    <cfRule type="expression" dxfId="2407" priority="2402" stopIfTrue="1">
      <formula>OR(ISERROR(MATCH(F679,yearlyA,0)),ISERROR(MATCH(F679,monthlyA,0)))</formula>
    </cfRule>
  </conditionalFormatting>
  <conditionalFormatting sqref="A679">
    <cfRule type="expression" dxfId="2406" priority="2403" stopIfTrue="1">
      <formula>AND(ISERROR(MATCH(A679,accounts,0)),NOT(ISBLANK(A679)))</formula>
    </cfRule>
  </conditionalFormatting>
  <conditionalFormatting sqref="N679">
    <cfRule type="cellIs" dxfId="2405" priority="2394" stopIfTrue="1" operator="lessThan">
      <formula>0</formula>
    </cfRule>
  </conditionalFormatting>
  <conditionalFormatting sqref="F679">
    <cfRule type="expression" dxfId="2404" priority="2395" stopIfTrue="1">
      <formula>AND(NOT(ISBLANK(F679)),ISERROR(MATCH(F679,categories,0)))</formula>
    </cfRule>
    <cfRule type="expression" dxfId="2403" priority="2396" stopIfTrue="1">
      <formula>OR(F679="[Balance]",F679="[Transfer]",ISBLANK(F679))</formula>
    </cfRule>
    <cfRule type="expression" dxfId="2402" priority="2397" stopIfTrue="1">
      <formula>OR(ISERROR(MATCH(F679,yearlyA,0)),ISERROR(MATCH(F679,monthlyA,0)))</formula>
    </cfRule>
  </conditionalFormatting>
  <conditionalFormatting sqref="A679">
    <cfRule type="expression" dxfId="2401" priority="2398" stopIfTrue="1">
      <formula>AND(ISERROR(MATCH(A679,accounts,0)),NOT(ISBLANK(A679)))</formula>
    </cfRule>
  </conditionalFormatting>
  <conditionalFormatting sqref="N678">
    <cfRule type="cellIs" dxfId="2400" priority="2389" stopIfTrue="1" operator="lessThan">
      <formula>0</formula>
    </cfRule>
  </conditionalFormatting>
  <conditionalFormatting sqref="F678">
    <cfRule type="expression" dxfId="2399" priority="2390" stopIfTrue="1">
      <formula>AND(NOT(ISBLANK(F678)),ISERROR(MATCH(F678,categories,0)))</formula>
    </cfRule>
    <cfRule type="expression" dxfId="2398" priority="2391" stopIfTrue="1">
      <formula>OR(F678="[Balance]",F678="[Transfer]",ISBLANK(F678))</formula>
    </cfRule>
    <cfRule type="expression" dxfId="2397" priority="2392" stopIfTrue="1">
      <formula>OR(ISERROR(MATCH(F678,yearlyA,0)),ISERROR(MATCH(F678,monthlyA,0)))</formula>
    </cfRule>
  </conditionalFormatting>
  <conditionalFormatting sqref="A678">
    <cfRule type="expression" dxfId="2396" priority="2393" stopIfTrue="1">
      <formula>AND(ISERROR(MATCH(A678,accounts,0)),NOT(ISBLANK(A678)))</formula>
    </cfRule>
  </conditionalFormatting>
  <conditionalFormatting sqref="N678">
    <cfRule type="cellIs" dxfId="2395" priority="2384" stopIfTrue="1" operator="lessThan">
      <formula>0</formula>
    </cfRule>
  </conditionalFormatting>
  <conditionalFormatting sqref="F678">
    <cfRule type="expression" dxfId="2394" priority="2385" stopIfTrue="1">
      <formula>AND(NOT(ISBLANK(F678)),ISERROR(MATCH(F678,categories,0)))</formula>
    </cfRule>
    <cfRule type="expression" dxfId="2393" priority="2386" stopIfTrue="1">
      <formula>OR(F678="[Balance]",F678="[Transfer]",ISBLANK(F678))</formula>
    </cfRule>
    <cfRule type="expression" dxfId="2392" priority="2387" stopIfTrue="1">
      <formula>OR(ISERROR(MATCH(F678,yearlyA,0)),ISERROR(MATCH(F678,monthlyA,0)))</formula>
    </cfRule>
  </conditionalFormatting>
  <conditionalFormatting sqref="A678">
    <cfRule type="expression" dxfId="2391" priority="2388" stopIfTrue="1">
      <formula>AND(ISERROR(MATCH(A678,accounts,0)),NOT(ISBLANK(A678)))</formula>
    </cfRule>
  </conditionalFormatting>
  <conditionalFormatting sqref="N680">
    <cfRule type="cellIs" dxfId="2390" priority="2379" stopIfTrue="1" operator="lessThan">
      <formula>0</formula>
    </cfRule>
  </conditionalFormatting>
  <conditionalFormatting sqref="F680">
    <cfRule type="expression" dxfId="2389" priority="2380" stopIfTrue="1">
      <formula>AND(NOT(ISBLANK(F680)),ISERROR(MATCH(F680,categories,0)))</formula>
    </cfRule>
    <cfRule type="expression" dxfId="2388" priority="2381" stopIfTrue="1">
      <formula>OR(F680="[Balance]",F680="[Transfer]",ISBLANK(F680))</formula>
    </cfRule>
    <cfRule type="expression" dxfId="2387" priority="2382" stopIfTrue="1">
      <formula>OR(ISERROR(MATCH(F680,yearlyA,0)),ISERROR(MATCH(F680,monthlyA,0)))</formula>
    </cfRule>
  </conditionalFormatting>
  <conditionalFormatting sqref="A680">
    <cfRule type="expression" dxfId="2386" priority="2383" stopIfTrue="1">
      <formula>AND(ISERROR(MATCH(A680,accounts,0)),NOT(ISBLANK(A680)))</formula>
    </cfRule>
  </conditionalFormatting>
  <conditionalFormatting sqref="N680">
    <cfRule type="cellIs" dxfId="2385" priority="2374" stopIfTrue="1" operator="lessThan">
      <formula>0</formula>
    </cfRule>
  </conditionalFormatting>
  <conditionalFormatting sqref="F680">
    <cfRule type="expression" dxfId="2384" priority="2375" stopIfTrue="1">
      <formula>AND(NOT(ISBLANK(F680)),ISERROR(MATCH(F680,categories,0)))</formula>
    </cfRule>
    <cfRule type="expression" dxfId="2383" priority="2376" stopIfTrue="1">
      <formula>OR(F680="[Balance]",F680="[Transfer]",ISBLANK(F680))</formula>
    </cfRule>
    <cfRule type="expression" dxfId="2382" priority="2377" stopIfTrue="1">
      <formula>OR(ISERROR(MATCH(F680,yearlyA,0)),ISERROR(MATCH(F680,monthlyA,0)))</formula>
    </cfRule>
  </conditionalFormatting>
  <conditionalFormatting sqref="A680">
    <cfRule type="expression" dxfId="2381" priority="2378" stopIfTrue="1">
      <formula>AND(ISERROR(MATCH(A680,accounts,0)),NOT(ISBLANK(A680)))</formula>
    </cfRule>
  </conditionalFormatting>
  <conditionalFormatting sqref="N682">
    <cfRule type="cellIs" dxfId="2380" priority="2369" stopIfTrue="1" operator="lessThan">
      <formula>0</formula>
    </cfRule>
  </conditionalFormatting>
  <conditionalFormatting sqref="F682">
    <cfRule type="expression" dxfId="2379" priority="2370" stopIfTrue="1">
      <formula>AND(NOT(ISBLANK(F682)),ISERROR(MATCH(F682,categories,0)))</formula>
    </cfRule>
    <cfRule type="expression" dxfId="2378" priority="2371" stopIfTrue="1">
      <formula>OR(F682="[Balance]",F682="[Transfer]",ISBLANK(F682))</formula>
    </cfRule>
    <cfRule type="expression" dxfId="2377" priority="2372" stopIfTrue="1">
      <formula>OR(ISERROR(MATCH(F682,yearlyA,0)),ISERROR(MATCH(F682,monthlyA,0)))</formula>
    </cfRule>
  </conditionalFormatting>
  <conditionalFormatting sqref="A682">
    <cfRule type="expression" dxfId="2376" priority="2373" stopIfTrue="1">
      <formula>AND(ISERROR(MATCH(A682,accounts,0)),NOT(ISBLANK(A682)))</formula>
    </cfRule>
  </conditionalFormatting>
  <conditionalFormatting sqref="N682">
    <cfRule type="cellIs" dxfId="2375" priority="2364" stopIfTrue="1" operator="lessThan">
      <formula>0</formula>
    </cfRule>
  </conditionalFormatting>
  <conditionalFormatting sqref="F682">
    <cfRule type="expression" dxfId="2374" priority="2365" stopIfTrue="1">
      <formula>AND(NOT(ISBLANK(F682)),ISERROR(MATCH(F682,categories,0)))</formula>
    </cfRule>
    <cfRule type="expression" dxfId="2373" priority="2366" stopIfTrue="1">
      <formula>OR(F682="[Balance]",F682="[Transfer]",ISBLANK(F682))</formula>
    </cfRule>
    <cfRule type="expression" dxfId="2372" priority="2367" stopIfTrue="1">
      <formula>OR(ISERROR(MATCH(F682,yearlyA,0)),ISERROR(MATCH(F682,monthlyA,0)))</formula>
    </cfRule>
  </conditionalFormatting>
  <conditionalFormatting sqref="A682">
    <cfRule type="expression" dxfId="2371" priority="2368" stopIfTrue="1">
      <formula>AND(ISERROR(MATCH(A682,accounts,0)),NOT(ISBLANK(A682)))</formula>
    </cfRule>
  </conditionalFormatting>
  <conditionalFormatting sqref="N681">
    <cfRule type="cellIs" dxfId="2370" priority="2359" stopIfTrue="1" operator="lessThan">
      <formula>0</formula>
    </cfRule>
  </conditionalFormatting>
  <conditionalFormatting sqref="F681">
    <cfRule type="expression" dxfId="2369" priority="2360" stopIfTrue="1">
      <formula>AND(NOT(ISBLANK(F681)),ISERROR(MATCH(F681,categories,0)))</formula>
    </cfRule>
    <cfRule type="expression" dxfId="2368" priority="2361" stopIfTrue="1">
      <formula>OR(F681="[Balance]",F681="[Transfer]",ISBLANK(F681))</formula>
    </cfRule>
    <cfRule type="expression" dxfId="2367" priority="2362" stopIfTrue="1">
      <formula>OR(ISERROR(MATCH(F681,yearlyA,0)),ISERROR(MATCH(F681,monthlyA,0)))</formula>
    </cfRule>
  </conditionalFormatting>
  <conditionalFormatting sqref="A681">
    <cfRule type="expression" dxfId="2366" priority="2363" stopIfTrue="1">
      <formula>AND(ISERROR(MATCH(A681,accounts,0)),NOT(ISBLANK(A681)))</formula>
    </cfRule>
  </conditionalFormatting>
  <conditionalFormatting sqref="N681">
    <cfRule type="cellIs" dxfId="2365" priority="2354" stopIfTrue="1" operator="lessThan">
      <formula>0</formula>
    </cfRule>
  </conditionalFormatting>
  <conditionalFormatting sqref="F681">
    <cfRule type="expression" dxfId="2364" priority="2355" stopIfTrue="1">
      <formula>AND(NOT(ISBLANK(F681)),ISERROR(MATCH(F681,categories,0)))</formula>
    </cfRule>
    <cfRule type="expression" dxfId="2363" priority="2356" stopIfTrue="1">
      <formula>OR(F681="[Balance]",F681="[Transfer]",ISBLANK(F681))</formula>
    </cfRule>
    <cfRule type="expression" dxfId="2362" priority="2357" stopIfTrue="1">
      <formula>OR(ISERROR(MATCH(F681,yearlyA,0)),ISERROR(MATCH(F681,monthlyA,0)))</formula>
    </cfRule>
  </conditionalFormatting>
  <conditionalFormatting sqref="A681">
    <cfRule type="expression" dxfId="2361" priority="2358" stopIfTrue="1">
      <formula>AND(ISERROR(MATCH(A681,accounts,0)),NOT(ISBLANK(A681)))</formula>
    </cfRule>
  </conditionalFormatting>
  <conditionalFormatting sqref="N683">
    <cfRule type="cellIs" dxfId="2360" priority="2349" stopIfTrue="1" operator="lessThan">
      <formula>0</formula>
    </cfRule>
  </conditionalFormatting>
  <conditionalFormatting sqref="F683">
    <cfRule type="expression" dxfId="2359" priority="2350" stopIfTrue="1">
      <formula>AND(NOT(ISBLANK(F683)),ISERROR(MATCH(F683,categories,0)))</formula>
    </cfRule>
    <cfRule type="expression" dxfId="2358" priority="2351" stopIfTrue="1">
      <formula>OR(F683="[Balance]",F683="[Transfer]",ISBLANK(F683))</formula>
    </cfRule>
    <cfRule type="expression" dxfId="2357" priority="2352" stopIfTrue="1">
      <formula>OR(ISERROR(MATCH(F683,yearlyA,0)),ISERROR(MATCH(F683,monthlyA,0)))</formula>
    </cfRule>
  </conditionalFormatting>
  <conditionalFormatting sqref="A683">
    <cfRule type="expression" dxfId="2356" priority="2353" stopIfTrue="1">
      <formula>AND(ISERROR(MATCH(A683,accounts,0)),NOT(ISBLANK(A683)))</formula>
    </cfRule>
  </conditionalFormatting>
  <conditionalFormatting sqref="N683">
    <cfRule type="cellIs" dxfId="2355" priority="2344" stopIfTrue="1" operator="lessThan">
      <formula>0</formula>
    </cfRule>
  </conditionalFormatting>
  <conditionalFormatting sqref="F683">
    <cfRule type="expression" dxfId="2354" priority="2345" stopIfTrue="1">
      <formula>AND(NOT(ISBLANK(F683)),ISERROR(MATCH(F683,categories,0)))</formula>
    </cfRule>
    <cfRule type="expression" dxfId="2353" priority="2346" stopIfTrue="1">
      <formula>OR(F683="[Balance]",F683="[Transfer]",ISBLANK(F683))</formula>
    </cfRule>
    <cfRule type="expression" dxfId="2352" priority="2347" stopIfTrue="1">
      <formula>OR(ISERROR(MATCH(F683,yearlyA,0)),ISERROR(MATCH(F683,monthlyA,0)))</formula>
    </cfRule>
  </conditionalFormatting>
  <conditionalFormatting sqref="A683">
    <cfRule type="expression" dxfId="2351" priority="2348" stopIfTrue="1">
      <formula>AND(ISERROR(MATCH(A683,accounts,0)),NOT(ISBLANK(A683)))</formula>
    </cfRule>
  </conditionalFormatting>
  <conditionalFormatting sqref="N684">
    <cfRule type="cellIs" dxfId="2350" priority="2339" stopIfTrue="1" operator="lessThan">
      <formula>0</formula>
    </cfRule>
  </conditionalFormatting>
  <conditionalFormatting sqref="F684">
    <cfRule type="expression" dxfId="2349" priority="2340" stopIfTrue="1">
      <formula>AND(NOT(ISBLANK(F684)),ISERROR(MATCH(F684,categories,0)))</formula>
    </cfRule>
    <cfRule type="expression" dxfId="2348" priority="2341" stopIfTrue="1">
      <formula>OR(F684="[Balance]",F684="[Transfer]",ISBLANK(F684))</formula>
    </cfRule>
    <cfRule type="expression" dxfId="2347" priority="2342" stopIfTrue="1">
      <formula>OR(ISERROR(MATCH(F684,yearlyA,0)),ISERROR(MATCH(F684,monthlyA,0)))</formula>
    </cfRule>
  </conditionalFormatting>
  <conditionalFormatting sqref="A684">
    <cfRule type="expression" dxfId="2346" priority="2343" stopIfTrue="1">
      <formula>AND(ISERROR(MATCH(A684,accounts,0)),NOT(ISBLANK(A684)))</formula>
    </cfRule>
  </conditionalFormatting>
  <conditionalFormatting sqref="N684">
    <cfRule type="cellIs" dxfId="2345" priority="2334" stopIfTrue="1" operator="lessThan">
      <formula>0</formula>
    </cfRule>
  </conditionalFormatting>
  <conditionalFormatting sqref="F684">
    <cfRule type="expression" dxfId="2344" priority="2335" stopIfTrue="1">
      <formula>AND(NOT(ISBLANK(F684)),ISERROR(MATCH(F684,categories,0)))</formula>
    </cfRule>
    <cfRule type="expression" dxfId="2343" priority="2336" stopIfTrue="1">
      <formula>OR(F684="[Balance]",F684="[Transfer]",ISBLANK(F684))</formula>
    </cfRule>
    <cfRule type="expression" dxfId="2342" priority="2337" stopIfTrue="1">
      <formula>OR(ISERROR(MATCH(F684,yearlyA,0)),ISERROR(MATCH(F684,monthlyA,0)))</formula>
    </cfRule>
  </conditionalFormatting>
  <conditionalFormatting sqref="A684">
    <cfRule type="expression" dxfId="2341" priority="2338" stopIfTrue="1">
      <formula>AND(ISERROR(MATCH(A684,accounts,0)),NOT(ISBLANK(A684)))</formula>
    </cfRule>
  </conditionalFormatting>
  <conditionalFormatting sqref="N686">
    <cfRule type="cellIs" dxfId="2340" priority="2329" stopIfTrue="1" operator="lessThan">
      <formula>0</formula>
    </cfRule>
  </conditionalFormatting>
  <conditionalFormatting sqref="F686">
    <cfRule type="expression" dxfId="2339" priority="2330" stopIfTrue="1">
      <formula>AND(NOT(ISBLANK(F686)),ISERROR(MATCH(F686,categories,0)))</formula>
    </cfRule>
    <cfRule type="expression" dxfId="2338" priority="2331" stopIfTrue="1">
      <formula>OR(F686="[Balance]",F686="[Transfer]",ISBLANK(F686))</formula>
    </cfRule>
    <cfRule type="expression" dxfId="2337" priority="2332" stopIfTrue="1">
      <formula>OR(ISERROR(MATCH(F686,yearlyA,0)),ISERROR(MATCH(F686,monthlyA,0)))</formula>
    </cfRule>
  </conditionalFormatting>
  <conditionalFormatting sqref="A686">
    <cfRule type="expression" dxfId="2336" priority="2333" stopIfTrue="1">
      <formula>AND(ISERROR(MATCH(A686,accounts,0)),NOT(ISBLANK(A686)))</formula>
    </cfRule>
  </conditionalFormatting>
  <conditionalFormatting sqref="N686">
    <cfRule type="cellIs" dxfId="2335" priority="2324" stopIfTrue="1" operator="lessThan">
      <formula>0</formula>
    </cfRule>
  </conditionalFormatting>
  <conditionalFormatting sqref="F686">
    <cfRule type="expression" dxfId="2334" priority="2325" stopIfTrue="1">
      <formula>AND(NOT(ISBLANK(F686)),ISERROR(MATCH(F686,categories,0)))</formula>
    </cfRule>
    <cfRule type="expression" dxfId="2333" priority="2326" stopIfTrue="1">
      <formula>OR(F686="[Balance]",F686="[Transfer]",ISBLANK(F686))</formula>
    </cfRule>
    <cfRule type="expression" dxfId="2332" priority="2327" stopIfTrue="1">
      <formula>OR(ISERROR(MATCH(F686,yearlyA,0)),ISERROR(MATCH(F686,monthlyA,0)))</formula>
    </cfRule>
  </conditionalFormatting>
  <conditionalFormatting sqref="A686">
    <cfRule type="expression" dxfId="2331" priority="2328" stopIfTrue="1">
      <formula>AND(ISERROR(MATCH(A686,accounts,0)),NOT(ISBLANK(A686)))</formula>
    </cfRule>
  </conditionalFormatting>
  <conditionalFormatting sqref="N685">
    <cfRule type="cellIs" dxfId="2330" priority="2319" stopIfTrue="1" operator="lessThan">
      <formula>0</formula>
    </cfRule>
  </conditionalFormatting>
  <conditionalFormatting sqref="F685">
    <cfRule type="expression" dxfId="2329" priority="2320" stopIfTrue="1">
      <formula>AND(NOT(ISBLANK(F685)),ISERROR(MATCH(F685,categories,0)))</formula>
    </cfRule>
    <cfRule type="expression" dxfId="2328" priority="2321" stopIfTrue="1">
      <formula>OR(F685="[Balance]",F685="[Transfer]",ISBLANK(F685))</formula>
    </cfRule>
    <cfRule type="expression" dxfId="2327" priority="2322" stopIfTrue="1">
      <formula>OR(ISERROR(MATCH(F685,yearlyA,0)),ISERROR(MATCH(F685,monthlyA,0)))</formula>
    </cfRule>
  </conditionalFormatting>
  <conditionalFormatting sqref="A685">
    <cfRule type="expression" dxfId="2326" priority="2323" stopIfTrue="1">
      <formula>AND(ISERROR(MATCH(A685,accounts,0)),NOT(ISBLANK(A685)))</formula>
    </cfRule>
  </conditionalFormatting>
  <conditionalFormatting sqref="N685">
    <cfRule type="cellIs" dxfId="2325" priority="2314" stopIfTrue="1" operator="lessThan">
      <formula>0</formula>
    </cfRule>
  </conditionalFormatting>
  <conditionalFormatting sqref="F685">
    <cfRule type="expression" dxfId="2324" priority="2315" stopIfTrue="1">
      <formula>AND(NOT(ISBLANK(F685)),ISERROR(MATCH(F685,categories,0)))</formula>
    </cfRule>
    <cfRule type="expression" dxfId="2323" priority="2316" stopIfTrue="1">
      <formula>OR(F685="[Balance]",F685="[Transfer]",ISBLANK(F685))</formula>
    </cfRule>
    <cfRule type="expression" dxfId="2322" priority="2317" stopIfTrue="1">
      <formula>OR(ISERROR(MATCH(F685,yearlyA,0)),ISERROR(MATCH(F685,monthlyA,0)))</formula>
    </cfRule>
  </conditionalFormatting>
  <conditionalFormatting sqref="A685">
    <cfRule type="expression" dxfId="2321" priority="2318" stopIfTrue="1">
      <formula>AND(ISERROR(MATCH(A685,accounts,0)),NOT(ISBLANK(A685)))</formula>
    </cfRule>
  </conditionalFormatting>
  <conditionalFormatting sqref="N687">
    <cfRule type="cellIs" dxfId="2320" priority="2309" stopIfTrue="1" operator="lessThan">
      <formula>0</formula>
    </cfRule>
  </conditionalFormatting>
  <conditionalFormatting sqref="F687">
    <cfRule type="expression" dxfId="2319" priority="2310" stopIfTrue="1">
      <formula>AND(NOT(ISBLANK(F687)),ISERROR(MATCH(F687,categories,0)))</formula>
    </cfRule>
    <cfRule type="expression" dxfId="2318" priority="2311" stopIfTrue="1">
      <formula>OR(F687="[Balance]",F687="[Transfer]",ISBLANK(F687))</formula>
    </cfRule>
    <cfRule type="expression" dxfId="2317" priority="2312" stopIfTrue="1">
      <formula>OR(ISERROR(MATCH(F687,yearlyA,0)),ISERROR(MATCH(F687,monthlyA,0)))</formula>
    </cfRule>
  </conditionalFormatting>
  <conditionalFormatting sqref="A687">
    <cfRule type="expression" dxfId="2316" priority="2313" stopIfTrue="1">
      <formula>AND(ISERROR(MATCH(A687,accounts,0)),NOT(ISBLANK(A687)))</formula>
    </cfRule>
  </conditionalFormatting>
  <conditionalFormatting sqref="N687">
    <cfRule type="cellIs" dxfId="2315" priority="2304" stopIfTrue="1" operator="lessThan">
      <formula>0</formula>
    </cfRule>
  </conditionalFormatting>
  <conditionalFormatting sqref="F687">
    <cfRule type="expression" dxfId="2314" priority="2305" stopIfTrue="1">
      <formula>AND(NOT(ISBLANK(F687)),ISERROR(MATCH(F687,categories,0)))</formula>
    </cfRule>
    <cfRule type="expression" dxfId="2313" priority="2306" stopIfTrue="1">
      <formula>OR(F687="[Balance]",F687="[Transfer]",ISBLANK(F687))</formula>
    </cfRule>
    <cfRule type="expression" dxfId="2312" priority="2307" stopIfTrue="1">
      <formula>OR(ISERROR(MATCH(F687,yearlyA,0)),ISERROR(MATCH(F687,monthlyA,0)))</formula>
    </cfRule>
  </conditionalFormatting>
  <conditionalFormatting sqref="A687">
    <cfRule type="expression" dxfId="2311" priority="2308" stopIfTrue="1">
      <formula>AND(ISERROR(MATCH(A687,accounts,0)),NOT(ISBLANK(A687)))</formula>
    </cfRule>
  </conditionalFormatting>
  <conditionalFormatting sqref="N688">
    <cfRule type="cellIs" dxfId="2310" priority="2299" stopIfTrue="1" operator="lessThan">
      <formula>0</formula>
    </cfRule>
  </conditionalFormatting>
  <conditionalFormatting sqref="F688">
    <cfRule type="expression" dxfId="2309" priority="2300" stopIfTrue="1">
      <formula>AND(NOT(ISBLANK(F688)),ISERROR(MATCH(F688,categories,0)))</formula>
    </cfRule>
    <cfRule type="expression" dxfId="2308" priority="2301" stopIfTrue="1">
      <formula>OR(F688="[Balance]",F688="[Transfer]",ISBLANK(F688))</formula>
    </cfRule>
    <cfRule type="expression" dxfId="2307" priority="2302" stopIfTrue="1">
      <formula>OR(ISERROR(MATCH(F688,yearlyA,0)),ISERROR(MATCH(F688,monthlyA,0)))</formula>
    </cfRule>
  </conditionalFormatting>
  <conditionalFormatting sqref="A688">
    <cfRule type="expression" dxfId="2306" priority="2303" stopIfTrue="1">
      <formula>AND(ISERROR(MATCH(A688,accounts,0)),NOT(ISBLANK(A688)))</formula>
    </cfRule>
  </conditionalFormatting>
  <conditionalFormatting sqref="N688">
    <cfRule type="cellIs" dxfId="2305" priority="2294" stopIfTrue="1" operator="lessThan">
      <formula>0</formula>
    </cfRule>
  </conditionalFormatting>
  <conditionalFormatting sqref="F688">
    <cfRule type="expression" dxfId="2304" priority="2295" stopIfTrue="1">
      <formula>AND(NOT(ISBLANK(F688)),ISERROR(MATCH(F688,categories,0)))</formula>
    </cfRule>
    <cfRule type="expression" dxfId="2303" priority="2296" stopIfTrue="1">
      <formula>OR(F688="[Balance]",F688="[Transfer]",ISBLANK(F688))</formula>
    </cfRule>
    <cfRule type="expression" dxfId="2302" priority="2297" stopIfTrue="1">
      <formula>OR(ISERROR(MATCH(F688,yearlyA,0)),ISERROR(MATCH(F688,monthlyA,0)))</formula>
    </cfRule>
  </conditionalFormatting>
  <conditionalFormatting sqref="A688">
    <cfRule type="expression" dxfId="2301" priority="2298" stopIfTrue="1">
      <formula>AND(ISERROR(MATCH(A688,accounts,0)),NOT(ISBLANK(A688)))</formula>
    </cfRule>
  </conditionalFormatting>
  <conditionalFormatting sqref="N690">
    <cfRule type="cellIs" dxfId="2300" priority="2289" stopIfTrue="1" operator="lessThan">
      <formula>0</formula>
    </cfRule>
  </conditionalFormatting>
  <conditionalFormatting sqref="F690">
    <cfRule type="expression" dxfId="2299" priority="2290" stopIfTrue="1">
      <formula>AND(NOT(ISBLANK(F690)),ISERROR(MATCH(F690,categories,0)))</formula>
    </cfRule>
    <cfRule type="expression" dxfId="2298" priority="2291" stopIfTrue="1">
      <formula>OR(F690="[Balance]",F690="[Transfer]",ISBLANK(F690))</formula>
    </cfRule>
    <cfRule type="expression" dxfId="2297" priority="2292" stopIfTrue="1">
      <formula>OR(ISERROR(MATCH(F690,yearlyA,0)),ISERROR(MATCH(F690,monthlyA,0)))</formula>
    </cfRule>
  </conditionalFormatting>
  <conditionalFormatting sqref="A690">
    <cfRule type="expression" dxfId="2296" priority="2293" stopIfTrue="1">
      <formula>AND(ISERROR(MATCH(A690,accounts,0)),NOT(ISBLANK(A690)))</formula>
    </cfRule>
  </conditionalFormatting>
  <conditionalFormatting sqref="N690">
    <cfRule type="cellIs" dxfId="2295" priority="2284" stopIfTrue="1" operator="lessThan">
      <formula>0</formula>
    </cfRule>
  </conditionalFormatting>
  <conditionalFormatting sqref="F690">
    <cfRule type="expression" dxfId="2294" priority="2285" stopIfTrue="1">
      <formula>AND(NOT(ISBLANK(F690)),ISERROR(MATCH(F690,categories,0)))</formula>
    </cfRule>
    <cfRule type="expression" dxfId="2293" priority="2286" stopIfTrue="1">
      <formula>OR(F690="[Balance]",F690="[Transfer]",ISBLANK(F690))</formula>
    </cfRule>
    <cfRule type="expression" dxfId="2292" priority="2287" stopIfTrue="1">
      <formula>OR(ISERROR(MATCH(F690,yearlyA,0)),ISERROR(MATCH(F690,monthlyA,0)))</formula>
    </cfRule>
  </conditionalFormatting>
  <conditionalFormatting sqref="A690">
    <cfRule type="expression" dxfId="2291" priority="2288" stopIfTrue="1">
      <formula>AND(ISERROR(MATCH(A690,accounts,0)),NOT(ISBLANK(A690)))</formula>
    </cfRule>
  </conditionalFormatting>
  <conditionalFormatting sqref="N689">
    <cfRule type="cellIs" dxfId="2290" priority="2279" stopIfTrue="1" operator="lessThan">
      <formula>0</formula>
    </cfRule>
  </conditionalFormatting>
  <conditionalFormatting sqref="F689">
    <cfRule type="expression" dxfId="2289" priority="2280" stopIfTrue="1">
      <formula>AND(NOT(ISBLANK(F689)),ISERROR(MATCH(F689,categories,0)))</formula>
    </cfRule>
    <cfRule type="expression" dxfId="2288" priority="2281" stopIfTrue="1">
      <formula>OR(F689="[Balance]",F689="[Transfer]",ISBLANK(F689))</formula>
    </cfRule>
    <cfRule type="expression" dxfId="2287" priority="2282" stopIfTrue="1">
      <formula>OR(ISERROR(MATCH(F689,yearlyA,0)),ISERROR(MATCH(F689,monthlyA,0)))</formula>
    </cfRule>
  </conditionalFormatting>
  <conditionalFormatting sqref="A689">
    <cfRule type="expression" dxfId="2286" priority="2283" stopIfTrue="1">
      <formula>AND(ISERROR(MATCH(A689,accounts,0)),NOT(ISBLANK(A689)))</formula>
    </cfRule>
  </conditionalFormatting>
  <conditionalFormatting sqref="N689">
    <cfRule type="cellIs" dxfId="2285" priority="2274" stopIfTrue="1" operator="lessThan">
      <formula>0</formula>
    </cfRule>
  </conditionalFormatting>
  <conditionalFormatting sqref="F689">
    <cfRule type="expression" dxfId="2284" priority="2275" stopIfTrue="1">
      <formula>AND(NOT(ISBLANK(F689)),ISERROR(MATCH(F689,categories,0)))</formula>
    </cfRule>
    <cfRule type="expression" dxfId="2283" priority="2276" stopIfTrue="1">
      <formula>OR(F689="[Balance]",F689="[Transfer]",ISBLANK(F689))</formula>
    </cfRule>
    <cfRule type="expression" dxfId="2282" priority="2277" stopIfTrue="1">
      <formula>OR(ISERROR(MATCH(F689,yearlyA,0)),ISERROR(MATCH(F689,monthlyA,0)))</formula>
    </cfRule>
  </conditionalFormatting>
  <conditionalFormatting sqref="A689">
    <cfRule type="expression" dxfId="2281" priority="2278" stopIfTrue="1">
      <formula>AND(ISERROR(MATCH(A689,accounts,0)),NOT(ISBLANK(A689)))</formula>
    </cfRule>
  </conditionalFormatting>
  <conditionalFormatting sqref="N691">
    <cfRule type="cellIs" dxfId="2280" priority="2269" stopIfTrue="1" operator="lessThan">
      <formula>0</formula>
    </cfRule>
  </conditionalFormatting>
  <conditionalFormatting sqref="F691">
    <cfRule type="expression" dxfId="2279" priority="2270" stopIfTrue="1">
      <formula>AND(NOT(ISBLANK(F691)),ISERROR(MATCH(F691,categories,0)))</formula>
    </cfRule>
    <cfRule type="expression" dxfId="2278" priority="2271" stopIfTrue="1">
      <formula>OR(F691="[Balance]",F691="[Transfer]",ISBLANK(F691))</formula>
    </cfRule>
    <cfRule type="expression" dxfId="2277" priority="2272" stopIfTrue="1">
      <formula>OR(ISERROR(MATCH(F691,yearlyA,0)),ISERROR(MATCH(F691,monthlyA,0)))</formula>
    </cfRule>
  </conditionalFormatting>
  <conditionalFormatting sqref="A691">
    <cfRule type="expression" dxfId="2276" priority="2273" stopIfTrue="1">
      <formula>AND(ISERROR(MATCH(A691,accounts,0)),NOT(ISBLANK(A691)))</formula>
    </cfRule>
  </conditionalFormatting>
  <conditionalFormatting sqref="N691">
    <cfRule type="cellIs" dxfId="2275" priority="2264" stopIfTrue="1" operator="lessThan">
      <formula>0</formula>
    </cfRule>
  </conditionalFormatting>
  <conditionalFormatting sqref="F691">
    <cfRule type="expression" dxfId="2274" priority="2265" stopIfTrue="1">
      <formula>AND(NOT(ISBLANK(F691)),ISERROR(MATCH(F691,categories,0)))</formula>
    </cfRule>
    <cfRule type="expression" dxfId="2273" priority="2266" stopIfTrue="1">
      <formula>OR(F691="[Balance]",F691="[Transfer]",ISBLANK(F691))</formula>
    </cfRule>
    <cfRule type="expression" dxfId="2272" priority="2267" stopIfTrue="1">
      <formula>OR(ISERROR(MATCH(F691,yearlyA,0)),ISERROR(MATCH(F691,monthlyA,0)))</formula>
    </cfRule>
  </conditionalFormatting>
  <conditionalFormatting sqref="A691">
    <cfRule type="expression" dxfId="2271" priority="2268" stopIfTrue="1">
      <formula>AND(ISERROR(MATCH(A691,accounts,0)),NOT(ISBLANK(A691)))</formula>
    </cfRule>
  </conditionalFormatting>
  <conditionalFormatting sqref="N692">
    <cfRule type="cellIs" dxfId="2270" priority="2259" stopIfTrue="1" operator="lessThan">
      <formula>0</formula>
    </cfRule>
  </conditionalFormatting>
  <conditionalFormatting sqref="F692">
    <cfRule type="expression" dxfId="2269" priority="2260" stopIfTrue="1">
      <formula>AND(NOT(ISBLANK(F692)),ISERROR(MATCH(F692,categories,0)))</formula>
    </cfRule>
    <cfRule type="expression" dxfId="2268" priority="2261" stopIfTrue="1">
      <formula>OR(F692="[Balance]",F692="[Transfer]",ISBLANK(F692))</formula>
    </cfRule>
    <cfRule type="expression" dxfId="2267" priority="2262" stopIfTrue="1">
      <formula>OR(ISERROR(MATCH(F692,yearlyA,0)),ISERROR(MATCH(F692,monthlyA,0)))</formula>
    </cfRule>
  </conditionalFormatting>
  <conditionalFormatting sqref="A692">
    <cfRule type="expression" dxfId="2266" priority="2263" stopIfTrue="1">
      <formula>AND(ISERROR(MATCH(A692,accounts,0)),NOT(ISBLANK(A692)))</formula>
    </cfRule>
  </conditionalFormatting>
  <conditionalFormatting sqref="N692">
    <cfRule type="cellIs" dxfId="2265" priority="2254" stopIfTrue="1" operator="lessThan">
      <formula>0</formula>
    </cfRule>
  </conditionalFormatting>
  <conditionalFormatting sqref="F692">
    <cfRule type="expression" dxfId="2264" priority="2255" stopIfTrue="1">
      <formula>AND(NOT(ISBLANK(F692)),ISERROR(MATCH(F692,categories,0)))</formula>
    </cfRule>
    <cfRule type="expression" dxfId="2263" priority="2256" stopIfTrue="1">
      <formula>OR(F692="[Balance]",F692="[Transfer]",ISBLANK(F692))</formula>
    </cfRule>
    <cfRule type="expression" dxfId="2262" priority="2257" stopIfTrue="1">
      <formula>OR(ISERROR(MATCH(F692,yearlyA,0)),ISERROR(MATCH(F692,monthlyA,0)))</formula>
    </cfRule>
  </conditionalFormatting>
  <conditionalFormatting sqref="A692">
    <cfRule type="expression" dxfId="2261" priority="2258" stopIfTrue="1">
      <formula>AND(ISERROR(MATCH(A692,accounts,0)),NOT(ISBLANK(A692)))</formula>
    </cfRule>
  </conditionalFormatting>
  <conditionalFormatting sqref="N693">
    <cfRule type="cellIs" dxfId="2260" priority="2249" stopIfTrue="1" operator="lessThan">
      <formula>0</formula>
    </cfRule>
  </conditionalFormatting>
  <conditionalFormatting sqref="F693">
    <cfRule type="expression" dxfId="2259" priority="2250" stopIfTrue="1">
      <formula>AND(NOT(ISBLANK(F693)),ISERROR(MATCH(F693,categories,0)))</formula>
    </cfRule>
    <cfRule type="expression" dxfId="2258" priority="2251" stopIfTrue="1">
      <formula>OR(F693="[Balance]",F693="[Transfer]",ISBLANK(F693))</formula>
    </cfRule>
    <cfRule type="expression" dxfId="2257" priority="2252" stopIfTrue="1">
      <formula>OR(ISERROR(MATCH(F693,yearlyA,0)),ISERROR(MATCH(F693,monthlyA,0)))</formula>
    </cfRule>
  </conditionalFormatting>
  <conditionalFormatting sqref="A693">
    <cfRule type="expression" dxfId="2256" priority="2253" stopIfTrue="1">
      <formula>AND(ISERROR(MATCH(A693,accounts,0)),NOT(ISBLANK(A693)))</formula>
    </cfRule>
  </conditionalFormatting>
  <conditionalFormatting sqref="N693">
    <cfRule type="cellIs" dxfId="2255" priority="2244" stopIfTrue="1" operator="lessThan">
      <formula>0</formula>
    </cfRule>
  </conditionalFormatting>
  <conditionalFormatting sqref="F693">
    <cfRule type="expression" dxfId="2254" priority="2245" stopIfTrue="1">
      <formula>AND(NOT(ISBLANK(F693)),ISERROR(MATCH(F693,categories,0)))</formula>
    </cfRule>
    <cfRule type="expression" dxfId="2253" priority="2246" stopIfTrue="1">
      <formula>OR(F693="[Balance]",F693="[Transfer]",ISBLANK(F693))</formula>
    </cfRule>
    <cfRule type="expression" dxfId="2252" priority="2247" stopIfTrue="1">
      <formula>OR(ISERROR(MATCH(F693,yearlyA,0)),ISERROR(MATCH(F693,monthlyA,0)))</formula>
    </cfRule>
  </conditionalFormatting>
  <conditionalFormatting sqref="A693">
    <cfRule type="expression" dxfId="2251" priority="2248" stopIfTrue="1">
      <formula>AND(ISERROR(MATCH(A693,accounts,0)),NOT(ISBLANK(A693)))</formula>
    </cfRule>
  </conditionalFormatting>
  <conditionalFormatting sqref="N694">
    <cfRule type="cellIs" dxfId="2250" priority="2239" stopIfTrue="1" operator="lessThan">
      <formula>0</formula>
    </cfRule>
  </conditionalFormatting>
  <conditionalFormatting sqref="F694">
    <cfRule type="expression" dxfId="2249" priority="2240" stopIfTrue="1">
      <formula>AND(NOT(ISBLANK(F694)),ISERROR(MATCH(F694,categories,0)))</formula>
    </cfRule>
    <cfRule type="expression" dxfId="2248" priority="2241" stopIfTrue="1">
      <formula>OR(F694="[Balance]",F694="[Transfer]",ISBLANK(F694))</formula>
    </cfRule>
    <cfRule type="expression" dxfId="2247" priority="2242" stopIfTrue="1">
      <formula>OR(ISERROR(MATCH(F694,yearlyA,0)),ISERROR(MATCH(F694,monthlyA,0)))</formula>
    </cfRule>
  </conditionalFormatting>
  <conditionalFormatting sqref="A694">
    <cfRule type="expression" dxfId="2246" priority="2243" stopIfTrue="1">
      <formula>AND(ISERROR(MATCH(A694,accounts,0)),NOT(ISBLANK(A694)))</formula>
    </cfRule>
  </conditionalFormatting>
  <conditionalFormatting sqref="N694">
    <cfRule type="cellIs" dxfId="2245" priority="2234" stopIfTrue="1" operator="lessThan">
      <formula>0</formula>
    </cfRule>
  </conditionalFormatting>
  <conditionalFormatting sqref="F694">
    <cfRule type="expression" dxfId="2244" priority="2235" stopIfTrue="1">
      <formula>AND(NOT(ISBLANK(F694)),ISERROR(MATCH(F694,categories,0)))</formula>
    </cfRule>
    <cfRule type="expression" dxfId="2243" priority="2236" stopIfTrue="1">
      <formula>OR(F694="[Balance]",F694="[Transfer]",ISBLANK(F694))</formula>
    </cfRule>
    <cfRule type="expression" dxfId="2242" priority="2237" stopIfTrue="1">
      <formula>OR(ISERROR(MATCH(F694,yearlyA,0)),ISERROR(MATCH(F694,monthlyA,0)))</formula>
    </cfRule>
  </conditionalFormatting>
  <conditionalFormatting sqref="A694">
    <cfRule type="expression" dxfId="2241" priority="2238" stopIfTrue="1">
      <formula>AND(ISERROR(MATCH(A694,accounts,0)),NOT(ISBLANK(A694)))</formula>
    </cfRule>
  </conditionalFormatting>
  <conditionalFormatting sqref="N696">
    <cfRule type="cellIs" dxfId="2240" priority="2229" stopIfTrue="1" operator="lessThan">
      <formula>0</formula>
    </cfRule>
  </conditionalFormatting>
  <conditionalFormatting sqref="F696">
    <cfRule type="expression" dxfId="2239" priority="2230" stopIfTrue="1">
      <formula>AND(NOT(ISBLANK(F696)),ISERROR(MATCH(F696,categories,0)))</formula>
    </cfRule>
    <cfRule type="expression" dxfId="2238" priority="2231" stopIfTrue="1">
      <formula>OR(F696="[Balance]",F696="[Transfer]",ISBLANK(F696))</formula>
    </cfRule>
    <cfRule type="expression" dxfId="2237" priority="2232" stopIfTrue="1">
      <formula>OR(ISERROR(MATCH(F696,yearlyA,0)),ISERROR(MATCH(F696,monthlyA,0)))</formula>
    </cfRule>
  </conditionalFormatting>
  <conditionalFormatting sqref="A696">
    <cfRule type="expression" dxfId="2236" priority="2233" stopIfTrue="1">
      <formula>AND(ISERROR(MATCH(A696,accounts,0)),NOT(ISBLANK(A696)))</formula>
    </cfRule>
  </conditionalFormatting>
  <conditionalFormatting sqref="N696">
    <cfRule type="cellIs" dxfId="2235" priority="2224" stopIfTrue="1" operator="lessThan">
      <formula>0</formula>
    </cfRule>
  </conditionalFormatting>
  <conditionalFormatting sqref="F696">
    <cfRule type="expression" dxfId="2234" priority="2225" stopIfTrue="1">
      <formula>AND(NOT(ISBLANK(F696)),ISERROR(MATCH(F696,categories,0)))</formula>
    </cfRule>
    <cfRule type="expression" dxfId="2233" priority="2226" stopIfTrue="1">
      <formula>OR(F696="[Balance]",F696="[Transfer]",ISBLANK(F696))</formula>
    </cfRule>
    <cfRule type="expression" dxfId="2232" priority="2227" stopIfTrue="1">
      <formula>OR(ISERROR(MATCH(F696,yearlyA,0)),ISERROR(MATCH(F696,monthlyA,0)))</formula>
    </cfRule>
  </conditionalFormatting>
  <conditionalFormatting sqref="A696">
    <cfRule type="expression" dxfId="2231" priority="2228" stopIfTrue="1">
      <formula>AND(ISERROR(MATCH(A696,accounts,0)),NOT(ISBLANK(A696)))</formula>
    </cfRule>
  </conditionalFormatting>
  <conditionalFormatting sqref="N695">
    <cfRule type="cellIs" dxfId="2230" priority="2219" stopIfTrue="1" operator="lessThan">
      <formula>0</formula>
    </cfRule>
  </conditionalFormatting>
  <conditionalFormatting sqref="F695">
    <cfRule type="expression" dxfId="2229" priority="2220" stopIfTrue="1">
      <formula>AND(NOT(ISBLANK(F695)),ISERROR(MATCH(F695,categories,0)))</formula>
    </cfRule>
    <cfRule type="expression" dxfId="2228" priority="2221" stopIfTrue="1">
      <formula>OR(F695="[Balance]",F695="[Transfer]",ISBLANK(F695))</formula>
    </cfRule>
    <cfRule type="expression" dxfId="2227" priority="2222" stopIfTrue="1">
      <formula>OR(ISERROR(MATCH(F695,yearlyA,0)),ISERROR(MATCH(F695,monthlyA,0)))</formula>
    </cfRule>
  </conditionalFormatting>
  <conditionalFormatting sqref="A695">
    <cfRule type="expression" dxfId="2226" priority="2223" stopIfTrue="1">
      <formula>AND(ISERROR(MATCH(A695,accounts,0)),NOT(ISBLANK(A695)))</formula>
    </cfRule>
  </conditionalFormatting>
  <conditionalFormatting sqref="N695">
    <cfRule type="cellIs" dxfId="2225" priority="2214" stopIfTrue="1" operator="lessThan">
      <formula>0</formula>
    </cfRule>
  </conditionalFormatting>
  <conditionalFormatting sqref="F695">
    <cfRule type="expression" dxfId="2224" priority="2215" stopIfTrue="1">
      <formula>AND(NOT(ISBLANK(F695)),ISERROR(MATCH(F695,categories,0)))</formula>
    </cfRule>
    <cfRule type="expression" dxfId="2223" priority="2216" stopIfTrue="1">
      <formula>OR(F695="[Balance]",F695="[Transfer]",ISBLANK(F695))</formula>
    </cfRule>
    <cfRule type="expression" dxfId="2222" priority="2217" stopIfTrue="1">
      <formula>OR(ISERROR(MATCH(F695,yearlyA,0)),ISERROR(MATCH(F695,monthlyA,0)))</formula>
    </cfRule>
  </conditionalFormatting>
  <conditionalFormatting sqref="A695">
    <cfRule type="expression" dxfId="2221" priority="2218" stopIfTrue="1">
      <formula>AND(ISERROR(MATCH(A695,accounts,0)),NOT(ISBLANK(A695)))</formula>
    </cfRule>
  </conditionalFormatting>
  <conditionalFormatting sqref="N697">
    <cfRule type="cellIs" dxfId="2220" priority="2209" stopIfTrue="1" operator="lessThan">
      <formula>0</formula>
    </cfRule>
  </conditionalFormatting>
  <conditionalFormatting sqref="F697">
    <cfRule type="expression" dxfId="2219" priority="2210" stopIfTrue="1">
      <formula>AND(NOT(ISBLANK(F697)),ISERROR(MATCH(F697,categories,0)))</formula>
    </cfRule>
    <cfRule type="expression" dxfId="2218" priority="2211" stopIfTrue="1">
      <formula>OR(F697="[Balance]",F697="[Transfer]",ISBLANK(F697))</formula>
    </cfRule>
    <cfRule type="expression" dxfId="2217" priority="2212" stopIfTrue="1">
      <formula>OR(ISERROR(MATCH(F697,yearlyA,0)),ISERROR(MATCH(F697,monthlyA,0)))</formula>
    </cfRule>
  </conditionalFormatting>
  <conditionalFormatting sqref="A697">
    <cfRule type="expression" dxfId="2216" priority="2213" stopIfTrue="1">
      <formula>AND(ISERROR(MATCH(A697,accounts,0)),NOT(ISBLANK(A697)))</formula>
    </cfRule>
  </conditionalFormatting>
  <conditionalFormatting sqref="N697">
    <cfRule type="cellIs" dxfId="2215" priority="2204" stopIfTrue="1" operator="lessThan">
      <formula>0</formula>
    </cfRule>
  </conditionalFormatting>
  <conditionalFormatting sqref="F697">
    <cfRule type="expression" dxfId="2214" priority="2205" stopIfTrue="1">
      <formula>AND(NOT(ISBLANK(F697)),ISERROR(MATCH(F697,categories,0)))</formula>
    </cfRule>
    <cfRule type="expression" dxfId="2213" priority="2206" stopIfTrue="1">
      <formula>OR(F697="[Balance]",F697="[Transfer]",ISBLANK(F697))</formula>
    </cfRule>
    <cfRule type="expression" dxfId="2212" priority="2207" stopIfTrue="1">
      <formula>OR(ISERROR(MATCH(F697,yearlyA,0)),ISERROR(MATCH(F697,monthlyA,0)))</formula>
    </cfRule>
  </conditionalFormatting>
  <conditionalFormatting sqref="A697">
    <cfRule type="expression" dxfId="2211" priority="2208" stopIfTrue="1">
      <formula>AND(ISERROR(MATCH(A697,accounts,0)),NOT(ISBLANK(A697)))</formula>
    </cfRule>
  </conditionalFormatting>
  <conditionalFormatting sqref="N698">
    <cfRule type="cellIs" dxfId="2210" priority="2199" stopIfTrue="1" operator="lessThan">
      <formula>0</formula>
    </cfRule>
  </conditionalFormatting>
  <conditionalFormatting sqref="F698">
    <cfRule type="expression" dxfId="2209" priority="2200" stopIfTrue="1">
      <formula>AND(NOT(ISBLANK(F698)),ISERROR(MATCH(F698,categories,0)))</formula>
    </cfRule>
    <cfRule type="expression" dxfId="2208" priority="2201" stopIfTrue="1">
      <formula>OR(F698="[Balance]",F698="[Transfer]",ISBLANK(F698))</formula>
    </cfRule>
    <cfRule type="expression" dxfId="2207" priority="2202" stopIfTrue="1">
      <formula>OR(ISERROR(MATCH(F698,yearlyA,0)),ISERROR(MATCH(F698,monthlyA,0)))</formula>
    </cfRule>
  </conditionalFormatting>
  <conditionalFormatting sqref="A698">
    <cfRule type="expression" dxfId="2206" priority="2203" stopIfTrue="1">
      <formula>AND(ISERROR(MATCH(A698,accounts,0)),NOT(ISBLANK(A698)))</formula>
    </cfRule>
  </conditionalFormatting>
  <conditionalFormatting sqref="N698">
    <cfRule type="cellIs" dxfId="2205" priority="2194" stopIfTrue="1" operator="lessThan">
      <formula>0</formula>
    </cfRule>
  </conditionalFormatting>
  <conditionalFormatting sqref="F698">
    <cfRule type="expression" dxfId="2204" priority="2195" stopIfTrue="1">
      <formula>AND(NOT(ISBLANK(F698)),ISERROR(MATCH(F698,categories,0)))</formula>
    </cfRule>
    <cfRule type="expression" dxfId="2203" priority="2196" stopIfTrue="1">
      <formula>OR(F698="[Balance]",F698="[Transfer]",ISBLANK(F698))</formula>
    </cfRule>
    <cfRule type="expression" dxfId="2202" priority="2197" stopIfTrue="1">
      <formula>OR(ISERROR(MATCH(F698,yearlyA,0)),ISERROR(MATCH(F698,monthlyA,0)))</formula>
    </cfRule>
  </conditionalFormatting>
  <conditionalFormatting sqref="A698">
    <cfRule type="expression" dxfId="2201" priority="2198" stopIfTrue="1">
      <formula>AND(ISERROR(MATCH(A698,accounts,0)),NOT(ISBLANK(A698)))</formula>
    </cfRule>
  </conditionalFormatting>
  <conditionalFormatting sqref="N699">
    <cfRule type="cellIs" dxfId="2200" priority="2189" stopIfTrue="1" operator="lessThan">
      <formula>0</formula>
    </cfRule>
  </conditionalFormatting>
  <conditionalFormatting sqref="F699">
    <cfRule type="expression" dxfId="2199" priority="2190" stopIfTrue="1">
      <formula>AND(NOT(ISBLANK(F699)),ISERROR(MATCH(F699,categories,0)))</formula>
    </cfRule>
    <cfRule type="expression" dxfId="2198" priority="2191" stopIfTrue="1">
      <formula>OR(F699="[Balance]",F699="[Transfer]",ISBLANK(F699))</formula>
    </cfRule>
    <cfRule type="expression" dxfId="2197" priority="2192" stopIfTrue="1">
      <formula>OR(ISERROR(MATCH(F699,yearlyA,0)),ISERROR(MATCH(F699,monthlyA,0)))</formula>
    </cfRule>
  </conditionalFormatting>
  <conditionalFormatting sqref="A699">
    <cfRule type="expression" dxfId="2196" priority="2193" stopIfTrue="1">
      <formula>AND(ISERROR(MATCH(A699,accounts,0)),NOT(ISBLANK(A699)))</formula>
    </cfRule>
  </conditionalFormatting>
  <conditionalFormatting sqref="N699">
    <cfRule type="cellIs" dxfId="2195" priority="2184" stopIfTrue="1" operator="lessThan">
      <formula>0</formula>
    </cfRule>
  </conditionalFormatting>
  <conditionalFormatting sqref="F699">
    <cfRule type="expression" dxfId="2194" priority="2185" stopIfTrue="1">
      <formula>AND(NOT(ISBLANK(F699)),ISERROR(MATCH(F699,categories,0)))</formula>
    </cfRule>
    <cfRule type="expression" dxfId="2193" priority="2186" stopIfTrue="1">
      <formula>OR(F699="[Balance]",F699="[Transfer]",ISBLANK(F699))</formula>
    </cfRule>
    <cfRule type="expression" dxfId="2192" priority="2187" stopIfTrue="1">
      <formula>OR(ISERROR(MATCH(F699,yearlyA,0)),ISERROR(MATCH(F699,monthlyA,0)))</formula>
    </cfRule>
  </conditionalFormatting>
  <conditionalFormatting sqref="A699">
    <cfRule type="expression" dxfId="2191" priority="2188" stopIfTrue="1">
      <formula>AND(ISERROR(MATCH(A699,accounts,0)),NOT(ISBLANK(A699)))</formula>
    </cfRule>
  </conditionalFormatting>
  <conditionalFormatting sqref="N701">
    <cfRule type="cellIs" dxfId="2190" priority="2179" stopIfTrue="1" operator="lessThan">
      <formula>0</formula>
    </cfRule>
  </conditionalFormatting>
  <conditionalFormatting sqref="F701">
    <cfRule type="expression" dxfId="2189" priority="2180" stopIfTrue="1">
      <formula>AND(NOT(ISBLANK(F701)),ISERROR(MATCH(F701,categories,0)))</formula>
    </cfRule>
    <cfRule type="expression" dxfId="2188" priority="2181" stopIfTrue="1">
      <formula>OR(F701="[Balance]",F701="[Transfer]",ISBLANK(F701))</formula>
    </cfRule>
    <cfRule type="expression" dxfId="2187" priority="2182" stopIfTrue="1">
      <formula>OR(ISERROR(MATCH(F701,yearlyA,0)),ISERROR(MATCH(F701,monthlyA,0)))</formula>
    </cfRule>
  </conditionalFormatting>
  <conditionalFormatting sqref="A701">
    <cfRule type="expression" dxfId="2186" priority="2183" stopIfTrue="1">
      <formula>AND(ISERROR(MATCH(A701,accounts,0)),NOT(ISBLANK(A701)))</formula>
    </cfRule>
  </conditionalFormatting>
  <conditionalFormatting sqref="N701">
    <cfRule type="cellIs" dxfId="2185" priority="2174" stopIfTrue="1" operator="lessThan">
      <formula>0</formula>
    </cfRule>
  </conditionalFormatting>
  <conditionalFormatting sqref="F701">
    <cfRule type="expression" dxfId="2184" priority="2175" stopIfTrue="1">
      <formula>AND(NOT(ISBLANK(F701)),ISERROR(MATCH(F701,categories,0)))</formula>
    </cfRule>
    <cfRule type="expression" dxfId="2183" priority="2176" stopIfTrue="1">
      <formula>OR(F701="[Balance]",F701="[Transfer]",ISBLANK(F701))</formula>
    </cfRule>
    <cfRule type="expression" dxfId="2182" priority="2177" stopIfTrue="1">
      <formula>OR(ISERROR(MATCH(F701,yearlyA,0)),ISERROR(MATCH(F701,monthlyA,0)))</formula>
    </cfRule>
  </conditionalFormatting>
  <conditionalFormatting sqref="A701">
    <cfRule type="expression" dxfId="2181" priority="2178" stopIfTrue="1">
      <formula>AND(ISERROR(MATCH(A701,accounts,0)),NOT(ISBLANK(A701)))</formula>
    </cfRule>
  </conditionalFormatting>
  <conditionalFormatting sqref="N700">
    <cfRule type="cellIs" dxfId="2180" priority="2169" stopIfTrue="1" operator="lessThan">
      <formula>0</formula>
    </cfRule>
  </conditionalFormatting>
  <conditionalFormatting sqref="F700">
    <cfRule type="expression" dxfId="2179" priority="2170" stopIfTrue="1">
      <formula>AND(NOT(ISBLANK(F700)),ISERROR(MATCH(F700,categories,0)))</formula>
    </cfRule>
    <cfRule type="expression" dxfId="2178" priority="2171" stopIfTrue="1">
      <formula>OR(F700="[Balance]",F700="[Transfer]",ISBLANK(F700))</formula>
    </cfRule>
    <cfRule type="expression" dxfId="2177" priority="2172" stopIfTrue="1">
      <formula>OR(ISERROR(MATCH(F700,yearlyA,0)),ISERROR(MATCH(F700,monthlyA,0)))</formula>
    </cfRule>
  </conditionalFormatting>
  <conditionalFormatting sqref="A700">
    <cfRule type="expression" dxfId="2176" priority="2173" stopIfTrue="1">
      <formula>AND(ISERROR(MATCH(A700,accounts,0)),NOT(ISBLANK(A700)))</formula>
    </cfRule>
  </conditionalFormatting>
  <conditionalFormatting sqref="N700">
    <cfRule type="cellIs" dxfId="2175" priority="2164" stopIfTrue="1" operator="lessThan">
      <formula>0</formula>
    </cfRule>
  </conditionalFormatting>
  <conditionalFormatting sqref="F700">
    <cfRule type="expression" dxfId="2174" priority="2165" stopIfTrue="1">
      <formula>AND(NOT(ISBLANK(F700)),ISERROR(MATCH(F700,categories,0)))</formula>
    </cfRule>
    <cfRule type="expression" dxfId="2173" priority="2166" stopIfTrue="1">
      <formula>OR(F700="[Balance]",F700="[Transfer]",ISBLANK(F700))</formula>
    </cfRule>
    <cfRule type="expression" dxfId="2172" priority="2167" stopIfTrue="1">
      <formula>OR(ISERROR(MATCH(F700,yearlyA,0)),ISERROR(MATCH(F700,monthlyA,0)))</formula>
    </cfRule>
  </conditionalFormatting>
  <conditionalFormatting sqref="A700">
    <cfRule type="expression" dxfId="2171" priority="2168" stopIfTrue="1">
      <formula>AND(ISERROR(MATCH(A700,accounts,0)),NOT(ISBLANK(A700)))</formula>
    </cfRule>
  </conditionalFormatting>
  <conditionalFormatting sqref="N702">
    <cfRule type="cellIs" dxfId="2170" priority="2159" stopIfTrue="1" operator="lessThan">
      <formula>0</formula>
    </cfRule>
  </conditionalFormatting>
  <conditionalFormatting sqref="F702">
    <cfRule type="expression" dxfId="2169" priority="2160" stopIfTrue="1">
      <formula>AND(NOT(ISBLANK(F702)),ISERROR(MATCH(F702,categories,0)))</formula>
    </cfRule>
    <cfRule type="expression" dxfId="2168" priority="2161" stopIfTrue="1">
      <formula>OR(F702="[Balance]",F702="[Transfer]",ISBLANK(F702))</formula>
    </cfRule>
    <cfRule type="expression" dxfId="2167" priority="2162" stopIfTrue="1">
      <formula>OR(ISERROR(MATCH(F702,yearlyA,0)),ISERROR(MATCH(F702,monthlyA,0)))</formula>
    </cfRule>
  </conditionalFormatting>
  <conditionalFormatting sqref="A702">
    <cfRule type="expression" dxfId="2166" priority="2163" stopIfTrue="1">
      <formula>AND(ISERROR(MATCH(A702,accounts,0)),NOT(ISBLANK(A702)))</formula>
    </cfRule>
  </conditionalFormatting>
  <conditionalFormatting sqref="N702">
    <cfRule type="cellIs" dxfId="2165" priority="2154" stopIfTrue="1" operator="lessThan">
      <formula>0</formula>
    </cfRule>
  </conditionalFormatting>
  <conditionalFormatting sqref="F702">
    <cfRule type="expression" dxfId="2164" priority="2155" stopIfTrue="1">
      <formula>AND(NOT(ISBLANK(F702)),ISERROR(MATCH(F702,categories,0)))</formula>
    </cfRule>
    <cfRule type="expression" dxfId="2163" priority="2156" stopIfTrue="1">
      <formula>OR(F702="[Balance]",F702="[Transfer]",ISBLANK(F702))</formula>
    </cfRule>
    <cfRule type="expression" dxfId="2162" priority="2157" stopIfTrue="1">
      <formula>OR(ISERROR(MATCH(F702,yearlyA,0)),ISERROR(MATCH(F702,monthlyA,0)))</formula>
    </cfRule>
  </conditionalFormatting>
  <conditionalFormatting sqref="A702">
    <cfRule type="expression" dxfId="2161" priority="2158" stopIfTrue="1">
      <formula>AND(ISERROR(MATCH(A702,accounts,0)),NOT(ISBLANK(A702)))</formula>
    </cfRule>
  </conditionalFormatting>
  <conditionalFormatting sqref="N704">
    <cfRule type="cellIs" dxfId="2160" priority="2149" stopIfTrue="1" operator="lessThan">
      <formula>0</formula>
    </cfRule>
  </conditionalFormatting>
  <conditionalFormatting sqref="F704">
    <cfRule type="expression" dxfId="2159" priority="2150" stopIfTrue="1">
      <formula>AND(NOT(ISBLANK(F704)),ISERROR(MATCH(F704,categories,0)))</formula>
    </cfRule>
    <cfRule type="expression" dxfId="2158" priority="2151" stopIfTrue="1">
      <formula>OR(F704="[Balance]",F704="[Transfer]",ISBLANK(F704))</formula>
    </cfRule>
    <cfRule type="expression" dxfId="2157" priority="2152" stopIfTrue="1">
      <formula>OR(ISERROR(MATCH(F704,yearlyA,0)),ISERROR(MATCH(F704,monthlyA,0)))</formula>
    </cfRule>
  </conditionalFormatting>
  <conditionalFormatting sqref="A704">
    <cfRule type="expression" dxfId="2156" priority="2153" stopIfTrue="1">
      <formula>AND(ISERROR(MATCH(A704,accounts,0)),NOT(ISBLANK(A704)))</formula>
    </cfRule>
  </conditionalFormatting>
  <conditionalFormatting sqref="N704">
    <cfRule type="cellIs" dxfId="2155" priority="2144" stopIfTrue="1" operator="lessThan">
      <formula>0</formula>
    </cfRule>
  </conditionalFormatting>
  <conditionalFormatting sqref="F704">
    <cfRule type="expression" dxfId="2154" priority="2145" stopIfTrue="1">
      <formula>AND(NOT(ISBLANK(F704)),ISERROR(MATCH(F704,categories,0)))</formula>
    </cfRule>
    <cfRule type="expression" dxfId="2153" priority="2146" stopIfTrue="1">
      <formula>OR(F704="[Balance]",F704="[Transfer]",ISBLANK(F704))</formula>
    </cfRule>
    <cfRule type="expression" dxfId="2152" priority="2147" stopIfTrue="1">
      <formula>OR(ISERROR(MATCH(F704,yearlyA,0)),ISERROR(MATCH(F704,monthlyA,0)))</formula>
    </cfRule>
  </conditionalFormatting>
  <conditionalFormatting sqref="A704">
    <cfRule type="expression" dxfId="2151" priority="2148" stopIfTrue="1">
      <formula>AND(ISERROR(MATCH(A704,accounts,0)),NOT(ISBLANK(A704)))</formula>
    </cfRule>
  </conditionalFormatting>
  <conditionalFormatting sqref="N703">
    <cfRule type="cellIs" dxfId="2150" priority="2139" stopIfTrue="1" operator="lessThan">
      <formula>0</formula>
    </cfRule>
  </conditionalFormatting>
  <conditionalFormatting sqref="F703">
    <cfRule type="expression" dxfId="2149" priority="2140" stopIfTrue="1">
      <formula>AND(NOT(ISBLANK(F703)),ISERROR(MATCH(F703,categories,0)))</formula>
    </cfRule>
    <cfRule type="expression" dxfId="2148" priority="2141" stopIfTrue="1">
      <formula>OR(F703="[Balance]",F703="[Transfer]",ISBLANK(F703))</formula>
    </cfRule>
    <cfRule type="expression" dxfId="2147" priority="2142" stopIfTrue="1">
      <formula>OR(ISERROR(MATCH(F703,yearlyA,0)),ISERROR(MATCH(F703,monthlyA,0)))</formula>
    </cfRule>
  </conditionalFormatting>
  <conditionalFormatting sqref="A703">
    <cfRule type="expression" dxfId="2146" priority="2143" stopIfTrue="1">
      <formula>AND(ISERROR(MATCH(A703,accounts,0)),NOT(ISBLANK(A703)))</formula>
    </cfRule>
  </conditionalFormatting>
  <conditionalFormatting sqref="N703">
    <cfRule type="cellIs" dxfId="2145" priority="2134" stopIfTrue="1" operator="lessThan">
      <formula>0</formula>
    </cfRule>
  </conditionalFormatting>
  <conditionalFormatting sqref="F703">
    <cfRule type="expression" dxfId="2144" priority="2135" stopIfTrue="1">
      <formula>AND(NOT(ISBLANK(F703)),ISERROR(MATCH(F703,categories,0)))</formula>
    </cfRule>
    <cfRule type="expression" dxfId="2143" priority="2136" stopIfTrue="1">
      <formula>OR(F703="[Balance]",F703="[Transfer]",ISBLANK(F703))</formula>
    </cfRule>
    <cfRule type="expression" dxfId="2142" priority="2137" stopIfTrue="1">
      <formula>OR(ISERROR(MATCH(F703,yearlyA,0)),ISERROR(MATCH(F703,monthlyA,0)))</formula>
    </cfRule>
  </conditionalFormatting>
  <conditionalFormatting sqref="A703">
    <cfRule type="expression" dxfId="2141" priority="2138" stopIfTrue="1">
      <formula>AND(ISERROR(MATCH(A703,accounts,0)),NOT(ISBLANK(A703)))</formula>
    </cfRule>
  </conditionalFormatting>
  <conditionalFormatting sqref="N705">
    <cfRule type="cellIs" dxfId="2140" priority="2129" stopIfTrue="1" operator="lessThan">
      <formula>0</formula>
    </cfRule>
  </conditionalFormatting>
  <conditionalFormatting sqref="F705">
    <cfRule type="expression" dxfId="2139" priority="2130" stopIfTrue="1">
      <formula>AND(NOT(ISBLANK(F705)),ISERROR(MATCH(F705,categories,0)))</formula>
    </cfRule>
    <cfRule type="expression" dxfId="2138" priority="2131" stopIfTrue="1">
      <formula>OR(F705="[Balance]",F705="[Transfer]",ISBLANK(F705))</formula>
    </cfRule>
    <cfRule type="expression" dxfId="2137" priority="2132" stopIfTrue="1">
      <formula>OR(ISERROR(MATCH(F705,yearlyA,0)),ISERROR(MATCH(F705,monthlyA,0)))</formula>
    </cfRule>
  </conditionalFormatting>
  <conditionalFormatting sqref="A705">
    <cfRule type="expression" dxfId="2136" priority="2133" stopIfTrue="1">
      <formula>AND(ISERROR(MATCH(A705,accounts,0)),NOT(ISBLANK(A705)))</formula>
    </cfRule>
  </conditionalFormatting>
  <conditionalFormatting sqref="N705">
    <cfRule type="cellIs" dxfId="2135" priority="2124" stopIfTrue="1" operator="lessThan">
      <formula>0</formula>
    </cfRule>
  </conditionalFormatting>
  <conditionalFormatting sqref="F705">
    <cfRule type="expression" dxfId="2134" priority="2125" stopIfTrue="1">
      <formula>AND(NOT(ISBLANK(F705)),ISERROR(MATCH(F705,categories,0)))</formula>
    </cfRule>
    <cfRule type="expression" dxfId="2133" priority="2126" stopIfTrue="1">
      <formula>OR(F705="[Balance]",F705="[Transfer]",ISBLANK(F705))</formula>
    </cfRule>
    <cfRule type="expression" dxfId="2132" priority="2127" stopIfTrue="1">
      <formula>OR(ISERROR(MATCH(F705,yearlyA,0)),ISERROR(MATCH(F705,monthlyA,0)))</formula>
    </cfRule>
  </conditionalFormatting>
  <conditionalFormatting sqref="A705">
    <cfRule type="expression" dxfId="2131" priority="2128" stopIfTrue="1">
      <formula>AND(ISERROR(MATCH(A705,accounts,0)),NOT(ISBLANK(A705)))</formula>
    </cfRule>
  </conditionalFormatting>
  <conditionalFormatting sqref="N707">
    <cfRule type="cellIs" dxfId="2130" priority="2119" stopIfTrue="1" operator="lessThan">
      <formula>0</formula>
    </cfRule>
  </conditionalFormatting>
  <conditionalFormatting sqref="F707">
    <cfRule type="expression" dxfId="2129" priority="2120" stopIfTrue="1">
      <formula>AND(NOT(ISBLANK(F707)),ISERROR(MATCH(F707,categories,0)))</formula>
    </cfRule>
    <cfRule type="expression" dxfId="2128" priority="2121" stopIfTrue="1">
      <formula>OR(F707="[Balance]",F707="[Transfer]",ISBLANK(F707))</formula>
    </cfRule>
    <cfRule type="expression" dxfId="2127" priority="2122" stopIfTrue="1">
      <formula>OR(ISERROR(MATCH(F707,yearlyA,0)),ISERROR(MATCH(F707,monthlyA,0)))</formula>
    </cfRule>
  </conditionalFormatting>
  <conditionalFormatting sqref="A707">
    <cfRule type="expression" dxfId="2126" priority="2123" stopIfTrue="1">
      <formula>AND(ISERROR(MATCH(A707,accounts,0)),NOT(ISBLANK(A707)))</formula>
    </cfRule>
  </conditionalFormatting>
  <conditionalFormatting sqref="N707">
    <cfRule type="cellIs" dxfId="2125" priority="2114" stopIfTrue="1" operator="lessThan">
      <formula>0</formula>
    </cfRule>
  </conditionalFormatting>
  <conditionalFormatting sqref="F707">
    <cfRule type="expression" dxfId="2124" priority="2115" stopIfTrue="1">
      <formula>AND(NOT(ISBLANK(F707)),ISERROR(MATCH(F707,categories,0)))</formula>
    </cfRule>
    <cfRule type="expression" dxfId="2123" priority="2116" stopIfTrue="1">
      <formula>OR(F707="[Balance]",F707="[Transfer]",ISBLANK(F707))</formula>
    </cfRule>
    <cfRule type="expression" dxfId="2122" priority="2117" stopIfTrue="1">
      <formula>OR(ISERROR(MATCH(F707,yearlyA,0)),ISERROR(MATCH(F707,monthlyA,0)))</formula>
    </cfRule>
  </conditionalFormatting>
  <conditionalFormatting sqref="A707">
    <cfRule type="expression" dxfId="2121" priority="2118" stopIfTrue="1">
      <formula>AND(ISERROR(MATCH(A707,accounts,0)),NOT(ISBLANK(A707)))</formula>
    </cfRule>
  </conditionalFormatting>
  <conditionalFormatting sqref="N706">
    <cfRule type="cellIs" dxfId="2120" priority="2109" stopIfTrue="1" operator="lessThan">
      <formula>0</formula>
    </cfRule>
  </conditionalFormatting>
  <conditionalFormatting sqref="F706">
    <cfRule type="expression" dxfId="2119" priority="2110" stopIfTrue="1">
      <formula>AND(NOT(ISBLANK(F706)),ISERROR(MATCH(F706,categories,0)))</formula>
    </cfRule>
    <cfRule type="expression" dxfId="2118" priority="2111" stopIfTrue="1">
      <formula>OR(F706="[Balance]",F706="[Transfer]",ISBLANK(F706))</formula>
    </cfRule>
    <cfRule type="expression" dxfId="2117" priority="2112" stopIfTrue="1">
      <formula>OR(ISERROR(MATCH(F706,yearlyA,0)),ISERROR(MATCH(F706,monthlyA,0)))</formula>
    </cfRule>
  </conditionalFormatting>
  <conditionalFormatting sqref="A706">
    <cfRule type="expression" dxfId="2116" priority="2113" stopIfTrue="1">
      <formula>AND(ISERROR(MATCH(A706,accounts,0)),NOT(ISBLANK(A706)))</formula>
    </cfRule>
  </conditionalFormatting>
  <conditionalFormatting sqref="N706">
    <cfRule type="cellIs" dxfId="2115" priority="2104" stopIfTrue="1" operator="lessThan">
      <formula>0</formula>
    </cfRule>
  </conditionalFormatting>
  <conditionalFormatting sqref="F706">
    <cfRule type="expression" dxfId="2114" priority="2105" stopIfTrue="1">
      <formula>AND(NOT(ISBLANK(F706)),ISERROR(MATCH(F706,categories,0)))</formula>
    </cfRule>
    <cfRule type="expression" dxfId="2113" priority="2106" stopIfTrue="1">
      <formula>OR(F706="[Balance]",F706="[Transfer]",ISBLANK(F706))</formula>
    </cfRule>
    <cfRule type="expression" dxfId="2112" priority="2107" stopIfTrue="1">
      <formula>OR(ISERROR(MATCH(F706,yearlyA,0)),ISERROR(MATCH(F706,monthlyA,0)))</formula>
    </cfRule>
  </conditionalFormatting>
  <conditionalFormatting sqref="A706">
    <cfRule type="expression" dxfId="2111" priority="2108" stopIfTrue="1">
      <formula>AND(ISERROR(MATCH(A706,accounts,0)),NOT(ISBLANK(A706)))</formula>
    </cfRule>
  </conditionalFormatting>
  <conditionalFormatting sqref="N708">
    <cfRule type="cellIs" dxfId="2110" priority="2099" stopIfTrue="1" operator="lessThan">
      <formula>0</formula>
    </cfRule>
  </conditionalFormatting>
  <conditionalFormatting sqref="F708">
    <cfRule type="expression" dxfId="2109" priority="2100" stopIfTrue="1">
      <formula>AND(NOT(ISBLANK(F708)),ISERROR(MATCH(F708,categories,0)))</formula>
    </cfRule>
    <cfRule type="expression" dxfId="2108" priority="2101" stopIfTrue="1">
      <formula>OR(F708="[Balance]",F708="[Transfer]",ISBLANK(F708))</formula>
    </cfRule>
    <cfRule type="expression" dxfId="2107" priority="2102" stopIfTrue="1">
      <formula>OR(ISERROR(MATCH(F708,yearlyA,0)),ISERROR(MATCH(F708,monthlyA,0)))</formula>
    </cfRule>
  </conditionalFormatting>
  <conditionalFormatting sqref="A708">
    <cfRule type="expression" dxfId="2106" priority="2103" stopIfTrue="1">
      <formula>AND(ISERROR(MATCH(A708,accounts,0)),NOT(ISBLANK(A708)))</formula>
    </cfRule>
  </conditionalFormatting>
  <conditionalFormatting sqref="N708">
    <cfRule type="cellIs" dxfId="2105" priority="2094" stopIfTrue="1" operator="lessThan">
      <formula>0</formula>
    </cfRule>
  </conditionalFormatting>
  <conditionalFormatting sqref="F708">
    <cfRule type="expression" dxfId="2104" priority="2095" stopIfTrue="1">
      <formula>AND(NOT(ISBLANK(F708)),ISERROR(MATCH(F708,categories,0)))</formula>
    </cfRule>
    <cfRule type="expression" dxfId="2103" priority="2096" stopIfTrue="1">
      <formula>OR(F708="[Balance]",F708="[Transfer]",ISBLANK(F708))</formula>
    </cfRule>
    <cfRule type="expression" dxfId="2102" priority="2097" stopIfTrue="1">
      <formula>OR(ISERROR(MATCH(F708,yearlyA,0)),ISERROR(MATCH(F708,monthlyA,0)))</formula>
    </cfRule>
  </conditionalFormatting>
  <conditionalFormatting sqref="A708">
    <cfRule type="expression" dxfId="2101" priority="2098" stopIfTrue="1">
      <formula>AND(ISERROR(MATCH(A708,accounts,0)),NOT(ISBLANK(A708)))</formula>
    </cfRule>
  </conditionalFormatting>
  <conditionalFormatting sqref="N709">
    <cfRule type="cellIs" dxfId="2100" priority="2089" stopIfTrue="1" operator="lessThan">
      <formula>0</formula>
    </cfRule>
  </conditionalFormatting>
  <conditionalFormatting sqref="F709">
    <cfRule type="expression" dxfId="2099" priority="2090" stopIfTrue="1">
      <formula>AND(NOT(ISBLANK(F709)),ISERROR(MATCH(F709,categories,0)))</formula>
    </cfRule>
    <cfRule type="expression" dxfId="2098" priority="2091" stopIfTrue="1">
      <formula>OR(F709="[Balance]",F709="[Transfer]",ISBLANK(F709))</formula>
    </cfRule>
    <cfRule type="expression" dxfId="2097" priority="2092" stopIfTrue="1">
      <formula>OR(ISERROR(MATCH(F709,yearlyA,0)),ISERROR(MATCH(F709,monthlyA,0)))</formula>
    </cfRule>
  </conditionalFormatting>
  <conditionalFormatting sqref="A709">
    <cfRule type="expression" dxfId="2096" priority="2093" stopIfTrue="1">
      <formula>AND(ISERROR(MATCH(A709,accounts,0)),NOT(ISBLANK(A709)))</formula>
    </cfRule>
  </conditionalFormatting>
  <conditionalFormatting sqref="N709">
    <cfRule type="cellIs" dxfId="2095" priority="2084" stopIfTrue="1" operator="lessThan">
      <formula>0</formula>
    </cfRule>
  </conditionalFormatting>
  <conditionalFormatting sqref="F709">
    <cfRule type="expression" dxfId="2094" priority="2085" stopIfTrue="1">
      <formula>AND(NOT(ISBLANK(F709)),ISERROR(MATCH(F709,categories,0)))</formula>
    </cfRule>
    <cfRule type="expression" dxfId="2093" priority="2086" stopIfTrue="1">
      <formula>OR(F709="[Balance]",F709="[Transfer]",ISBLANK(F709))</formula>
    </cfRule>
    <cfRule type="expression" dxfId="2092" priority="2087" stopIfTrue="1">
      <formula>OR(ISERROR(MATCH(F709,yearlyA,0)),ISERROR(MATCH(F709,monthlyA,0)))</formula>
    </cfRule>
  </conditionalFormatting>
  <conditionalFormatting sqref="A709">
    <cfRule type="expression" dxfId="2091" priority="2088" stopIfTrue="1">
      <formula>AND(ISERROR(MATCH(A709,accounts,0)),NOT(ISBLANK(A709)))</formula>
    </cfRule>
  </conditionalFormatting>
  <conditionalFormatting sqref="N711">
    <cfRule type="cellIs" dxfId="2090" priority="2079" stopIfTrue="1" operator="lessThan">
      <formula>0</formula>
    </cfRule>
  </conditionalFormatting>
  <conditionalFormatting sqref="F711">
    <cfRule type="expression" dxfId="2089" priority="2080" stopIfTrue="1">
      <formula>AND(NOT(ISBLANK(F711)),ISERROR(MATCH(F711,categories,0)))</formula>
    </cfRule>
    <cfRule type="expression" dxfId="2088" priority="2081" stopIfTrue="1">
      <formula>OR(F711="[Balance]",F711="[Transfer]",ISBLANK(F711))</formula>
    </cfRule>
    <cfRule type="expression" dxfId="2087" priority="2082" stopIfTrue="1">
      <formula>OR(ISERROR(MATCH(F711,yearlyA,0)),ISERROR(MATCH(F711,monthlyA,0)))</formula>
    </cfRule>
  </conditionalFormatting>
  <conditionalFormatting sqref="A711">
    <cfRule type="expression" dxfId="2086" priority="2083" stopIfTrue="1">
      <formula>AND(ISERROR(MATCH(A711,accounts,0)),NOT(ISBLANK(A711)))</formula>
    </cfRule>
  </conditionalFormatting>
  <conditionalFormatting sqref="N711">
    <cfRule type="cellIs" dxfId="2085" priority="2074" stopIfTrue="1" operator="lessThan">
      <formula>0</formula>
    </cfRule>
  </conditionalFormatting>
  <conditionalFormatting sqref="F711">
    <cfRule type="expression" dxfId="2084" priority="2075" stopIfTrue="1">
      <formula>AND(NOT(ISBLANK(F711)),ISERROR(MATCH(F711,categories,0)))</formula>
    </cfRule>
    <cfRule type="expression" dxfId="2083" priority="2076" stopIfTrue="1">
      <formula>OR(F711="[Balance]",F711="[Transfer]",ISBLANK(F711))</formula>
    </cfRule>
    <cfRule type="expression" dxfId="2082" priority="2077" stopIfTrue="1">
      <formula>OR(ISERROR(MATCH(F711,yearlyA,0)),ISERROR(MATCH(F711,monthlyA,0)))</formula>
    </cfRule>
  </conditionalFormatting>
  <conditionalFormatting sqref="A711">
    <cfRule type="expression" dxfId="2081" priority="2078" stopIfTrue="1">
      <formula>AND(ISERROR(MATCH(A711,accounts,0)),NOT(ISBLANK(A711)))</formula>
    </cfRule>
  </conditionalFormatting>
  <conditionalFormatting sqref="N710">
    <cfRule type="cellIs" dxfId="2080" priority="2069" stopIfTrue="1" operator="lessThan">
      <formula>0</formula>
    </cfRule>
  </conditionalFormatting>
  <conditionalFormatting sqref="F710">
    <cfRule type="expression" dxfId="2079" priority="2070" stopIfTrue="1">
      <formula>AND(NOT(ISBLANK(F710)),ISERROR(MATCH(F710,categories,0)))</formula>
    </cfRule>
    <cfRule type="expression" dxfId="2078" priority="2071" stopIfTrue="1">
      <formula>OR(F710="[Balance]",F710="[Transfer]",ISBLANK(F710))</formula>
    </cfRule>
    <cfRule type="expression" dxfId="2077" priority="2072" stopIfTrue="1">
      <formula>OR(ISERROR(MATCH(F710,yearlyA,0)),ISERROR(MATCH(F710,monthlyA,0)))</formula>
    </cfRule>
  </conditionalFormatting>
  <conditionalFormatting sqref="A710">
    <cfRule type="expression" dxfId="2076" priority="2073" stopIfTrue="1">
      <formula>AND(ISERROR(MATCH(A710,accounts,0)),NOT(ISBLANK(A710)))</formula>
    </cfRule>
  </conditionalFormatting>
  <conditionalFormatting sqref="N710">
    <cfRule type="cellIs" dxfId="2075" priority="2064" stopIfTrue="1" operator="lessThan">
      <formula>0</formula>
    </cfRule>
  </conditionalFormatting>
  <conditionalFormatting sqref="F710">
    <cfRule type="expression" dxfId="2074" priority="2065" stopIfTrue="1">
      <formula>AND(NOT(ISBLANK(F710)),ISERROR(MATCH(F710,categories,0)))</formula>
    </cfRule>
    <cfRule type="expression" dxfId="2073" priority="2066" stopIfTrue="1">
      <formula>OR(F710="[Balance]",F710="[Transfer]",ISBLANK(F710))</formula>
    </cfRule>
    <cfRule type="expression" dxfId="2072" priority="2067" stopIfTrue="1">
      <formula>OR(ISERROR(MATCH(F710,yearlyA,0)),ISERROR(MATCH(F710,monthlyA,0)))</formula>
    </cfRule>
  </conditionalFormatting>
  <conditionalFormatting sqref="A710">
    <cfRule type="expression" dxfId="2071" priority="2068" stopIfTrue="1">
      <formula>AND(ISERROR(MATCH(A710,accounts,0)),NOT(ISBLANK(A710)))</formula>
    </cfRule>
  </conditionalFormatting>
  <conditionalFormatting sqref="N712">
    <cfRule type="cellIs" dxfId="2070" priority="2059" stopIfTrue="1" operator="lessThan">
      <formula>0</formula>
    </cfRule>
  </conditionalFormatting>
  <conditionalFormatting sqref="F712">
    <cfRule type="expression" dxfId="2069" priority="2060" stopIfTrue="1">
      <formula>AND(NOT(ISBLANK(F712)),ISERROR(MATCH(F712,categories,0)))</formula>
    </cfRule>
    <cfRule type="expression" dxfId="2068" priority="2061" stopIfTrue="1">
      <formula>OR(F712="[Balance]",F712="[Transfer]",ISBLANK(F712))</formula>
    </cfRule>
    <cfRule type="expression" dxfId="2067" priority="2062" stopIfTrue="1">
      <formula>OR(ISERROR(MATCH(F712,yearlyA,0)),ISERROR(MATCH(F712,monthlyA,0)))</formula>
    </cfRule>
  </conditionalFormatting>
  <conditionalFormatting sqref="A712">
    <cfRule type="expression" dxfId="2066" priority="2063" stopIfTrue="1">
      <formula>AND(ISERROR(MATCH(A712,accounts,0)),NOT(ISBLANK(A712)))</formula>
    </cfRule>
  </conditionalFormatting>
  <conditionalFormatting sqref="N712">
    <cfRule type="cellIs" dxfId="2065" priority="2054" stopIfTrue="1" operator="lessThan">
      <formula>0</formula>
    </cfRule>
  </conditionalFormatting>
  <conditionalFormatting sqref="F712">
    <cfRule type="expression" dxfId="2064" priority="2055" stopIfTrue="1">
      <formula>AND(NOT(ISBLANK(F712)),ISERROR(MATCH(F712,categories,0)))</formula>
    </cfRule>
    <cfRule type="expression" dxfId="2063" priority="2056" stopIfTrue="1">
      <formula>OR(F712="[Balance]",F712="[Transfer]",ISBLANK(F712))</formula>
    </cfRule>
    <cfRule type="expression" dxfId="2062" priority="2057" stopIfTrue="1">
      <formula>OR(ISERROR(MATCH(F712,yearlyA,0)),ISERROR(MATCH(F712,monthlyA,0)))</formula>
    </cfRule>
  </conditionalFormatting>
  <conditionalFormatting sqref="A712">
    <cfRule type="expression" dxfId="2061" priority="2058" stopIfTrue="1">
      <formula>AND(ISERROR(MATCH(A712,accounts,0)),NOT(ISBLANK(A712)))</formula>
    </cfRule>
  </conditionalFormatting>
  <conditionalFormatting sqref="N713">
    <cfRule type="cellIs" dxfId="2060" priority="2049" stopIfTrue="1" operator="lessThan">
      <formula>0</formula>
    </cfRule>
  </conditionalFormatting>
  <conditionalFormatting sqref="F713">
    <cfRule type="expression" dxfId="2059" priority="2050" stopIfTrue="1">
      <formula>AND(NOT(ISBLANK(F713)),ISERROR(MATCH(F713,categories,0)))</formula>
    </cfRule>
    <cfRule type="expression" dxfId="2058" priority="2051" stopIfTrue="1">
      <formula>OR(F713="[Balance]",F713="[Transfer]",ISBLANK(F713))</formula>
    </cfRule>
    <cfRule type="expression" dxfId="2057" priority="2052" stopIfTrue="1">
      <formula>OR(ISERROR(MATCH(F713,yearlyA,0)),ISERROR(MATCH(F713,monthlyA,0)))</formula>
    </cfRule>
  </conditionalFormatting>
  <conditionalFormatting sqref="A713">
    <cfRule type="expression" dxfId="2056" priority="2053" stopIfTrue="1">
      <formula>AND(ISERROR(MATCH(A713,accounts,0)),NOT(ISBLANK(A713)))</formula>
    </cfRule>
  </conditionalFormatting>
  <conditionalFormatting sqref="N713">
    <cfRule type="cellIs" dxfId="2055" priority="2044" stopIfTrue="1" operator="lessThan">
      <formula>0</formula>
    </cfRule>
  </conditionalFormatting>
  <conditionalFormatting sqref="F713">
    <cfRule type="expression" dxfId="2054" priority="2045" stopIfTrue="1">
      <formula>AND(NOT(ISBLANK(F713)),ISERROR(MATCH(F713,categories,0)))</formula>
    </cfRule>
    <cfRule type="expression" dxfId="2053" priority="2046" stopIfTrue="1">
      <formula>OR(F713="[Balance]",F713="[Transfer]",ISBLANK(F713))</formula>
    </cfRule>
    <cfRule type="expression" dxfId="2052" priority="2047" stopIfTrue="1">
      <formula>OR(ISERROR(MATCH(F713,yearlyA,0)),ISERROR(MATCH(F713,monthlyA,0)))</formula>
    </cfRule>
  </conditionalFormatting>
  <conditionalFormatting sqref="A713">
    <cfRule type="expression" dxfId="2051" priority="2048" stopIfTrue="1">
      <formula>AND(ISERROR(MATCH(A713,accounts,0)),NOT(ISBLANK(A713)))</formula>
    </cfRule>
  </conditionalFormatting>
  <conditionalFormatting sqref="N715">
    <cfRule type="cellIs" dxfId="2050" priority="2039" stopIfTrue="1" operator="lessThan">
      <formula>0</formula>
    </cfRule>
  </conditionalFormatting>
  <conditionalFormatting sqref="F715">
    <cfRule type="expression" dxfId="2049" priority="2040" stopIfTrue="1">
      <formula>AND(NOT(ISBLANK(F715)),ISERROR(MATCH(F715,categories,0)))</formula>
    </cfRule>
    <cfRule type="expression" dxfId="2048" priority="2041" stopIfTrue="1">
      <formula>OR(F715="[Balance]",F715="[Transfer]",ISBLANK(F715))</formula>
    </cfRule>
    <cfRule type="expression" dxfId="2047" priority="2042" stopIfTrue="1">
      <formula>OR(ISERROR(MATCH(F715,yearlyA,0)),ISERROR(MATCH(F715,monthlyA,0)))</formula>
    </cfRule>
  </conditionalFormatting>
  <conditionalFormatting sqref="A715">
    <cfRule type="expression" dxfId="2046" priority="2043" stopIfTrue="1">
      <formula>AND(ISERROR(MATCH(A715,accounts,0)),NOT(ISBLANK(A715)))</formula>
    </cfRule>
  </conditionalFormatting>
  <conditionalFormatting sqref="N715">
    <cfRule type="cellIs" dxfId="2045" priority="2034" stopIfTrue="1" operator="lessThan">
      <formula>0</formula>
    </cfRule>
  </conditionalFormatting>
  <conditionalFormatting sqref="F715">
    <cfRule type="expression" dxfId="2044" priority="2035" stopIfTrue="1">
      <formula>AND(NOT(ISBLANK(F715)),ISERROR(MATCH(F715,categories,0)))</formula>
    </cfRule>
    <cfRule type="expression" dxfId="2043" priority="2036" stopIfTrue="1">
      <formula>OR(F715="[Balance]",F715="[Transfer]",ISBLANK(F715))</formula>
    </cfRule>
    <cfRule type="expression" dxfId="2042" priority="2037" stopIfTrue="1">
      <formula>OR(ISERROR(MATCH(F715,yearlyA,0)),ISERROR(MATCH(F715,monthlyA,0)))</formula>
    </cfRule>
  </conditionalFormatting>
  <conditionalFormatting sqref="A715">
    <cfRule type="expression" dxfId="2041" priority="2038" stopIfTrue="1">
      <formula>AND(ISERROR(MATCH(A715,accounts,0)),NOT(ISBLANK(A715)))</formula>
    </cfRule>
  </conditionalFormatting>
  <conditionalFormatting sqref="N714">
    <cfRule type="cellIs" dxfId="2040" priority="2029" stopIfTrue="1" operator="lessThan">
      <formula>0</formula>
    </cfRule>
  </conditionalFormatting>
  <conditionalFormatting sqref="F714">
    <cfRule type="expression" dxfId="2039" priority="2030" stopIfTrue="1">
      <formula>AND(NOT(ISBLANK(F714)),ISERROR(MATCH(F714,categories,0)))</formula>
    </cfRule>
    <cfRule type="expression" dxfId="2038" priority="2031" stopIfTrue="1">
      <formula>OR(F714="[Balance]",F714="[Transfer]",ISBLANK(F714))</formula>
    </cfRule>
    <cfRule type="expression" dxfId="2037" priority="2032" stopIfTrue="1">
      <formula>OR(ISERROR(MATCH(F714,yearlyA,0)),ISERROR(MATCH(F714,monthlyA,0)))</formula>
    </cfRule>
  </conditionalFormatting>
  <conditionalFormatting sqref="A714">
    <cfRule type="expression" dxfId="2036" priority="2033" stopIfTrue="1">
      <formula>AND(ISERROR(MATCH(A714,accounts,0)),NOT(ISBLANK(A714)))</formula>
    </cfRule>
  </conditionalFormatting>
  <conditionalFormatting sqref="N714">
    <cfRule type="cellIs" dxfId="2035" priority="2024" stopIfTrue="1" operator="lessThan">
      <formula>0</formula>
    </cfRule>
  </conditionalFormatting>
  <conditionalFormatting sqref="F714">
    <cfRule type="expression" dxfId="2034" priority="2025" stopIfTrue="1">
      <formula>AND(NOT(ISBLANK(F714)),ISERROR(MATCH(F714,categories,0)))</formula>
    </cfRule>
    <cfRule type="expression" dxfId="2033" priority="2026" stopIfTrue="1">
      <formula>OR(F714="[Balance]",F714="[Transfer]",ISBLANK(F714))</formula>
    </cfRule>
    <cfRule type="expression" dxfId="2032" priority="2027" stopIfTrue="1">
      <formula>OR(ISERROR(MATCH(F714,yearlyA,0)),ISERROR(MATCH(F714,monthlyA,0)))</formula>
    </cfRule>
  </conditionalFormatting>
  <conditionalFormatting sqref="A714">
    <cfRule type="expression" dxfId="2031" priority="2028" stopIfTrue="1">
      <formula>AND(ISERROR(MATCH(A714,accounts,0)),NOT(ISBLANK(A714)))</formula>
    </cfRule>
  </conditionalFormatting>
  <conditionalFormatting sqref="N716">
    <cfRule type="cellIs" dxfId="2030" priority="2019" stopIfTrue="1" operator="lessThan">
      <formula>0</formula>
    </cfRule>
  </conditionalFormatting>
  <conditionalFormatting sqref="F716">
    <cfRule type="expression" dxfId="2029" priority="2020" stopIfTrue="1">
      <formula>AND(NOT(ISBLANK(F716)),ISERROR(MATCH(F716,categories,0)))</formula>
    </cfRule>
    <cfRule type="expression" dxfId="2028" priority="2021" stopIfTrue="1">
      <formula>OR(F716="[Balance]",F716="[Transfer]",ISBLANK(F716))</formula>
    </cfRule>
    <cfRule type="expression" dxfId="2027" priority="2022" stopIfTrue="1">
      <formula>OR(ISERROR(MATCH(F716,yearlyA,0)),ISERROR(MATCH(F716,monthlyA,0)))</formula>
    </cfRule>
  </conditionalFormatting>
  <conditionalFormatting sqref="A716">
    <cfRule type="expression" dxfId="2026" priority="2023" stopIfTrue="1">
      <formula>AND(ISERROR(MATCH(A716,accounts,0)),NOT(ISBLANK(A716)))</formula>
    </cfRule>
  </conditionalFormatting>
  <conditionalFormatting sqref="N716">
    <cfRule type="cellIs" dxfId="2025" priority="2014" stopIfTrue="1" operator="lessThan">
      <formula>0</formula>
    </cfRule>
  </conditionalFormatting>
  <conditionalFormatting sqref="F716">
    <cfRule type="expression" dxfId="2024" priority="2015" stopIfTrue="1">
      <formula>AND(NOT(ISBLANK(F716)),ISERROR(MATCH(F716,categories,0)))</formula>
    </cfRule>
    <cfRule type="expression" dxfId="2023" priority="2016" stopIfTrue="1">
      <formula>OR(F716="[Balance]",F716="[Transfer]",ISBLANK(F716))</formula>
    </cfRule>
    <cfRule type="expression" dxfId="2022" priority="2017" stopIfTrue="1">
      <formula>OR(ISERROR(MATCH(F716,yearlyA,0)),ISERROR(MATCH(F716,monthlyA,0)))</formula>
    </cfRule>
  </conditionalFormatting>
  <conditionalFormatting sqref="A716">
    <cfRule type="expression" dxfId="2021" priority="2018" stopIfTrue="1">
      <formula>AND(ISERROR(MATCH(A716,accounts,0)),NOT(ISBLANK(A716)))</formula>
    </cfRule>
  </conditionalFormatting>
  <conditionalFormatting sqref="N718">
    <cfRule type="cellIs" dxfId="2020" priority="2009" stopIfTrue="1" operator="lessThan">
      <formula>0</formula>
    </cfRule>
  </conditionalFormatting>
  <conditionalFormatting sqref="F718">
    <cfRule type="expression" dxfId="2019" priority="2010" stopIfTrue="1">
      <formula>AND(NOT(ISBLANK(F718)),ISERROR(MATCH(F718,categories,0)))</formula>
    </cfRule>
    <cfRule type="expression" dxfId="2018" priority="2011" stopIfTrue="1">
      <formula>OR(F718="[Balance]",F718="[Transfer]",ISBLANK(F718))</formula>
    </cfRule>
    <cfRule type="expression" dxfId="2017" priority="2012" stopIfTrue="1">
      <formula>OR(ISERROR(MATCH(F718,yearlyA,0)),ISERROR(MATCH(F718,monthlyA,0)))</formula>
    </cfRule>
  </conditionalFormatting>
  <conditionalFormatting sqref="A718">
    <cfRule type="expression" dxfId="2016" priority="2013" stopIfTrue="1">
      <formula>AND(ISERROR(MATCH(A718,accounts,0)),NOT(ISBLANK(A718)))</formula>
    </cfRule>
  </conditionalFormatting>
  <conditionalFormatting sqref="N718">
    <cfRule type="cellIs" dxfId="2015" priority="2004" stopIfTrue="1" operator="lessThan">
      <formula>0</formula>
    </cfRule>
  </conditionalFormatting>
  <conditionalFormatting sqref="F718">
    <cfRule type="expression" dxfId="2014" priority="2005" stopIfTrue="1">
      <formula>AND(NOT(ISBLANK(F718)),ISERROR(MATCH(F718,categories,0)))</formula>
    </cfRule>
    <cfRule type="expression" dxfId="2013" priority="2006" stopIfTrue="1">
      <formula>OR(F718="[Balance]",F718="[Transfer]",ISBLANK(F718))</formula>
    </cfRule>
    <cfRule type="expression" dxfId="2012" priority="2007" stopIfTrue="1">
      <formula>OR(ISERROR(MATCH(F718,yearlyA,0)),ISERROR(MATCH(F718,monthlyA,0)))</formula>
    </cfRule>
  </conditionalFormatting>
  <conditionalFormatting sqref="A718">
    <cfRule type="expression" dxfId="2011" priority="2008" stopIfTrue="1">
      <formula>AND(ISERROR(MATCH(A718,accounts,0)),NOT(ISBLANK(A718)))</formula>
    </cfRule>
  </conditionalFormatting>
  <conditionalFormatting sqref="N717">
    <cfRule type="cellIs" dxfId="2010" priority="1999" stopIfTrue="1" operator="lessThan">
      <formula>0</formula>
    </cfRule>
  </conditionalFormatting>
  <conditionalFormatting sqref="F717">
    <cfRule type="expression" dxfId="2009" priority="2000" stopIfTrue="1">
      <formula>AND(NOT(ISBLANK(F717)),ISERROR(MATCH(F717,categories,0)))</formula>
    </cfRule>
    <cfRule type="expression" dxfId="2008" priority="2001" stopIfTrue="1">
      <formula>OR(F717="[Balance]",F717="[Transfer]",ISBLANK(F717))</formula>
    </cfRule>
    <cfRule type="expression" dxfId="2007" priority="2002" stopIfTrue="1">
      <formula>OR(ISERROR(MATCH(F717,yearlyA,0)),ISERROR(MATCH(F717,monthlyA,0)))</formula>
    </cfRule>
  </conditionalFormatting>
  <conditionalFormatting sqref="A717">
    <cfRule type="expression" dxfId="2006" priority="2003" stopIfTrue="1">
      <formula>AND(ISERROR(MATCH(A717,accounts,0)),NOT(ISBLANK(A717)))</formula>
    </cfRule>
  </conditionalFormatting>
  <conditionalFormatting sqref="N717">
    <cfRule type="cellIs" dxfId="2005" priority="1994" stopIfTrue="1" operator="lessThan">
      <formula>0</formula>
    </cfRule>
  </conditionalFormatting>
  <conditionalFormatting sqref="F717">
    <cfRule type="expression" dxfId="2004" priority="1995" stopIfTrue="1">
      <formula>AND(NOT(ISBLANK(F717)),ISERROR(MATCH(F717,categories,0)))</formula>
    </cfRule>
    <cfRule type="expression" dxfId="2003" priority="1996" stopIfTrue="1">
      <formula>OR(F717="[Balance]",F717="[Transfer]",ISBLANK(F717))</formula>
    </cfRule>
    <cfRule type="expression" dxfId="2002" priority="1997" stopIfTrue="1">
      <formula>OR(ISERROR(MATCH(F717,yearlyA,0)),ISERROR(MATCH(F717,monthlyA,0)))</formula>
    </cfRule>
  </conditionalFormatting>
  <conditionalFormatting sqref="A717">
    <cfRule type="expression" dxfId="2001" priority="1998" stopIfTrue="1">
      <formula>AND(ISERROR(MATCH(A717,accounts,0)),NOT(ISBLANK(A717)))</formula>
    </cfRule>
  </conditionalFormatting>
  <conditionalFormatting sqref="N719">
    <cfRule type="cellIs" dxfId="2000" priority="1989" stopIfTrue="1" operator="lessThan">
      <formula>0</formula>
    </cfRule>
  </conditionalFormatting>
  <conditionalFormatting sqref="F719">
    <cfRule type="expression" dxfId="1999" priority="1990" stopIfTrue="1">
      <formula>AND(NOT(ISBLANK(F719)),ISERROR(MATCH(F719,categories,0)))</formula>
    </cfRule>
    <cfRule type="expression" dxfId="1998" priority="1991" stopIfTrue="1">
      <formula>OR(F719="[Balance]",F719="[Transfer]",ISBLANK(F719))</formula>
    </cfRule>
    <cfRule type="expression" dxfId="1997" priority="1992" stopIfTrue="1">
      <formula>OR(ISERROR(MATCH(F719,yearlyA,0)),ISERROR(MATCH(F719,monthlyA,0)))</formula>
    </cfRule>
  </conditionalFormatting>
  <conditionalFormatting sqref="A719">
    <cfRule type="expression" dxfId="1996" priority="1993" stopIfTrue="1">
      <formula>AND(ISERROR(MATCH(A719,accounts,0)),NOT(ISBLANK(A719)))</formula>
    </cfRule>
  </conditionalFormatting>
  <conditionalFormatting sqref="N719">
    <cfRule type="cellIs" dxfId="1995" priority="1984" stopIfTrue="1" operator="lessThan">
      <formula>0</formula>
    </cfRule>
  </conditionalFormatting>
  <conditionalFormatting sqref="F719">
    <cfRule type="expression" dxfId="1994" priority="1985" stopIfTrue="1">
      <formula>AND(NOT(ISBLANK(F719)),ISERROR(MATCH(F719,categories,0)))</formula>
    </cfRule>
    <cfRule type="expression" dxfId="1993" priority="1986" stopIfTrue="1">
      <formula>OR(F719="[Balance]",F719="[Transfer]",ISBLANK(F719))</formula>
    </cfRule>
    <cfRule type="expression" dxfId="1992" priority="1987" stopIfTrue="1">
      <formula>OR(ISERROR(MATCH(F719,yearlyA,0)),ISERROR(MATCH(F719,monthlyA,0)))</formula>
    </cfRule>
  </conditionalFormatting>
  <conditionalFormatting sqref="A719">
    <cfRule type="expression" dxfId="1991" priority="1988" stopIfTrue="1">
      <formula>AND(ISERROR(MATCH(A719,accounts,0)),NOT(ISBLANK(A719)))</formula>
    </cfRule>
  </conditionalFormatting>
  <conditionalFormatting sqref="N721">
    <cfRule type="cellIs" dxfId="1990" priority="1979" stopIfTrue="1" operator="lessThan">
      <formula>0</formula>
    </cfRule>
  </conditionalFormatting>
  <conditionalFormatting sqref="F721">
    <cfRule type="expression" dxfId="1989" priority="1980" stopIfTrue="1">
      <formula>AND(NOT(ISBLANK(F721)),ISERROR(MATCH(F721,categories,0)))</formula>
    </cfRule>
    <cfRule type="expression" dxfId="1988" priority="1981" stopIfTrue="1">
      <formula>OR(F721="[Balance]",F721="[Transfer]",ISBLANK(F721))</formula>
    </cfRule>
    <cfRule type="expression" dxfId="1987" priority="1982" stopIfTrue="1">
      <formula>OR(ISERROR(MATCH(F721,yearlyA,0)),ISERROR(MATCH(F721,monthlyA,0)))</formula>
    </cfRule>
  </conditionalFormatting>
  <conditionalFormatting sqref="A721">
    <cfRule type="expression" dxfId="1986" priority="1983" stopIfTrue="1">
      <formula>AND(ISERROR(MATCH(A721,accounts,0)),NOT(ISBLANK(A721)))</formula>
    </cfRule>
  </conditionalFormatting>
  <conditionalFormatting sqref="N721">
    <cfRule type="cellIs" dxfId="1985" priority="1974" stopIfTrue="1" operator="lessThan">
      <formula>0</formula>
    </cfRule>
  </conditionalFormatting>
  <conditionalFormatting sqref="F721">
    <cfRule type="expression" dxfId="1984" priority="1975" stopIfTrue="1">
      <formula>AND(NOT(ISBLANK(F721)),ISERROR(MATCH(F721,categories,0)))</formula>
    </cfRule>
    <cfRule type="expression" dxfId="1983" priority="1976" stopIfTrue="1">
      <formula>OR(F721="[Balance]",F721="[Transfer]",ISBLANK(F721))</formula>
    </cfRule>
    <cfRule type="expression" dxfId="1982" priority="1977" stopIfTrue="1">
      <formula>OR(ISERROR(MATCH(F721,yearlyA,0)),ISERROR(MATCH(F721,monthlyA,0)))</formula>
    </cfRule>
  </conditionalFormatting>
  <conditionalFormatting sqref="A721">
    <cfRule type="expression" dxfId="1981" priority="1978" stopIfTrue="1">
      <formula>AND(ISERROR(MATCH(A721,accounts,0)),NOT(ISBLANK(A721)))</formula>
    </cfRule>
  </conditionalFormatting>
  <conditionalFormatting sqref="N720">
    <cfRule type="cellIs" dxfId="1980" priority="1969" stopIfTrue="1" operator="lessThan">
      <formula>0</formula>
    </cfRule>
  </conditionalFormatting>
  <conditionalFormatting sqref="F720">
    <cfRule type="expression" dxfId="1979" priority="1970" stopIfTrue="1">
      <formula>AND(NOT(ISBLANK(F720)),ISERROR(MATCH(F720,categories,0)))</formula>
    </cfRule>
    <cfRule type="expression" dxfId="1978" priority="1971" stopIfTrue="1">
      <formula>OR(F720="[Balance]",F720="[Transfer]",ISBLANK(F720))</formula>
    </cfRule>
    <cfRule type="expression" dxfId="1977" priority="1972" stopIfTrue="1">
      <formula>OR(ISERROR(MATCH(F720,yearlyA,0)),ISERROR(MATCH(F720,monthlyA,0)))</formula>
    </cfRule>
  </conditionalFormatting>
  <conditionalFormatting sqref="A720">
    <cfRule type="expression" dxfId="1976" priority="1973" stopIfTrue="1">
      <formula>AND(ISERROR(MATCH(A720,accounts,0)),NOT(ISBLANK(A720)))</formula>
    </cfRule>
  </conditionalFormatting>
  <conditionalFormatting sqref="N720">
    <cfRule type="cellIs" dxfId="1975" priority="1964" stopIfTrue="1" operator="lessThan">
      <formula>0</formula>
    </cfRule>
  </conditionalFormatting>
  <conditionalFormatting sqref="F720">
    <cfRule type="expression" dxfId="1974" priority="1965" stopIfTrue="1">
      <formula>AND(NOT(ISBLANK(F720)),ISERROR(MATCH(F720,categories,0)))</formula>
    </cfRule>
    <cfRule type="expression" dxfId="1973" priority="1966" stopIfTrue="1">
      <formula>OR(F720="[Balance]",F720="[Transfer]",ISBLANK(F720))</formula>
    </cfRule>
    <cfRule type="expression" dxfId="1972" priority="1967" stopIfTrue="1">
      <formula>OR(ISERROR(MATCH(F720,yearlyA,0)),ISERROR(MATCH(F720,monthlyA,0)))</formula>
    </cfRule>
  </conditionalFormatting>
  <conditionalFormatting sqref="A720">
    <cfRule type="expression" dxfId="1971" priority="1968" stopIfTrue="1">
      <formula>AND(ISERROR(MATCH(A720,accounts,0)),NOT(ISBLANK(A720)))</formula>
    </cfRule>
  </conditionalFormatting>
  <conditionalFormatting sqref="N722">
    <cfRule type="cellIs" dxfId="1970" priority="1959" stopIfTrue="1" operator="lessThan">
      <formula>0</formula>
    </cfRule>
  </conditionalFormatting>
  <conditionalFormatting sqref="F722">
    <cfRule type="expression" dxfId="1969" priority="1960" stopIfTrue="1">
      <formula>AND(NOT(ISBLANK(F722)),ISERROR(MATCH(F722,categories,0)))</formula>
    </cfRule>
    <cfRule type="expression" dxfId="1968" priority="1961" stopIfTrue="1">
      <formula>OR(F722="[Balance]",F722="[Transfer]",ISBLANK(F722))</formula>
    </cfRule>
    <cfRule type="expression" dxfId="1967" priority="1962" stopIfTrue="1">
      <formula>OR(ISERROR(MATCH(F722,yearlyA,0)),ISERROR(MATCH(F722,monthlyA,0)))</formula>
    </cfRule>
  </conditionalFormatting>
  <conditionalFormatting sqref="A722">
    <cfRule type="expression" dxfId="1966" priority="1963" stopIfTrue="1">
      <formula>AND(ISERROR(MATCH(A722,accounts,0)),NOT(ISBLANK(A722)))</formula>
    </cfRule>
  </conditionalFormatting>
  <conditionalFormatting sqref="N722">
    <cfRule type="cellIs" dxfId="1965" priority="1954" stopIfTrue="1" operator="lessThan">
      <formula>0</formula>
    </cfRule>
  </conditionalFormatting>
  <conditionalFormatting sqref="F722">
    <cfRule type="expression" dxfId="1964" priority="1955" stopIfTrue="1">
      <formula>AND(NOT(ISBLANK(F722)),ISERROR(MATCH(F722,categories,0)))</formula>
    </cfRule>
    <cfRule type="expression" dxfId="1963" priority="1956" stopIfTrue="1">
      <formula>OR(F722="[Balance]",F722="[Transfer]",ISBLANK(F722))</formula>
    </cfRule>
    <cfRule type="expression" dxfId="1962" priority="1957" stopIfTrue="1">
      <formula>OR(ISERROR(MATCH(F722,yearlyA,0)),ISERROR(MATCH(F722,monthlyA,0)))</formula>
    </cfRule>
  </conditionalFormatting>
  <conditionalFormatting sqref="A722">
    <cfRule type="expression" dxfId="1961" priority="1958" stopIfTrue="1">
      <formula>AND(ISERROR(MATCH(A722,accounts,0)),NOT(ISBLANK(A722)))</formula>
    </cfRule>
  </conditionalFormatting>
  <conditionalFormatting sqref="N723">
    <cfRule type="cellIs" dxfId="1960" priority="1949" stopIfTrue="1" operator="lessThan">
      <formula>0</formula>
    </cfRule>
  </conditionalFormatting>
  <conditionalFormatting sqref="F723">
    <cfRule type="expression" dxfId="1959" priority="1950" stopIfTrue="1">
      <formula>AND(NOT(ISBLANK(F723)),ISERROR(MATCH(F723,categories,0)))</formula>
    </cfRule>
    <cfRule type="expression" dxfId="1958" priority="1951" stopIfTrue="1">
      <formula>OR(F723="[Balance]",F723="[Transfer]",ISBLANK(F723))</formula>
    </cfRule>
    <cfRule type="expression" dxfId="1957" priority="1952" stopIfTrue="1">
      <formula>OR(ISERROR(MATCH(F723,yearlyA,0)),ISERROR(MATCH(F723,monthlyA,0)))</formula>
    </cfRule>
  </conditionalFormatting>
  <conditionalFormatting sqref="A723">
    <cfRule type="expression" dxfId="1956" priority="1953" stopIfTrue="1">
      <formula>AND(ISERROR(MATCH(A723,accounts,0)),NOT(ISBLANK(A723)))</formula>
    </cfRule>
  </conditionalFormatting>
  <conditionalFormatting sqref="N723">
    <cfRule type="cellIs" dxfId="1955" priority="1944" stopIfTrue="1" operator="lessThan">
      <formula>0</formula>
    </cfRule>
  </conditionalFormatting>
  <conditionalFormatting sqref="F723">
    <cfRule type="expression" dxfId="1954" priority="1945" stopIfTrue="1">
      <formula>AND(NOT(ISBLANK(F723)),ISERROR(MATCH(F723,categories,0)))</formula>
    </cfRule>
    <cfRule type="expression" dxfId="1953" priority="1946" stopIfTrue="1">
      <formula>OR(F723="[Balance]",F723="[Transfer]",ISBLANK(F723))</formula>
    </cfRule>
    <cfRule type="expression" dxfId="1952" priority="1947" stopIfTrue="1">
      <formula>OR(ISERROR(MATCH(F723,yearlyA,0)),ISERROR(MATCH(F723,monthlyA,0)))</formula>
    </cfRule>
  </conditionalFormatting>
  <conditionalFormatting sqref="A723">
    <cfRule type="expression" dxfId="1951" priority="1948" stopIfTrue="1">
      <formula>AND(ISERROR(MATCH(A723,accounts,0)),NOT(ISBLANK(A723)))</formula>
    </cfRule>
  </conditionalFormatting>
  <conditionalFormatting sqref="N724">
    <cfRule type="cellIs" dxfId="1950" priority="1939" stopIfTrue="1" operator="lessThan">
      <formula>0</formula>
    </cfRule>
  </conditionalFormatting>
  <conditionalFormatting sqref="F724">
    <cfRule type="expression" dxfId="1949" priority="1940" stopIfTrue="1">
      <formula>AND(NOT(ISBLANK(F724)),ISERROR(MATCH(F724,categories,0)))</formula>
    </cfRule>
    <cfRule type="expression" dxfId="1948" priority="1941" stopIfTrue="1">
      <formula>OR(F724="[Balance]",F724="[Transfer]",ISBLANK(F724))</formula>
    </cfRule>
    <cfRule type="expression" dxfId="1947" priority="1942" stopIfTrue="1">
      <formula>OR(ISERROR(MATCH(F724,yearlyA,0)),ISERROR(MATCH(F724,monthlyA,0)))</formula>
    </cfRule>
  </conditionalFormatting>
  <conditionalFormatting sqref="A724">
    <cfRule type="expression" dxfId="1946" priority="1943" stopIfTrue="1">
      <formula>AND(ISERROR(MATCH(A724,accounts,0)),NOT(ISBLANK(A724)))</formula>
    </cfRule>
  </conditionalFormatting>
  <conditionalFormatting sqref="N724">
    <cfRule type="cellIs" dxfId="1945" priority="1934" stopIfTrue="1" operator="lessThan">
      <formula>0</formula>
    </cfRule>
  </conditionalFormatting>
  <conditionalFormatting sqref="F724">
    <cfRule type="expression" dxfId="1944" priority="1935" stopIfTrue="1">
      <formula>AND(NOT(ISBLANK(F724)),ISERROR(MATCH(F724,categories,0)))</formula>
    </cfRule>
    <cfRule type="expression" dxfId="1943" priority="1936" stopIfTrue="1">
      <formula>OR(F724="[Balance]",F724="[Transfer]",ISBLANK(F724))</formula>
    </cfRule>
    <cfRule type="expression" dxfId="1942" priority="1937" stopIfTrue="1">
      <formula>OR(ISERROR(MATCH(F724,yearlyA,0)),ISERROR(MATCH(F724,monthlyA,0)))</formula>
    </cfRule>
  </conditionalFormatting>
  <conditionalFormatting sqref="A724">
    <cfRule type="expression" dxfId="1941" priority="1938" stopIfTrue="1">
      <formula>AND(ISERROR(MATCH(A724,accounts,0)),NOT(ISBLANK(A724)))</formula>
    </cfRule>
  </conditionalFormatting>
  <conditionalFormatting sqref="N725">
    <cfRule type="cellIs" dxfId="1940" priority="1929" stopIfTrue="1" operator="lessThan">
      <formula>0</formula>
    </cfRule>
  </conditionalFormatting>
  <conditionalFormatting sqref="F725">
    <cfRule type="expression" dxfId="1939" priority="1930" stopIfTrue="1">
      <formula>AND(NOT(ISBLANK(F725)),ISERROR(MATCH(F725,categories,0)))</formula>
    </cfRule>
    <cfRule type="expression" dxfId="1938" priority="1931" stopIfTrue="1">
      <formula>OR(F725="[Balance]",F725="[Transfer]",ISBLANK(F725))</formula>
    </cfRule>
    <cfRule type="expression" dxfId="1937" priority="1932" stopIfTrue="1">
      <formula>OR(ISERROR(MATCH(F725,yearlyA,0)),ISERROR(MATCH(F725,monthlyA,0)))</formula>
    </cfRule>
  </conditionalFormatting>
  <conditionalFormatting sqref="A725">
    <cfRule type="expression" dxfId="1936" priority="1933" stopIfTrue="1">
      <formula>AND(ISERROR(MATCH(A725,accounts,0)),NOT(ISBLANK(A725)))</formula>
    </cfRule>
  </conditionalFormatting>
  <conditionalFormatting sqref="N725">
    <cfRule type="cellIs" dxfId="1935" priority="1924" stopIfTrue="1" operator="lessThan">
      <formula>0</formula>
    </cfRule>
  </conditionalFormatting>
  <conditionalFormatting sqref="F725">
    <cfRule type="expression" dxfId="1934" priority="1925" stopIfTrue="1">
      <formula>AND(NOT(ISBLANK(F725)),ISERROR(MATCH(F725,categories,0)))</formula>
    </cfRule>
    <cfRule type="expression" dxfId="1933" priority="1926" stopIfTrue="1">
      <formula>OR(F725="[Balance]",F725="[Transfer]",ISBLANK(F725))</formula>
    </cfRule>
    <cfRule type="expression" dxfId="1932" priority="1927" stopIfTrue="1">
      <formula>OR(ISERROR(MATCH(F725,yearlyA,0)),ISERROR(MATCH(F725,monthlyA,0)))</formula>
    </cfRule>
  </conditionalFormatting>
  <conditionalFormatting sqref="A725">
    <cfRule type="expression" dxfId="1931" priority="1928" stopIfTrue="1">
      <formula>AND(ISERROR(MATCH(A725,accounts,0)),NOT(ISBLANK(A725)))</formula>
    </cfRule>
  </conditionalFormatting>
  <conditionalFormatting sqref="N727">
    <cfRule type="cellIs" dxfId="1930" priority="1919" stopIfTrue="1" operator="lessThan">
      <formula>0</formula>
    </cfRule>
  </conditionalFormatting>
  <conditionalFormatting sqref="F727">
    <cfRule type="expression" dxfId="1929" priority="1920" stopIfTrue="1">
      <formula>AND(NOT(ISBLANK(F727)),ISERROR(MATCH(F727,categories,0)))</formula>
    </cfRule>
    <cfRule type="expression" dxfId="1928" priority="1921" stopIfTrue="1">
      <formula>OR(F727="[Balance]",F727="[Transfer]",ISBLANK(F727))</formula>
    </cfRule>
    <cfRule type="expression" dxfId="1927" priority="1922" stopIfTrue="1">
      <formula>OR(ISERROR(MATCH(F727,yearlyA,0)),ISERROR(MATCH(F727,monthlyA,0)))</formula>
    </cfRule>
  </conditionalFormatting>
  <conditionalFormatting sqref="A727">
    <cfRule type="expression" dxfId="1926" priority="1923" stopIfTrue="1">
      <formula>AND(ISERROR(MATCH(A727,accounts,0)),NOT(ISBLANK(A727)))</formula>
    </cfRule>
  </conditionalFormatting>
  <conditionalFormatting sqref="N727">
    <cfRule type="cellIs" dxfId="1925" priority="1914" stopIfTrue="1" operator="lessThan">
      <formula>0</formula>
    </cfRule>
  </conditionalFormatting>
  <conditionalFormatting sqref="F727">
    <cfRule type="expression" dxfId="1924" priority="1915" stopIfTrue="1">
      <formula>AND(NOT(ISBLANK(F727)),ISERROR(MATCH(F727,categories,0)))</formula>
    </cfRule>
    <cfRule type="expression" dxfId="1923" priority="1916" stopIfTrue="1">
      <formula>OR(F727="[Balance]",F727="[Transfer]",ISBLANK(F727))</formula>
    </cfRule>
    <cfRule type="expression" dxfId="1922" priority="1917" stopIfTrue="1">
      <formula>OR(ISERROR(MATCH(F727,yearlyA,0)),ISERROR(MATCH(F727,monthlyA,0)))</formula>
    </cfRule>
  </conditionalFormatting>
  <conditionalFormatting sqref="A727">
    <cfRule type="expression" dxfId="1921" priority="1918" stopIfTrue="1">
      <formula>AND(ISERROR(MATCH(A727,accounts,0)),NOT(ISBLANK(A727)))</formula>
    </cfRule>
  </conditionalFormatting>
  <conditionalFormatting sqref="N726">
    <cfRule type="cellIs" dxfId="1920" priority="1909" stopIfTrue="1" operator="lessThan">
      <formula>0</formula>
    </cfRule>
  </conditionalFormatting>
  <conditionalFormatting sqref="F726">
    <cfRule type="expression" dxfId="1919" priority="1910" stopIfTrue="1">
      <formula>AND(NOT(ISBLANK(F726)),ISERROR(MATCH(F726,categories,0)))</formula>
    </cfRule>
    <cfRule type="expression" dxfId="1918" priority="1911" stopIfTrue="1">
      <formula>OR(F726="[Balance]",F726="[Transfer]",ISBLANK(F726))</formula>
    </cfRule>
    <cfRule type="expression" dxfId="1917" priority="1912" stopIfTrue="1">
      <formula>OR(ISERROR(MATCH(F726,yearlyA,0)),ISERROR(MATCH(F726,monthlyA,0)))</formula>
    </cfRule>
  </conditionalFormatting>
  <conditionalFormatting sqref="A726">
    <cfRule type="expression" dxfId="1916" priority="1913" stopIfTrue="1">
      <formula>AND(ISERROR(MATCH(A726,accounts,0)),NOT(ISBLANK(A726)))</formula>
    </cfRule>
  </conditionalFormatting>
  <conditionalFormatting sqref="N726">
    <cfRule type="cellIs" dxfId="1915" priority="1904" stopIfTrue="1" operator="lessThan">
      <formula>0</formula>
    </cfRule>
  </conditionalFormatting>
  <conditionalFormatting sqref="F726">
    <cfRule type="expression" dxfId="1914" priority="1905" stopIfTrue="1">
      <formula>AND(NOT(ISBLANK(F726)),ISERROR(MATCH(F726,categories,0)))</formula>
    </cfRule>
    <cfRule type="expression" dxfId="1913" priority="1906" stopIfTrue="1">
      <formula>OR(F726="[Balance]",F726="[Transfer]",ISBLANK(F726))</formula>
    </cfRule>
    <cfRule type="expression" dxfId="1912" priority="1907" stopIfTrue="1">
      <formula>OR(ISERROR(MATCH(F726,yearlyA,0)),ISERROR(MATCH(F726,monthlyA,0)))</formula>
    </cfRule>
  </conditionalFormatting>
  <conditionalFormatting sqref="A726">
    <cfRule type="expression" dxfId="1911" priority="1908" stopIfTrue="1">
      <formula>AND(ISERROR(MATCH(A726,accounts,0)),NOT(ISBLANK(A726)))</formula>
    </cfRule>
  </conditionalFormatting>
  <conditionalFormatting sqref="N728">
    <cfRule type="cellIs" dxfId="1910" priority="1899" stopIfTrue="1" operator="lessThan">
      <formula>0</formula>
    </cfRule>
  </conditionalFormatting>
  <conditionalFormatting sqref="F728">
    <cfRule type="expression" dxfId="1909" priority="1900" stopIfTrue="1">
      <formula>AND(NOT(ISBLANK(F728)),ISERROR(MATCH(F728,categories,0)))</formula>
    </cfRule>
    <cfRule type="expression" dxfId="1908" priority="1901" stopIfTrue="1">
      <formula>OR(F728="[Balance]",F728="[Transfer]",ISBLANK(F728))</formula>
    </cfRule>
    <cfRule type="expression" dxfId="1907" priority="1902" stopIfTrue="1">
      <formula>OR(ISERROR(MATCH(F728,yearlyA,0)),ISERROR(MATCH(F728,monthlyA,0)))</formula>
    </cfRule>
  </conditionalFormatting>
  <conditionalFormatting sqref="A728">
    <cfRule type="expression" dxfId="1906" priority="1903" stopIfTrue="1">
      <formula>AND(ISERROR(MATCH(A728,accounts,0)),NOT(ISBLANK(A728)))</formula>
    </cfRule>
  </conditionalFormatting>
  <conditionalFormatting sqref="N728">
    <cfRule type="cellIs" dxfId="1905" priority="1894" stopIfTrue="1" operator="lessThan">
      <formula>0</formula>
    </cfRule>
  </conditionalFormatting>
  <conditionalFormatting sqref="F728">
    <cfRule type="expression" dxfId="1904" priority="1895" stopIfTrue="1">
      <formula>AND(NOT(ISBLANK(F728)),ISERROR(MATCH(F728,categories,0)))</formula>
    </cfRule>
    <cfRule type="expression" dxfId="1903" priority="1896" stopIfTrue="1">
      <formula>OR(F728="[Balance]",F728="[Transfer]",ISBLANK(F728))</formula>
    </cfRule>
    <cfRule type="expression" dxfId="1902" priority="1897" stopIfTrue="1">
      <formula>OR(ISERROR(MATCH(F728,yearlyA,0)),ISERROR(MATCH(F728,monthlyA,0)))</formula>
    </cfRule>
  </conditionalFormatting>
  <conditionalFormatting sqref="A728">
    <cfRule type="expression" dxfId="1901" priority="1898" stopIfTrue="1">
      <formula>AND(ISERROR(MATCH(A728,accounts,0)),NOT(ISBLANK(A728)))</formula>
    </cfRule>
  </conditionalFormatting>
  <conditionalFormatting sqref="N730">
    <cfRule type="cellIs" dxfId="1900" priority="1889" stopIfTrue="1" operator="lessThan">
      <formula>0</formula>
    </cfRule>
  </conditionalFormatting>
  <conditionalFormatting sqref="F730">
    <cfRule type="expression" dxfId="1899" priority="1890" stopIfTrue="1">
      <formula>AND(NOT(ISBLANK(F730)),ISERROR(MATCH(F730,categories,0)))</formula>
    </cfRule>
    <cfRule type="expression" dxfId="1898" priority="1891" stopIfTrue="1">
      <formula>OR(F730="[Balance]",F730="[Transfer]",ISBLANK(F730))</formula>
    </cfRule>
    <cfRule type="expression" dxfId="1897" priority="1892" stopIfTrue="1">
      <formula>OR(ISERROR(MATCH(F730,yearlyA,0)),ISERROR(MATCH(F730,monthlyA,0)))</formula>
    </cfRule>
  </conditionalFormatting>
  <conditionalFormatting sqref="A730">
    <cfRule type="expression" dxfId="1896" priority="1893" stopIfTrue="1">
      <formula>AND(ISERROR(MATCH(A730,accounts,0)),NOT(ISBLANK(A730)))</formula>
    </cfRule>
  </conditionalFormatting>
  <conditionalFormatting sqref="N730">
    <cfRule type="cellIs" dxfId="1895" priority="1884" stopIfTrue="1" operator="lessThan">
      <formula>0</formula>
    </cfRule>
  </conditionalFormatting>
  <conditionalFormatting sqref="F730">
    <cfRule type="expression" dxfId="1894" priority="1885" stopIfTrue="1">
      <formula>AND(NOT(ISBLANK(F730)),ISERROR(MATCH(F730,categories,0)))</formula>
    </cfRule>
    <cfRule type="expression" dxfId="1893" priority="1886" stopIfTrue="1">
      <formula>OR(F730="[Balance]",F730="[Transfer]",ISBLANK(F730))</formula>
    </cfRule>
    <cfRule type="expression" dxfId="1892" priority="1887" stopIfTrue="1">
      <formula>OR(ISERROR(MATCH(F730,yearlyA,0)),ISERROR(MATCH(F730,monthlyA,0)))</formula>
    </cfRule>
  </conditionalFormatting>
  <conditionalFormatting sqref="A730">
    <cfRule type="expression" dxfId="1891" priority="1888" stopIfTrue="1">
      <formula>AND(ISERROR(MATCH(A730,accounts,0)),NOT(ISBLANK(A730)))</formula>
    </cfRule>
  </conditionalFormatting>
  <conditionalFormatting sqref="N729">
    <cfRule type="cellIs" dxfId="1890" priority="1879" stopIfTrue="1" operator="lessThan">
      <formula>0</formula>
    </cfRule>
  </conditionalFormatting>
  <conditionalFormatting sqref="F729">
    <cfRule type="expression" dxfId="1889" priority="1880" stopIfTrue="1">
      <formula>AND(NOT(ISBLANK(F729)),ISERROR(MATCH(F729,categories,0)))</formula>
    </cfRule>
    <cfRule type="expression" dxfId="1888" priority="1881" stopIfTrue="1">
      <formula>OR(F729="[Balance]",F729="[Transfer]",ISBLANK(F729))</formula>
    </cfRule>
    <cfRule type="expression" dxfId="1887" priority="1882" stopIfTrue="1">
      <formula>OR(ISERROR(MATCH(F729,yearlyA,0)),ISERROR(MATCH(F729,monthlyA,0)))</formula>
    </cfRule>
  </conditionalFormatting>
  <conditionalFormatting sqref="A729">
    <cfRule type="expression" dxfId="1886" priority="1883" stopIfTrue="1">
      <formula>AND(ISERROR(MATCH(A729,accounts,0)),NOT(ISBLANK(A729)))</formula>
    </cfRule>
  </conditionalFormatting>
  <conditionalFormatting sqref="N729">
    <cfRule type="cellIs" dxfId="1885" priority="1874" stopIfTrue="1" operator="lessThan">
      <formula>0</formula>
    </cfRule>
  </conditionalFormatting>
  <conditionalFormatting sqref="F729">
    <cfRule type="expression" dxfId="1884" priority="1875" stopIfTrue="1">
      <formula>AND(NOT(ISBLANK(F729)),ISERROR(MATCH(F729,categories,0)))</formula>
    </cfRule>
    <cfRule type="expression" dxfId="1883" priority="1876" stopIfTrue="1">
      <formula>OR(F729="[Balance]",F729="[Transfer]",ISBLANK(F729))</formula>
    </cfRule>
    <cfRule type="expression" dxfId="1882" priority="1877" stopIfTrue="1">
      <formula>OR(ISERROR(MATCH(F729,yearlyA,0)),ISERROR(MATCH(F729,monthlyA,0)))</formula>
    </cfRule>
  </conditionalFormatting>
  <conditionalFormatting sqref="A729">
    <cfRule type="expression" dxfId="1881" priority="1878" stopIfTrue="1">
      <formula>AND(ISERROR(MATCH(A729,accounts,0)),NOT(ISBLANK(A729)))</formula>
    </cfRule>
  </conditionalFormatting>
  <conditionalFormatting sqref="N731">
    <cfRule type="cellIs" dxfId="1880" priority="1869" stopIfTrue="1" operator="lessThan">
      <formula>0</formula>
    </cfRule>
  </conditionalFormatting>
  <conditionalFormatting sqref="F731">
    <cfRule type="expression" dxfId="1879" priority="1870" stopIfTrue="1">
      <formula>AND(NOT(ISBLANK(F731)),ISERROR(MATCH(F731,categories,0)))</formula>
    </cfRule>
    <cfRule type="expression" dxfId="1878" priority="1871" stopIfTrue="1">
      <formula>OR(F731="[Balance]",F731="[Transfer]",ISBLANK(F731))</formula>
    </cfRule>
    <cfRule type="expression" dxfId="1877" priority="1872" stopIfTrue="1">
      <formula>OR(ISERROR(MATCH(F731,yearlyA,0)),ISERROR(MATCH(F731,monthlyA,0)))</formula>
    </cfRule>
  </conditionalFormatting>
  <conditionalFormatting sqref="A731">
    <cfRule type="expression" dxfId="1876" priority="1873" stopIfTrue="1">
      <formula>AND(ISERROR(MATCH(A731,accounts,0)),NOT(ISBLANK(A731)))</formula>
    </cfRule>
  </conditionalFormatting>
  <conditionalFormatting sqref="N731">
    <cfRule type="cellIs" dxfId="1875" priority="1864" stopIfTrue="1" operator="lessThan">
      <formula>0</formula>
    </cfRule>
  </conditionalFormatting>
  <conditionalFormatting sqref="F731">
    <cfRule type="expression" dxfId="1874" priority="1865" stopIfTrue="1">
      <formula>AND(NOT(ISBLANK(F731)),ISERROR(MATCH(F731,categories,0)))</formula>
    </cfRule>
    <cfRule type="expression" dxfId="1873" priority="1866" stopIfTrue="1">
      <formula>OR(F731="[Balance]",F731="[Transfer]",ISBLANK(F731))</formula>
    </cfRule>
    <cfRule type="expression" dxfId="1872" priority="1867" stopIfTrue="1">
      <formula>OR(ISERROR(MATCH(F731,yearlyA,0)),ISERROR(MATCH(F731,monthlyA,0)))</formula>
    </cfRule>
  </conditionalFormatting>
  <conditionalFormatting sqref="A731">
    <cfRule type="expression" dxfId="1871" priority="1868" stopIfTrue="1">
      <formula>AND(ISERROR(MATCH(A731,accounts,0)),NOT(ISBLANK(A731)))</formula>
    </cfRule>
  </conditionalFormatting>
  <conditionalFormatting sqref="N733">
    <cfRule type="cellIs" dxfId="1870" priority="1859" stopIfTrue="1" operator="lessThan">
      <formula>0</formula>
    </cfRule>
  </conditionalFormatting>
  <conditionalFormatting sqref="F733">
    <cfRule type="expression" dxfId="1869" priority="1860" stopIfTrue="1">
      <formula>AND(NOT(ISBLANK(F733)),ISERROR(MATCH(F733,categories,0)))</formula>
    </cfRule>
    <cfRule type="expression" dxfId="1868" priority="1861" stopIfTrue="1">
      <formula>OR(F733="[Balance]",F733="[Transfer]",ISBLANK(F733))</formula>
    </cfRule>
    <cfRule type="expression" dxfId="1867" priority="1862" stopIfTrue="1">
      <formula>OR(ISERROR(MATCH(F733,yearlyA,0)),ISERROR(MATCH(F733,monthlyA,0)))</formula>
    </cfRule>
  </conditionalFormatting>
  <conditionalFormatting sqref="A733">
    <cfRule type="expression" dxfId="1866" priority="1863" stopIfTrue="1">
      <formula>AND(ISERROR(MATCH(A733,accounts,0)),NOT(ISBLANK(A733)))</formula>
    </cfRule>
  </conditionalFormatting>
  <conditionalFormatting sqref="N733">
    <cfRule type="cellIs" dxfId="1865" priority="1854" stopIfTrue="1" operator="lessThan">
      <formula>0</formula>
    </cfRule>
  </conditionalFormatting>
  <conditionalFormatting sqref="F733">
    <cfRule type="expression" dxfId="1864" priority="1855" stopIfTrue="1">
      <formula>AND(NOT(ISBLANK(F733)),ISERROR(MATCH(F733,categories,0)))</formula>
    </cfRule>
    <cfRule type="expression" dxfId="1863" priority="1856" stopIfTrue="1">
      <formula>OR(F733="[Balance]",F733="[Transfer]",ISBLANK(F733))</formula>
    </cfRule>
    <cfRule type="expression" dxfId="1862" priority="1857" stopIfTrue="1">
      <formula>OR(ISERROR(MATCH(F733,yearlyA,0)),ISERROR(MATCH(F733,monthlyA,0)))</formula>
    </cfRule>
  </conditionalFormatting>
  <conditionalFormatting sqref="A733">
    <cfRule type="expression" dxfId="1861" priority="1858" stopIfTrue="1">
      <formula>AND(ISERROR(MATCH(A733,accounts,0)),NOT(ISBLANK(A733)))</formula>
    </cfRule>
  </conditionalFormatting>
  <conditionalFormatting sqref="N732">
    <cfRule type="cellIs" dxfId="1860" priority="1849" stopIfTrue="1" operator="lessThan">
      <formula>0</formula>
    </cfRule>
  </conditionalFormatting>
  <conditionalFormatting sqref="F732">
    <cfRule type="expression" dxfId="1859" priority="1850" stopIfTrue="1">
      <formula>AND(NOT(ISBLANK(F732)),ISERROR(MATCH(F732,categories,0)))</formula>
    </cfRule>
    <cfRule type="expression" dxfId="1858" priority="1851" stopIfTrue="1">
      <formula>OR(F732="[Balance]",F732="[Transfer]",ISBLANK(F732))</formula>
    </cfRule>
    <cfRule type="expression" dxfId="1857" priority="1852" stopIfTrue="1">
      <formula>OR(ISERROR(MATCH(F732,yearlyA,0)),ISERROR(MATCH(F732,monthlyA,0)))</formula>
    </cfRule>
  </conditionalFormatting>
  <conditionalFormatting sqref="A732">
    <cfRule type="expression" dxfId="1856" priority="1853" stopIfTrue="1">
      <formula>AND(ISERROR(MATCH(A732,accounts,0)),NOT(ISBLANK(A732)))</formula>
    </cfRule>
  </conditionalFormatting>
  <conditionalFormatting sqref="N732">
    <cfRule type="cellIs" dxfId="1855" priority="1844" stopIfTrue="1" operator="lessThan">
      <formula>0</formula>
    </cfRule>
  </conditionalFormatting>
  <conditionalFormatting sqref="F732">
    <cfRule type="expression" dxfId="1854" priority="1845" stopIfTrue="1">
      <formula>AND(NOT(ISBLANK(F732)),ISERROR(MATCH(F732,categories,0)))</formula>
    </cfRule>
    <cfRule type="expression" dxfId="1853" priority="1846" stopIfTrue="1">
      <formula>OR(F732="[Balance]",F732="[Transfer]",ISBLANK(F732))</formula>
    </cfRule>
    <cfRule type="expression" dxfId="1852" priority="1847" stopIfTrue="1">
      <formula>OR(ISERROR(MATCH(F732,yearlyA,0)),ISERROR(MATCH(F732,monthlyA,0)))</formula>
    </cfRule>
  </conditionalFormatting>
  <conditionalFormatting sqref="A732">
    <cfRule type="expression" dxfId="1851" priority="1848" stopIfTrue="1">
      <formula>AND(ISERROR(MATCH(A732,accounts,0)),NOT(ISBLANK(A732)))</formula>
    </cfRule>
  </conditionalFormatting>
  <conditionalFormatting sqref="N734">
    <cfRule type="cellIs" dxfId="1850" priority="1839" stopIfTrue="1" operator="lessThan">
      <formula>0</formula>
    </cfRule>
  </conditionalFormatting>
  <conditionalFormatting sqref="F734">
    <cfRule type="expression" dxfId="1849" priority="1840" stopIfTrue="1">
      <formula>AND(NOT(ISBLANK(F734)),ISERROR(MATCH(F734,categories,0)))</formula>
    </cfRule>
    <cfRule type="expression" dxfId="1848" priority="1841" stopIfTrue="1">
      <formula>OR(F734="[Balance]",F734="[Transfer]",ISBLANK(F734))</formula>
    </cfRule>
    <cfRule type="expression" dxfId="1847" priority="1842" stopIfTrue="1">
      <formula>OR(ISERROR(MATCH(F734,yearlyA,0)),ISERROR(MATCH(F734,monthlyA,0)))</formula>
    </cfRule>
  </conditionalFormatting>
  <conditionalFormatting sqref="A734">
    <cfRule type="expression" dxfId="1846" priority="1843" stopIfTrue="1">
      <formula>AND(ISERROR(MATCH(A734,accounts,0)),NOT(ISBLANK(A734)))</formula>
    </cfRule>
  </conditionalFormatting>
  <conditionalFormatting sqref="N734">
    <cfRule type="cellIs" dxfId="1845" priority="1834" stopIfTrue="1" operator="lessThan">
      <formula>0</formula>
    </cfRule>
  </conditionalFormatting>
  <conditionalFormatting sqref="F734">
    <cfRule type="expression" dxfId="1844" priority="1835" stopIfTrue="1">
      <formula>AND(NOT(ISBLANK(F734)),ISERROR(MATCH(F734,categories,0)))</formula>
    </cfRule>
    <cfRule type="expression" dxfId="1843" priority="1836" stopIfTrue="1">
      <formula>OR(F734="[Balance]",F734="[Transfer]",ISBLANK(F734))</formula>
    </cfRule>
    <cfRule type="expression" dxfId="1842" priority="1837" stopIfTrue="1">
      <formula>OR(ISERROR(MATCH(F734,yearlyA,0)),ISERROR(MATCH(F734,monthlyA,0)))</formula>
    </cfRule>
  </conditionalFormatting>
  <conditionalFormatting sqref="A734">
    <cfRule type="expression" dxfId="1841" priority="1838" stopIfTrue="1">
      <formula>AND(ISERROR(MATCH(A734,accounts,0)),NOT(ISBLANK(A734)))</formula>
    </cfRule>
  </conditionalFormatting>
  <conditionalFormatting sqref="N735">
    <cfRule type="cellIs" dxfId="1840" priority="1829" stopIfTrue="1" operator="lessThan">
      <formula>0</formula>
    </cfRule>
  </conditionalFormatting>
  <conditionalFormatting sqref="F735">
    <cfRule type="expression" dxfId="1839" priority="1830" stopIfTrue="1">
      <formula>AND(NOT(ISBLANK(F735)),ISERROR(MATCH(F735,categories,0)))</formula>
    </cfRule>
    <cfRule type="expression" dxfId="1838" priority="1831" stopIfTrue="1">
      <formula>OR(F735="[Balance]",F735="[Transfer]",ISBLANK(F735))</formula>
    </cfRule>
    <cfRule type="expression" dxfId="1837" priority="1832" stopIfTrue="1">
      <formula>OR(ISERROR(MATCH(F735,yearlyA,0)),ISERROR(MATCH(F735,monthlyA,0)))</formula>
    </cfRule>
  </conditionalFormatting>
  <conditionalFormatting sqref="A735">
    <cfRule type="expression" dxfId="1836" priority="1833" stopIfTrue="1">
      <formula>AND(ISERROR(MATCH(A735,accounts,0)),NOT(ISBLANK(A735)))</formula>
    </cfRule>
  </conditionalFormatting>
  <conditionalFormatting sqref="N735">
    <cfRule type="cellIs" dxfId="1835" priority="1824" stopIfTrue="1" operator="lessThan">
      <formula>0</formula>
    </cfRule>
  </conditionalFormatting>
  <conditionalFormatting sqref="F735">
    <cfRule type="expression" dxfId="1834" priority="1825" stopIfTrue="1">
      <formula>AND(NOT(ISBLANK(F735)),ISERROR(MATCH(F735,categories,0)))</formula>
    </cfRule>
    <cfRule type="expression" dxfId="1833" priority="1826" stopIfTrue="1">
      <formula>OR(F735="[Balance]",F735="[Transfer]",ISBLANK(F735))</formula>
    </cfRule>
    <cfRule type="expression" dxfId="1832" priority="1827" stopIfTrue="1">
      <formula>OR(ISERROR(MATCH(F735,yearlyA,0)),ISERROR(MATCH(F735,monthlyA,0)))</formula>
    </cfRule>
  </conditionalFormatting>
  <conditionalFormatting sqref="A735">
    <cfRule type="expression" dxfId="1831" priority="1828" stopIfTrue="1">
      <formula>AND(ISERROR(MATCH(A735,accounts,0)),NOT(ISBLANK(A735)))</formula>
    </cfRule>
  </conditionalFormatting>
  <conditionalFormatting sqref="N737">
    <cfRule type="cellIs" dxfId="1830" priority="1819" stopIfTrue="1" operator="lessThan">
      <formula>0</formula>
    </cfRule>
  </conditionalFormatting>
  <conditionalFormatting sqref="F737">
    <cfRule type="expression" dxfId="1829" priority="1820" stopIfTrue="1">
      <formula>AND(NOT(ISBLANK(F737)),ISERROR(MATCH(F737,categories,0)))</formula>
    </cfRule>
    <cfRule type="expression" dxfId="1828" priority="1821" stopIfTrue="1">
      <formula>OR(F737="[Balance]",F737="[Transfer]",ISBLANK(F737))</formula>
    </cfRule>
    <cfRule type="expression" dxfId="1827" priority="1822" stopIfTrue="1">
      <formula>OR(ISERROR(MATCH(F737,yearlyA,0)),ISERROR(MATCH(F737,monthlyA,0)))</formula>
    </cfRule>
  </conditionalFormatting>
  <conditionalFormatting sqref="A737">
    <cfRule type="expression" dxfId="1826" priority="1823" stopIfTrue="1">
      <formula>AND(ISERROR(MATCH(A737,accounts,0)),NOT(ISBLANK(A737)))</formula>
    </cfRule>
  </conditionalFormatting>
  <conditionalFormatting sqref="N737">
    <cfRule type="cellIs" dxfId="1825" priority="1814" stopIfTrue="1" operator="lessThan">
      <formula>0</formula>
    </cfRule>
  </conditionalFormatting>
  <conditionalFormatting sqref="F737">
    <cfRule type="expression" dxfId="1824" priority="1815" stopIfTrue="1">
      <formula>AND(NOT(ISBLANK(F737)),ISERROR(MATCH(F737,categories,0)))</formula>
    </cfRule>
    <cfRule type="expression" dxfId="1823" priority="1816" stopIfTrue="1">
      <formula>OR(F737="[Balance]",F737="[Transfer]",ISBLANK(F737))</formula>
    </cfRule>
    <cfRule type="expression" dxfId="1822" priority="1817" stopIfTrue="1">
      <formula>OR(ISERROR(MATCH(F737,yearlyA,0)),ISERROR(MATCH(F737,monthlyA,0)))</formula>
    </cfRule>
  </conditionalFormatting>
  <conditionalFormatting sqref="A737">
    <cfRule type="expression" dxfId="1821" priority="1818" stopIfTrue="1">
      <formula>AND(ISERROR(MATCH(A737,accounts,0)),NOT(ISBLANK(A737)))</formula>
    </cfRule>
  </conditionalFormatting>
  <conditionalFormatting sqref="N736">
    <cfRule type="cellIs" dxfId="1820" priority="1809" stopIfTrue="1" operator="lessThan">
      <formula>0</formula>
    </cfRule>
  </conditionalFormatting>
  <conditionalFormatting sqref="F736">
    <cfRule type="expression" dxfId="1819" priority="1810" stopIfTrue="1">
      <formula>AND(NOT(ISBLANK(F736)),ISERROR(MATCH(F736,categories,0)))</formula>
    </cfRule>
    <cfRule type="expression" dxfId="1818" priority="1811" stopIfTrue="1">
      <formula>OR(F736="[Balance]",F736="[Transfer]",ISBLANK(F736))</formula>
    </cfRule>
    <cfRule type="expression" dxfId="1817" priority="1812" stopIfTrue="1">
      <formula>OR(ISERROR(MATCH(F736,yearlyA,0)),ISERROR(MATCH(F736,monthlyA,0)))</formula>
    </cfRule>
  </conditionalFormatting>
  <conditionalFormatting sqref="A736">
    <cfRule type="expression" dxfId="1816" priority="1813" stopIfTrue="1">
      <formula>AND(ISERROR(MATCH(A736,accounts,0)),NOT(ISBLANK(A736)))</formula>
    </cfRule>
  </conditionalFormatting>
  <conditionalFormatting sqref="N736">
    <cfRule type="cellIs" dxfId="1815" priority="1804" stopIfTrue="1" operator="lessThan">
      <formula>0</formula>
    </cfRule>
  </conditionalFormatting>
  <conditionalFormatting sqref="F736">
    <cfRule type="expression" dxfId="1814" priority="1805" stopIfTrue="1">
      <formula>AND(NOT(ISBLANK(F736)),ISERROR(MATCH(F736,categories,0)))</formula>
    </cfRule>
    <cfRule type="expression" dxfId="1813" priority="1806" stopIfTrue="1">
      <formula>OR(F736="[Balance]",F736="[Transfer]",ISBLANK(F736))</formula>
    </cfRule>
    <cfRule type="expression" dxfId="1812" priority="1807" stopIfTrue="1">
      <formula>OR(ISERROR(MATCH(F736,yearlyA,0)),ISERROR(MATCH(F736,monthlyA,0)))</formula>
    </cfRule>
  </conditionalFormatting>
  <conditionalFormatting sqref="A736">
    <cfRule type="expression" dxfId="1811" priority="1808" stopIfTrue="1">
      <formula>AND(ISERROR(MATCH(A736,accounts,0)),NOT(ISBLANK(A736)))</formula>
    </cfRule>
  </conditionalFormatting>
  <conditionalFormatting sqref="N738">
    <cfRule type="cellIs" dxfId="1810" priority="1799" stopIfTrue="1" operator="lessThan">
      <formula>0</formula>
    </cfRule>
  </conditionalFormatting>
  <conditionalFormatting sqref="F738">
    <cfRule type="expression" dxfId="1809" priority="1800" stopIfTrue="1">
      <formula>AND(NOT(ISBLANK(F738)),ISERROR(MATCH(F738,categories,0)))</formula>
    </cfRule>
    <cfRule type="expression" dxfId="1808" priority="1801" stopIfTrue="1">
      <formula>OR(F738="[Balance]",F738="[Transfer]",ISBLANK(F738))</formula>
    </cfRule>
    <cfRule type="expression" dxfId="1807" priority="1802" stopIfTrue="1">
      <formula>OR(ISERROR(MATCH(F738,yearlyA,0)),ISERROR(MATCH(F738,monthlyA,0)))</formula>
    </cfRule>
  </conditionalFormatting>
  <conditionalFormatting sqref="A738">
    <cfRule type="expression" dxfId="1806" priority="1803" stopIfTrue="1">
      <formula>AND(ISERROR(MATCH(A738,accounts,0)),NOT(ISBLANK(A738)))</formula>
    </cfRule>
  </conditionalFormatting>
  <conditionalFormatting sqref="N738">
    <cfRule type="cellIs" dxfId="1805" priority="1794" stopIfTrue="1" operator="lessThan">
      <formula>0</formula>
    </cfRule>
  </conditionalFormatting>
  <conditionalFormatting sqref="F738">
    <cfRule type="expression" dxfId="1804" priority="1795" stopIfTrue="1">
      <formula>AND(NOT(ISBLANK(F738)),ISERROR(MATCH(F738,categories,0)))</formula>
    </cfRule>
    <cfRule type="expression" dxfId="1803" priority="1796" stopIfTrue="1">
      <formula>OR(F738="[Balance]",F738="[Transfer]",ISBLANK(F738))</formula>
    </cfRule>
    <cfRule type="expression" dxfId="1802" priority="1797" stopIfTrue="1">
      <formula>OR(ISERROR(MATCH(F738,yearlyA,0)),ISERROR(MATCH(F738,monthlyA,0)))</formula>
    </cfRule>
  </conditionalFormatting>
  <conditionalFormatting sqref="A738">
    <cfRule type="expression" dxfId="1801" priority="1798" stopIfTrue="1">
      <formula>AND(ISERROR(MATCH(A738,accounts,0)),NOT(ISBLANK(A738)))</formula>
    </cfRule>
  </conditionalFormatting>
  <conditionalFormatting sqref="N739">
    <cfRule type="cellIs" dxfId="1800" priority="1789" stopIfTrue="1" operator="lessThan">
      <formula>0</formula>
    </cfRule>
  </conditionalFormatting>
  <conditionalFormatting sqref="F739">
    <cfRule type="expression" dxfId="1799" priority="1790" stopIfTrue="1">
      <formula>AND(NOT(ISBLANK(F739)),ISERROR(MATCH(F739,categories,0)))</formula>
    </cfRule>
    <cfRule type="expression" dxfId="1798" priority="1791" stopIfTrue="1">
      <formula>OR(F739="[Balance]",F739="[Transfer]",ISBLANK(F739))</formula>
    </cfRule>
    <cfRule type="expression" dxfId="1797" priority="1792" stopIfTrue="1">
      <formula>OR(ISERROR(MATCH(F739,yearlyA,0)),ISERROR(MATCH(F739,monthlyA,0)))</formula>
    </cfRule>
  </conditionalFormatting>
  <conditionalFormatting sqref="A739">
    <cfRule type="expression" dxfId="1796" priority="1793" stopIfTrue="1">
      <formula>AND(ISERROR(MATCH(A739,accounts,0)),NOT(ISBLANK(A739)))</formula>
    </cfRule>
  </conditionalFormatting>
  <conditionalFormatting sqref="N739">
    <cfRule type="cellIs" dxfId="1795" priority="1784" stopIfTrue="1" operator="lessThan">
      <formula>0</formula>
    </cfRule>
  </conditionalFormatting>
  <conditionalFormatting sqref="F739">
    <cfRule type="expression" dxfId="1794" priority="1785" stopIfTrue="1">
      <formula>AND(NOT(ISBLANK(F739)),ISERROR(MATCH(F739,categories,0)))</formula>
    </cfRule>
    <cfRule type="expression" dxfId="1793" priority="1786" stopIfTrue="1">
      <formula>OR(F739="[Balance]",F739="[Transfer]",ISBLANK(F739))</formula>
    </cfRule>
    <cfRule type="expression" dxfId="1792" priority="1787" stopIfTrue="1">
      <formula>OR(ISERROR(MATCH(F739,yearlyA,0)),ISERROR(MATCH(F739,monthlyA,0)))</formula>
    </cfRule>
  </conditionalFormatting>
  <conditionalFormatting sqref="A739">
    <cfRule type="expression" dxfId="1791" priority="1788" stopIfTrue="1">
      <formula>AND(ISERROR(MATCH(A739,accounts,0)),NOT(ISBLANK(A739)))</formula>
    </cfRule>
  </conditionalFormatting>
  <conditionalFormatting sqref="N741">
    <cfRule type="cellIs" dxfId="1790" priority="1779" stopIfTrue="1" operator="lessThan">
      <formula>0</formula>
    </cfRule>
  </conditionalFormatting>
  <conditionalFormatting sqref="F741">
    <cfRule type="expression" dxfId="1789" priority="1780" stopIfTrue="1">
      <formula>AND(NOT(ISBLANK(F741)),ISERROR(MATCH(F741,categories,0)))</formula>
    </cfRule>
    <cfRule type="expression" dxfId="1788" priority="1781" stopIfTrue="1">
      <formula>OR(F741="[Balance]",F741="[Transfer]",ISBLANK(F741))</formula>
    </cfRule>
    <cfRule type="expression" dxfId="1787" priority="1782" stopIfTrue="1">
      <formula>OR(ISERROR(MATCH(F741,yearlyA,0)),ISERROR(MATCH(F741,monthlyA,0)))</formula>
    </cfRule>
  </conditionalFormatting>
  <conditionalFormatting sqref="A741">
    <cfRule type="expression" dxfId="1786" priority="1783" stopIfTrue="1">
      <formula>AND(ISERROR(MATCH(A741,accounts,0)),NOT(ISBLANK(A741)))</formula>
    </cfRule>
  </conditionalFormatting>
  <conditionalFormatting sqref="N741">
    <cfRule type="cellIs" dxfId="1785" priority="1774" stopIfTrue="1" operator="lessThan">
      <formula>0</formula>
    </cfRule>
  </conditionalFormatting>
  <conditionalFormatting sqref="F741">
    <cfRule type="expression" dxfId="1784" priority="1775" stopIfTrue="1">
      <formula>AND(NOT(ISBLANK(F741)),ISERROR(MATCH(F741,categories,0)))</formula>
    </cfRule>
    <cfRule type="expression" dxfId="1783" priority="1776" stopIfTrue="1">
      <formula>OR(F741="[Balance]",F741="[Transfer]",ISBLANK(F741))</formula>
    </cfRule>
    <cfRule type="expression" dxfId="1782" priority="1777" stopIfTrue="1">
      <formula>OR(ISERROR(MATCH(F741,yearlyA,0)),ISERROR(MATCH(F741,monthlyA,0)))</formula>
    </cfRule>
  </conditionalFormatting>
  <conditionalFormatting sqref="A741">
    <cfRule type="expression" dxfId="1781" priority="1778" stopIfTrue="1">
      <formula>AND(ISERROR(MATCH(A741,accounts,0)),NOT(ISBLANK(A741)))</formula>
    </cfRule>
  </conditionalFormatting>
  <conditionalFormatting sqref="N740">
    <cfRule type="cellIs" dxfId="1780" priority="1769" stopIfTrue="1" operator="lessThan">
      <formula>0</formula>
    </cfRule>
  </conditionalFormatting>
  <conditionalFormatting sqref="F740">
    <cfRule type="expression" dxfId="1779" priority="1770" stopIfTrue="1">
      <formula>AND(NOT(ISBLANK(F740)),ISERROR(MATCH(F740,categories,0)))</formula>
    </cfRule>
    <cfRule type="expression" dxfId="1778" priority="1771" stopIfTrue="1">
      <formula>OR(F740="[Balance]",F740="[Transfer]",ISBLANK(F740))</formula>
    </cfRule>
    <cfRule type="expression" dxfId="1777" priority="1772" stopIfTrue="1">
      <formula>OR(ISERROR(MATCH(F740,yearlyA,0)),ISERROR(MATCH(F740,monthlyA,0)))</formula>
    </cfRule>
  </conditionalFormatting>
  <conditionalFormatting sqref="A740">
    <cfRule type="expression" dxfId="1776" priority="1773" stopIfTrue="1">
      <formula>AND(ISERROR(MATCH(A740,accounts,0)),NOT(ISBLANK(A740)))</formula>
    </cfRule>
  </conditionalFormatting>
  <conditionalFormatting sqref="N740">
    <cfRule type="cellIs" dxfId="1775" priority="1764" stopIfTrue="1" operator="lessThan">
      <formula>0</formula>
    </cfRule>
  </conditionalFormatting>
  <conditionalFormatting sqref="F740">
    <cfRule type="expression" dxfId="1774" priority="1765" stopIfTrue="1">
      <formula>AND(NOT(ISBLANK(F740)),ISERROR(MATCH(F740,categories,0)))</formula>
    </cfRule>
    <cfRule type="expression" dxfId="1773" priority="1766" stopIfTrue="1">
      <formula>OR(F740="[Balance]",F740="[Transfer]",ISBLANK(F740))</formula>
    </cfRule>
    <cfRule type="expression" dxfId="1772" priority="1767" stopIfTrue="1">
      <formula>OR(ISERROR(MATCH(F740,yearlyA,0)),ISERROR(MATCH(F740,monthlyA,0)))</formula>
    </cfRule>
  </conditionalFormatting>
  <conditionalFormatting sqref="A740">
    <cfRule type="expression" dxfId="1771" priority="1768" stopIfTrue="1">
      <formula>AND(ISERROR(MATCH(A740,accounts,0)),NOT(ISBLANK(A740)))</formula>
    </cfRule>
  </conditionalFormatting>
  <conditionalFormatting sqref="N742">
    <cfRule type="cellIs" dxfId="1770" priority="1759" stopIfTrue="1" operator="lessThan">
      <formula>0</formula>
    </cfRule>
  </conditionalFormatting>
  <conditionalFormatting sqref="F742">
    <cfRule type="expression" dxfId="1769" priority="1760" stopIfTrue="1">
      <formula>AND(NOT(ISBLANK(F742)),ISERROR(MATCH(F742,categories,0)))</formula>
    </cfRule>
    <cfRule type="expression" dxfId="1768" priority="1761" stopIfTrue="1">
      <formula>OR(F742="[Balance]",F742="[Transfer]",ISBLANK(F742))</formula>
    </cfRule>
    <cfRule type="expression" dxfId="1767" priority="1762" stopIfTrue="1">
      <formula>OR(ISERROR(MATCH(F742,yearlyA,0)),ISERROR(MATCH(F742,monthlyA,0)))</formula>
    </cfRule>
  </conditionalFormatting>
  <conditionalFormatting sqref="A742">
    <cfRule type="expression" dxfId="1766" priority="1763" stopIfTrue="1">
      <formula>AND(ISERROR(MATCH(A742,accounts,0)),NOT(ISBLANK(A742)))</formula>
    </cfRule>
  </conditionalFormatting>
  <conditionalFormatting sqref="N742">
    <cfRule type="cellIs" dxfId="1765" priority="1754" stopIfTrue="1" operator="lessThan">
      <formula>0</formula>
    </cfRule>
  </conditionalFormatting>
  <conditionalFormatting sqref="F742">
    <cfRule type="expression" dxfId="1764" priority="1755" stopIfTrue="1">
      <formula>AND(NOT(ISBLANK(F742)),ISERROR(MATCH(F742,categories,0)))</formula>
    </cfRule>
    <cfRule type="expression" dxfId="1763" priority="1756" stopIfTrue="1">
      <formula>OR(F742="[Balance]",F742="[Transfer]",ISBLANK(F742))</formula>
    </cfRule>
    <cfRule type="expression" dxfId="1762" priority="1757" stopIfTrue="1">
      <formula>OR(ISERROR(MATCH(F742,yearlyA,0)),ISERROR(MATCH(F742,monthlyA,0)))</formula>
    </cfRule>
  </conditionalFormatting>
  <conditionalFormatting sqref="A742">
    <cfRule type="expression" dxfId="1761" priority="1758" stopIfTrue="1">
      <formula>AND(ISERROR(MATCH(A742,accounts,0)),NOT(ISBLANK(A742)))</formula>
    </cfRule>
  </conditionalFormatting>
  <conditionalFormatting sqref="N744">
    <cfRule type="cellIs" dxfId="1760" priority="1749" stopIfTrue="1" operator="lessThan">
      <formula>0</formula>
    </cfRule>
  </conditionalFormatting>
  <conditionalFormatting sqref="F744">
    <cfRule type="expression" dxfId="1759" priority="1750" stopIfTrue="1">
      <formula>AND(NOT(ISBLANK(F744)),ISERROR(MATCH(F744,categories,0)))</formula>
    </cfRule>
    <cfRule type="expression" dxfId="1758" priority="1751" stopIfTrue="1">
      <formula>OR(F744="[Balance]",F744="[Transfer]",ISBLANK(F744))</formula>
    </cfRule>
    <cfRule type="expression" dxfId="1757" priority="1752" stopIfTrue="1">
      <formula>OR(ISERROR(MATCH(F744,yearlyA,0)),ISERROR(MATCH(F744,monthlyA,0)))</formula>
    </cfRule>
  </conditionalFormatting>
  <conditionalFormatting sqref="A744">
    <cfRule type="expression" dxfId="1756" priority="1753" stopIfTrue="1">
      <formula>AND(ISERROR(MATCH(A744,accounts,0)),NOT(ISBLANK(A744)))</formula>
    </cfRule>
  </conditionalFormatting>
  <conditionalFormatting sqref="N744">
    <cfRule type="cellIs" dxfId="1755" priority="1744" stopIfTrue="1" operator="lessThan">
      <formula>0</formula>
    </cfRule>
  </conditionalFormatting>
  <conditionalFormatting sqref="F744">
    <cfRule type="expression" dxfId="1754" priority="1745" stopIfTrue="1">
      <formula>AND(NOT(ISBLANK(F744)),ISERROR(MATCH(F744,categories,0)))</formula>
    </cfRule>
    <cfRule type="expression" dxfId="1753" priority="1746" stopIfTrue="1">
      <formula>OR(F744="[Balance]",F744="[Transfer]",ISBLANK(F744))</formula>
    </cfRule>
    <cfRule type="expression" dxfId="1752" priority="1747" stopIfTrue="1">
      <formula>OR(ISERROR(MATCH(F744,yearlyA,0)),ISERROR(MATCH(F744,monthlyA,0)))</formula>
    </cfRule>
  </conditionalFormatting>
  <conditionalFormatting sqref="A744">
    <cfRule type="expression" dxfId="1751" priority="1748" stopIfTrue="1">
      <formula>AND(ISERROR(MATCH(A744,accounts,0)),NOT(ISBLANK(A744)))</formula>
    </cfRule>
  </conditionalFormatting>
  <conditionalFormatting sqref="N743">
    <cfRule type="cellIs" dxfId="1750" priority="1739" stopIfTrue="1" operator="lessThan">
      <formula>0</formula>
    </cfRule>
  </conditionalFormatting>
  <conditionalFormatting sqref="F743">
    <cfRule type="expression" dxfId="1749" priority="1740" stopIfTrue="1">
      <formula>AND(NOT(ISBLANK(F743)),ISERROR(MATCH(F743,categories,0)))</formula>
    </cfRule>
    <cfRule type="expression" dxfId="1748" priority="1741" stopIfTrue="1">
      <formula>OR(F743="[Balance]",F743="[Transfer]",ISBLANK(F743))</formula>
    </cfRule>
    <cfRule type="expression" dxfId="1747" priority="1742" stopIfTrue="1">
      <formula>OR(ISERROR(MATCH(F743,yearlyA,0)),ISERROR(MATCH(F743,monthlyA,0)))</formula>
    </cfRule>
  </conditionalFormatting>
  <conditionalFormatting sqref="A743">
    <cfRule type="expression" dxfId="1746" priority="1743" stopIfTrue="1">
      <formula>AND(ISERROR(MATCH(A743,accounts,0)),NOT(ISBLANK(A743)))</formula>
    </cfRule>
  </conditionalFormatting>
  <conditionalFormatting sqref="N743">
    <cfRule type="cellIs" dxfId="1745" priority="1734" stopIfTrue="1" operator="lessThan">
      <formula>0</formula>
    </cfRule>
  </conditionalFormatting>
  <conditionalFormatting sqref="F743">
    <cfRule type="expression" dxfId="1744" priority="1735" stopIfTrue="1">
      <formula>AND(NOT(ISBLANK(F743)),ISERROR(MATCH(F743,categories,0)))</formula>
    </cfRule>
    <cfRule type="expression" dxfId="1743" priority="1736" stopIfTrue="1">
      <formula>OR(F743="[Balance]",F743="[Transfer]",ISBLANK(F743))</formula>
    </cfRule>
    <cfRule type="expression" dxfId="1742" priority="1737" stopIfTrue="1">
      <formula>OR(ISERROR(MATCH(F743,yearlyA,0)),ISERROR(MATCH(F743,monthlyA,0)))</formula>
    </cfRule>
  </conditionalFormatting>
  <conditionalFormatting sqref="A743">
    <cfRule type="expression" dxfId="1741" priority="1738" stopIfTrue="1">
      <formula>AND(ISERROR(MATCH(A743,accounts,0)),NOT(ISBLANK(A743)))</formula>
    </cfRule>
  </conditionalFormatting>
  <conditionalFormatting sqref="N745">
    <cfRule type="cellIs" dxfId="1740" priority="1729" stopIfTrue="1" operator="lessThan">
      <formula>0</formula>
    </cfRule>
  </conditionalFormatting>
  <conditionalFormatting sqref="F745">
    <cfRule type="expression" dxfId="1739" priority="1730" stopIfTrue="1">
      <formula>AND(NOT(ISBLANK(F745)),ISERROR(MATCH(F745,categories,0)))</formula>
    </cfRule>
    <cfRule type="expression" dxfId="1738" priority="1731" stopIfTrue="1">
      <formula>OR(F745="[Balance]",F745="[Transfer]",ISBLANK(F745))</formula>
    </cfRule>
    <cfRule type="expression" dxfId="1737" priority="1732" stopIfTrue="1">
      <formula>OR(ISERROR(MATCH(F745,yearlyA,0)),ISERROR(MATCH(F745,monthlyA,0)))</formula>
    </cfRule>
  </conditionalFormatting>
  <conditionalFormatting sqref="A745">
    <cfRule type="expression" dxfId="1736" priority="1733" stopIfTrue="1">
      <formula>AND(ISERROR(MATCH(A745,accounts,0)),NOT(ISBLANK(A745)))</formula>
    </cfRule>
  </conditionalFormatting>
  <conditionalFormatting sqref="N745">
    <cfRule type="cellIs" dxfId="1735" priority="1724" stopIfTrue="1" operator="lessThan">
      <formula>0</formula>
    </cfRule>
  </conditionalFormatting>
  <conditionalFormatting sqref="F745">
    <cfRule type="expression" dxfId="1734" priority="1725" stopIfTrue="1">
      <formula>AND(NOT(ISBLANK(F745)),ISERROR(MATCH(F745,categories,0)))</formula>
    </cfRule>
    <cfRule type="expression" dxfId="1733" priority="1726" stopIfTrue="1">
      <formula>OR(F745="[Balance]",F745="[Transfer]",ISBLANK(F745))</formula>
    </cfRule>
    <cfRule type="expression" dxfId="1732" priority="1727" stopIfTrue="1">
      <formula>OR(ISERROR(MATCH(F745,yearlyA,0)),ISERROR(MATCH(F745,monthlyA,0)))</formula>
    </cfRule>
  </conditionalFormatting>
  <conditionalFormatting sqref="A745">
    <cfRule type="expression" dxfId="1731" priority="1728" stopIfTrue="1">
      <formula>AND(ISERROR(MATCH(A745,accounts,0)),NOT(ISBLANK(A745)))</formula>
    </cfRule>
  </conditionalFormatting>
  <conditionalFormatting sqref="N746">
    <cfRule type="cellIs" dxfId="1730" priority="1719" stopIfTrue="1" operator="lessThan">
      <formula>0</formula>
    </cfRule>
  </conditionalFormatting>
  <conditionalFormatting sqref="F746">
    <cfRule type="expression" dxfId="1729" priority="1720" stopIfTrue="1">
      <formula>AND(NOT(ISBLANK(F746)),ISERROR(MATCH(F746,categories,0)))</formula>
    </cfRule>
    <cfRule type="expression" dxfId="1728" priority="1721" stopIfTrue="1">
      <formula>OR(F746="[Balance]",F746="[Transfer]",ISBLANK(F746))</formula>
    </cfRule>
    <cfRule type="expression" dxfId="1727" priority="1722" stopIfTrue="1">
      <formula>OR(ISERROR(MATCH(F746,yearlyA,0)),ISERROR(MATCH(F746,monthlyA,0)))</formula>
    </cfRule>
  </conditionalFormatting>
  <conditionalFormatting sqref="A746">
    <cfRule type="expression" dxfId="1726" priority="1723" stopIfTrue="1">
      <formula>AND(ISERROR(MATCH(A746,accounts,0)),NOT(ISBLANK(A746)))</formula>
    </cfRule>
  </conditionalFormatting>
  <conditionalFormatting sqref="N746">
    <cfRule type="cellIs" dxfId="1725" priority="1714" stopIfTrue="1" operator="lessThan">
      <formula>0</formula>
    </cfRule>
  </conditionalFormatting>
  <conditionalFormatting sqref="F746">
    <cfRule type="expression" dxfId="1724" priority="1715" stopIfTrue="1">
      <formula>AND(NOT(ISBLANK(F746)),ISERROR(MATCH(F746,categories,0)))</formula>
    </cfRule>
    <cfRule type="expression" dxfId="1723" priority="1716" stopIfTrue="1">
      <formula>OR(F746="[Balance]",F746="[Transfer]",ISBLANK(F746))</formula>
    </cfRule>
    <cfRule type="expression" dxfId="1722" priority="1717" stopIfTrue="1">
      <formula>OR(ISERROR(MATCH(F746,yearlyA,0)),ISERROR(MATCH(F746,monthlyA,0)))</formula>
    </cfRule>
  </conditionalFormatting>
  <conditionalFormatting sqref="A746">
    <cfRule type="expression" dxfId="1721" priority="1718" stopIfTrue="1">
      <formula>AND(ISERROR(MATCH(A746,accounts,0)),NOT(ISBLANK(A746)))</formula>
    </cfRule>
  </conditionalFormatting>
  <conditionalFormatting sqref="N747">
    <cfRule type="cellIs" dxfId="1720" priority="1709" stopIfTrue="1" operator="lessThan">
      <formula>0</formula>
    </cfRule>
  </conditionalFormatting>
  <conditionalFormatting sqref="F747">
    <cfRule type="expression" dxfId="1719" priority="1710" stopIfTrue="1">
      <formula>AND(NOT(ISBLANK(F747)),ISERROR(MATCH(F747,categories,0)))</formula>
    </cfRule>
    <cfRule type="expression" dxfId="1718" priority="1711" stopIfTrue="1">
      <formula>OR(F747="[Balance]",F747="[Transfer]",ISBLANK(F747))</formula>
    </cfRule>
    <cfRule type="expression" dxfId="1717" priority="1712" stopIfTrue="1">
      <formula>OR(ISERROR(MATCH(F747,yearlyA,0)),ISERROR(MATCH(F747,monthlyA,0)))</formula>
    </cfRule>
  </conditionalFormatting>
  <conditionalFormatting sqref="A747">
    <cfRule type="expression" dxfId="1716" priority="1713" stopIfTrue="1">
      <formula>AND(ISERROR(MATCH(A747,accounts,0)),NOT(ISBLANK(A747)))</formula>
    </cfRule>
  </conditionalFormatting>
  <conditionalFormatting sqref="N747">
    <cfRule type="cellIs" dxfId="1715" priority="1704" stopIfTrue="1" operator="lessThan">
      <formula>0</formula>
    </cfRule>
  </conditionalFormatting>
  <conditionalFormatting sqref="F747">
    <cfRule type="expression" dxfId="1714" priority="1705" stopIfTrue="1">
      <formula>AND(NOT(ISBLANK(F747)),ISERROR(MATCH(F747,categories,0)))</formula>
    </cfRule>
    <cfRule type="expression" dxfId="1713" priority="1706" stopIfTrue="1">
      <formula>OR(F747="[Balance]",F747="[Transfer]",ISBLANK(F747))</formula>
    </cfRule>
    <cfRule type="expression" dxfId="1712" priority="1707" stopIfTrue="1">
      <formula>OR(ISERROR(MATCH(F747,yearlyA,0)),ISERROR(MATCH(F747,monthlyA,0)))</formula>
    </cfRule>
  </conditionalFormatting>
  <conditionalFormatting sqref="A747">
    <cfRule type="expression" dxfId="1711" priority="1708" stopIfTrue="1">
      <formula>AND(ISERROR(MATCH(A747,accounts,0)),NOT(ISBLANK(A747)))</formula>
    </cfRule>
  </conditionalFormatting>
  <conditionalFormatting sqref="N748">
    <cfRule type="cellIs" dxfId="1710" priority="1699" stopIfTrue="1" operator="lessThan">
      <formula>0</formula>
    </cfRule>
  </conditionalFormatting>
  <conditionalFormatting sqref="F748">
    <cfRule type="expression" dxfId="1709" priority="1700" stopIfTrue="1">
      <formula>AND(NOT(ISBLANK(F748)),ISERROR(MATCH(F748,categories,0)))</formula>
    </cfRule>
    <cfRule type="expression" dxfId="1708" priority="1701" stopIfTrue="1">
      <formula>OR(F748="[Balance]",F748="[Transfer]",ISBLANK(F748))</formula>
    </cfRule>
    <cfRule type="expression" dxfId="1707" priority="1702" stopIfTrue="1">
      <formula>OR(ISERROR(MATCH(F748,yearlyA,0)),ISERROR(MATCH(F748,monthlyA,0)))</formula>
    </cfRule>
  </conditionalFormatting>
  <conditionalFormatting sqref="A748">
    <cfRule type="expression" dxfId="1706" priority="1703" stopIfTrue="1">
      <formula>AND(ISERROR(MATCH(A748,accounts,0)),NOT(ISBLANK(A748)))</formula>
    </cfRule>
  </conditionalFormatting>
  <conditionalFormatting sqref="N748">
    <cfRule type="cellIs" dxfId="1705" priority="1694" stopIfTrue="1" operator="lessThan">
      <formula>0</formula>
    </cfRule>
  </conditionalFormatting>
  <conditionalFormatting sqref="F748">
    <cfRule type="expression" dxfId="1704" priority="1695" stopIfTrue="1">
      <formula>AND(NOT(ISBLANK(F748)),ISERROR(MATCH(F748,categories,0)))</formula>
    </cfRule>
    <cfRule type="expression" dxfId="1703" priority="1696" stopIfTrue="1">
      <formula>OR(F748="[Balance]",F748="[Transfer]",ISBLANK(F748))</formula>
    </cfRule>
    <cfRule type="expression" dxfId="1702" priority="1697" stopIfTrue="1">
      <formula>OR(ISERROR(MATCH(F748,yearlyA,0)),ISERROR(MATCH(F748,monthlyA,0)))</formula>
    </cfRule>
  </conditionalFormatting>
  <conditionalFormatting sqref="A748">
    <cfRule type="expression" dxfId="1701" priority="1698" stopIfTrue="1">
      <formula>AND(ISERROR(MATCH(A748,accounts,0)),NOT(ISBLANK(A748)))</formula>
    </cfRule>
  </conditionalFormatting>
  <conditionalFormatting sqref="N749">
    <cfRule type="cellIs" dxfId="1700" priority="1689" stopIfTrue="1" operator="lessThan">
      <formula>0</formula>
    </cfRule>
  </conditionalFormatting>
  <conditionalFormatting sqref="F749">
    <cfRule type="expression" dxfId="1699" priority="1690" stopIfTrue="1">
      <formula>AND(NOT(ISBLANK(F749)),ISERROR(MATCH(F749,categories,0)))</formula>
    </cfRule>
    <cfRule type="expression" dxfId="1698" priority="1691" stopIfTrue="1">
      <formula>OR(F749="[Balance]",F749="[Transfer]",ISBLANK(F749))</formula>
    </cfRule>
    <cfRule type="expression" dxfId="1697" priority="1692" stopIfTrue="1">
      <formula>OR(ISERROR(MATCH(F749,yearlyA,0)),ISERROR(MATCH(F749,monthlyA,0)))</formula>
    </cfRule>
  </conditionalFormatting>
  <conditionalFormatting sqref="A749">
    <cfRule type="expression" dxfId="1696" priority="1693" stopIfTrue="1">
      <formula>AND(ISERROR(MATCH(A749,accounts,0)),NOT(ISBLANK(A749)))</formula>
    </cfRule>
  </conditionalFormatting>
  <conditionalFormatting sqref="N749">
    <cfRule type="cellIs" dxfId="1695" priority="1684" stopIfTrue="1" operator="lessThan">
      <formula>0</formula>
    </cfRule>
  </conditionalFormatting>
  <conditionalFormatting sqref="F749">
    <cfRule type="expression" dxfId="1694" priority="1685" stopIfTrue="1">
      <formula>AND(NOT(ISBLANK(F749)),ISERROR(MATCH(F749,categories,0)))</formula>
    </cfRule>
    <cfRule type="expression" dxfId="1693" priority="1686" stopIfTrue="1">
      <formula>OR(F749="[Balance]",F749="[Transfer]",ISBLANK(F749))</formula>
    </cfRule>
    <cfRule type="expression" dxfId="1692" priority="1687" stopIfTrue="1">
      <formula>OR(ISERROR(MATCH(F749,yearlyA,0)),ISERROR(MATCH(F749,monthlyA,0)))</formula>
    </cfRule>
  </conditionalFormatting>
  <conditionalFormatting sqref="A749">
    <cfRule type="expression" dxfId="1691" priority="1688" stopIfTrue="1">
      <formula>AND(ISERROR(MATCH(A749,accounts,0)),NOT(ISBLANK(A749)))</formula>
    </cfRule>
  </conditionalFormatting>
  <conditionalFormatting sqref="N750">
    <cfRule type="cellIs" dxfId="1690" priority="1679" stopIfTrue="1" operator="lessThan">
      <formula>0</formula>
    </cfRule>
  </conditionalFormatting>
  <conditionalFormatting sqref="F750">
    <cfRule type="expression" dxfId="1689" priority="1680" stopIfTrue="1">
      <formula>AND(NOT(ISBLANK(F750)),ISERROR(MATCH(F750,categories,0)))</formula>
    </cfRule>
    <cfRule type="expression" dxfId="1688" priority="1681" stopIfTrue="1">
      <formula>OR(F750="[Balance]",F750="[Transfer]",ISBLANK(F750))</formula>
    </cfRule>
    <cfRule type="expression" dxfId="1687" priority="1682" stopIfTrue="1">
      <formula>OR(ISERROR(MATCH(F750,yearlyA,0)),ISERROR(MATCH(F750,monthlyA,0)))</formula>
    </cfRule>
  </conditionalFormatting>
  <conditionalFormatting sqref="A750">
    <cfRule type="expression" dxfId="1686" priority="1683" stopIfTrue="1">
      <formula>AND(ISERROR(MATCH(A750,accounts,0)),NOT(ISBLANK(A750)))</formula>
    </cfRule>
  </conditionalFormatting>
  <conditionalFormatting sqref="N750">
    <cfRule type="cellIs" dxfId="1685" priority="1674" stopIfTrue="1" operator="lessThan">
      <formula>0</formula>
    </cfRule>
  </conditionalFormatting>
  <conditionalFormatting sqref="F750">
    <cfRule type="expression" dxfId="1684" priority="1675" stopIfTrue="1">
      <formula>AND(NOT(ISBLANK(F750)),ISERROR(MATCH(F750,categories,0)))</formula>
    </cfRule>
    <cfRule type="expression" dxfId="1683" priority="1676" stopIfTrue="1">
      <formula>OR(F750="[Balance]",F750="[Transfer]",ISBLANK(F750))</formula>
    </cfRule>
    <cfRule type="expression" dxfId="1682" priority="1677" stopIfTrue="1">
      <formula>OR(ISERROR(MATCH(F750,yearlyA,0)),ISERROR(MATCH(F750,monthlyA,0)))</formula>
    </cfRule>
  </conditionalFormatting>
  <conditionalFormatting sqref="A750">
    <cfRule type="expression" dxfId="1681" priority="1678" stopIfTrue="1">
      <formula>AND(ISERROR(MATCH(A750,accounts,0)),NOT(ISBLANK(A750)))</formula>
    </cfRule>
  </conditionalFormatting>
  <conditionalFormatting sqref="N752">
    <cfRule type="cellIs" dxfId="1680" priority="1669" stopIfTrue="1" operator="lessThan">
      <formula>0</formula>
    </cfRule>
  </conditionalFormatting>
  <conditionalFormatting sqref="F752">
    <cfRule type="expression" dxfId="1679" priority="1670" stopIfTrue="1">
      <formula>AND(NOT(ISBLANK(F752)),ISERROR(MATCH(F752,categories,0)))</formula>
    </cfRule>
    <cfRule type="expression" dxfId="1678" priority="1671" stopIfTrue="1">
      <formula>OR(F752="[Balance]",F752="[Transfer]",ISBLANK(F752))</formula>
    </cfRule>
    <cfRule type="expression" dxfId="1677" priority="1672" stopIfTrue="1">
      <formula>OR(ISERROR(MATCH(F752,yearlyA,0)),ISERROR(MATCH(F752,monthlyA,0)))</formula>
    </cfRule>
  </conditionalFormatting>
  <conditionalFormatting sqref="A752">
    <cfRule type="expression" dxfId="1676" priority="1673" stopIfTrue="1">
      <formula>AND(ISERROR(MATCH(A752,accounts,0)),NOT(ISBLANK(A752)))</formula>
    </cfRule>
  </conditionalFormatting>
  <conditionalFormatting sqref="N752">
    <cfRule type="cellIs" dxfId="1675" priority="1664" stopIfTrue="1" operator="lessThan">
      <formula>0</formula>
    </cfRule>
  </conditionalFormatting>
  <conditionalFormatting sqref="F752">
    <cfRule type="expression" dxfId="1674" priority="1665" stopIfTrue="1">
      <formula>AND(NOT(ISBLANK(F752)),ISERROR(MATCH(F752,categories,0)))</formula>
    </cfRule>
    <cfRule type="expression" dxfId="1673" priority="1666" stopIfTrue="1">
      <formula>OR(F752="[Balance]",F752="[Transfer]",ISBLANK(F752))</formula>
    </cfRule>
    <cfRule type="expression" dxfId="1672" priority="1667" stopIfTrue="1">
      <formula>OR(ISERROR(MATCH(F752,yearlyA,0)),ISERROR(MATCH(F752,monthlyA,0)))</formula>
    </cfRule>
  </conditionalFormatting>
  <conditionalFormatting sqref="A752">
    <cfRule type="expression" dxfId="1671" priority="1668" stopIfTrue="1">
      <formula>AND(ISERROR(MATCH(A752,accounts,0)),NOT(ISBLANK(A752)))</formula>
    </cfRule>
  </conditionalFormatting>
  <conditionalFormatting sqref="N751">
    <cfRule type="cellIs" dxfId="1670" priority="1659" stopIfTrue="1" operator="lessThan">
      <formula>0</formula>
    </cfRule>
  </conditionalFormatting>
  <conditionalFormatting sqref="F751">
    <cfRule type="expression" dxfId="1669" priority="1660" stopIfTrue="1">
      <formula>AND(NOT(ISBLANK(F751)),ISERROR(MATCH(F751,categories,0)))</formula>
    </cfRule>
    <cfRule type="expression" dxfId="1668" priority="1661" stopIfTrue="1">
      <formula>OR(F751="[Balance]",F751="[Transfer]",ISBLANK(F751))</formula>
    </cfRule>
    <cfRule type="expression" dxfId="1667" priority="1662" stopIfTrue="1">
      <formula>OR(ISERROR(MATCH(F751,yearlyA,0)),ISERROR(MATCH(F751,monthlyA,0)))</formula>
    </cfRule>
  </conditionalFormatting>
  <conditionalFormatting sqref="A751">
    <cfRule type="expression" dxfId="1666" priority="1663" stopIfTrue="1">
      <formula>AND(ISERROR(MATCH(A751,accounts,0)),NOT(ISBLANK(A751)))</formula>
    </cfRule>
  </conditionalFormatting>
  <conditionalFormatting sqref="N751">
    <cfRule type="cellIs" dxfId="1665" priority="1654" stopIfTrue="1" operator="lessThan">
      <formula>0</formula>
    </cfRule>
  </conditionalFormatting>
  <conditionalFormatting sqref="F751">
    <cfRule type="expression" dxfId="1664" priority="1655" stopIfTrue="1">
      <formula>AND(NOT(ISBLANK(F751)),ISERROR(MATCH(F751,categories,0)))</formula>
    </cfRule>
    <cfRule type="expression" dxfId="1663" priority="1656" stopIfTrue="1">
      <formula>OR(F751="[Balance]",F751="[Transfer]",ISBLANK(F751))</formula>
    </cfRule>
    <cfRule type="expression" dxfId="1662" priority="1657" stopIfTrue="1">
      <formula>OR(ISERROR(MATCH(F751,yearlyA,0)),ISERROR(MATCH(F751,monthlyA,0)))</formula>
    </cfRule>
  </conditionalFormatting>
  <conditionalFormatting sqref="A751">
    <cfRule type="expression" dxfId="1661" priority="1658" stopIfTrue="1">
      <formula>AND(ISERROR(MATCH(A751,accounts,0)),NOT(ISBLANK(A751)))</formula>
    </cfRule>
  </conditionalFormatting>
  <conditionalFormatting sqref="N753">
    <cfRule type="cellIs" dxfId="1660" priority="1649" stopIfTrue="1" operator="lessThan">
      <formula>0</formula>
    </cfRule>
  </conditionalFormatting>
  <conditionalFormatting sqref="F753">
    <cfRule type="expression" dxfId="1659" priority="1650" stopIfTrue="1">
      <formula>AND(NOT(ISBLANK(F753)),ISERROR(MATCH(F753,categories,0)))</formula>
    </cfRule>
    <cfRule type="expression" dxfId="1658" priority="1651" stopIfTrue="1">
      <formula>OR(F753="[Balance]",F753="[Transfer]",ISBLANK(F753))</formula>
    </cfRule>
    <cfRule type="expression" dxfId="1657" priority="1652" stopIfTrue="1">
      <formula>OR(ISERROR(MATCH(F753,yearlyA,0)),ISERROR(MATCH(F753,monthlyA,0)))</formula>
    </cfRule>
  </conditionalFormatting>
  <conditionalFormatting sqref="A753">
    <cfRule type="expression" dxfId="1656" priority="1653" stopIfTrue="1">
      <formula>AND(ISERROR(MATCH(A753,accounts,0)),NOT(ISBLANK(A753)))</formula>
    </cfRule>
  </conditionalFormatting>
  <conditionalFormatting sqref="N753">
    <cfRule type="cellIs" dxfId="1655" priority="1644" stopIfTrue="1" operator="lessThan">
      <formula>0</formula>
    </cfRule>
  </conditionalFormatting>
  <conditionalFormatting sqref="F753">
    <cfRule type="expression" dxfId="1654" priority="1645" stopIfTrue="1">
      <formula>AND(NOT(ISBLANK(F753)),ISERROR(MATCH(F753,categories,0)))</formula>
    </cfRule>
    <cfRule type="expression" dxfId="1653" priority="1646" stopIfTrue="1">
      <formula>OR(F753="[Balance]",F753="[Transfer]",ISBLANK(F753))</formula>
    </cfRule>
    <cfRule type="expression" dxfId="1652" priority="1647" stopIfTrue="1">
      <formula>OR(ISERROR(MATCH(F753,yearlyA,0)),ISERROR(MATCH(F753,monthlyA,0)))</formula>
    </cfRule>
  </conditionalFormatting>
  <conditionalFormatting sqref="A753">
    <cfRule type="expression" dxfId="1651" priority="1648" stopIfTrue="1">
      <formula>AND(ISERROR(MATCH(A753,accounts,0)),NOT(ISBLANK(A753)))</formula>
    </cfRule>
  </conditionalFormatting>
  <conditionalFormatting sqref="N755">
    <cfRule type="cellIs" dxfId="1650" priority="1639" stopIfTrue="1" operator="lessThan">
      <formula>0</formula>
    </cfRule>
  </conditionalFormatting>
  <conditionalFormatting sqref="F755">
    <cfRule type="expression" dxfId="1649" priority="1640" stopIfTrue="1">
      <formula>AND(NOT(ISBLANK(F755)),ISERROR(MATCH(F755,categories,0)))</formula>
    </cfRule>
    <cfRule type="expression" dxfId="1648" priority="1641" stopIfTrue="1">
      <formula>OR(F755="[Balance]",F755="[Transfer]",ISBLANK(F755))</formula>
    </cfRule>
    <cfRule type="expression" dxfId="1647" priority="1642" stopIfTrue="1">
      <formula>OR(ISERROR(MATCH(F755,yearlyA,0)),ISERROR(MATCH(F755,monthlyA,0)))</formula>
    </cfRule>
  </conditionalFormatting>
  <conditionalFormatting sqref="A755">
    <cfRule type="expression" dxfId="1646" priority="1643" stopIfTrue="1">
      <formula>AND(ISERROR(MATCH(A755,accounts,0)),NOT(ISBLANK(A755)))</formula>
    </cfRule>
  </conditionalFormatting>
  <conditionalFormatting sqref="N755">
    <cfRule type="cellIs" dxfId="1645" priority="1634" stopIfTrue="1" operator="lessThan">
      <formula>0</formula>
    </cfRule>
  </conditionalFormatting>
  <conditionalFormatting sqref="F755">
    <cfRule type="expression" dxfId="1644" priority="1635" stopIfTrue="1">
      <formula>AND(NOT(ISBLANK(F755)),ISERROR(MATCH(F755,categories,0)))</formula>
    </cfRule>
    <cfRule type="expression" dxfId="1643" priority="1636" stopIfTrue="1">
      <formula>OR(F755="[Balance]",F755="[Transfer]",ISBLANK(F755))</formula>
    </cfRule>
    <cfRule type="expression" dxfId="1642" priority="1637" stopIfTrue="1">
      <formula>OR(ISERROR(MATCH(F755,yearlyA,0)),ISERROR(MATCH(F755,monthlyA,0)))</formula>
    </cfRule>
  </conditionalFormatting>
  <conditionalFormatting sqref="A755">
    <cfRule type="expression" dxfId="1641" priority="1638" stopIfTrue="1">
      <formula>AND(ISERROR(MATCH(A755,accounts,0)),NOT(ISBLANK(A755)))</formula>
    </cfRule>
  </conditionalFormatting>
  <conditionalFormatting sqref="N754">
    <cfRule type="cellIs" dxfId="1640" priority="1629" stopIfTrue="1" operator="lessThan">
      <formula>0</formula>
    </cfRule>
  </conditionalFormatting>
  <conditionalFormatting sqref="F754">
    <cfRule type="expression" dxfId="1639" priority="1630" stopIfTrue="1">
      <formula>AND(NOT(ISBLANK(F754)),ISERROR(MATCH(F754,categories,0)))</formula>
    </cfRule>
    <cfRule type="expression" dxfId="1638" priority="1631" stopIfTrue="1">
      <formula>OR(F754="[Balance]",F754="[Transfer]",ISBLANK(F754))</formula>
    </cfRule>
    <cfRule type="expression" dxfId="1637" priority="1632" stopIfTrue="1">
      <formula>OR(ISERROR(MATCH(F754,yearlyA,0)),ISERROR(MATCH(F754,monthlyA,0)))</formula>
    </cfRule>
  </conditionalFormatting>
  <conditionalFormatting sqref="A754">
    <cfRule type="expression" dxfId="1636" priority="1633" stopIfTrue="1">
      <formula>AND(ISERROR(MATCH(A754,accounts,0)),NOT(ISBLANK(A754)))</formula>
    </cfRule>
  </conditionalFormatting>
  <conditionalFormatting sqref="N754">
    <cfRule type="cellIs" dxfId="1635" priority="1624" stopIfTrue="1" operator="lessThan">
      <formula>0</formula>
    </cfRule>
  </conditionalFormatting>
  <conditionalFormatting sqref="F754">
    <cfRule type="expression" dxfId="1634" priority="1625" stopIfTrue="1">
      <formula>AND(NOT(ISBLANK(F754)),ISERROR(MATCH(F754,categories,0)))</formula>
    </cfRule>
    <cfRule type="expression" dxfId="1633" priority="1626" stopIfTrue="1">
      <formula>OR(F754="[Balance]",F754="[Transfer]",ISBLANK(F754))</formula>
    </cfRule>
    <cfRule type="expression" dxfId="1632" priority="1627" stopIfTrue="1">
      <formula>OR(ISERROR(MATCH(F754,yearlyA,0)),ISERROR(MATCH(F754,monthlyA,0)))</formula>
    </cfRule>
  </conditionalFormatting>
  <conditionalFormatting sqref="A754">
    <cfRule type="expression" dxfId="1631" priority="1628" stopIfTrue="1">
      <formula>AND(ISERROR(MATCH(A754,accounts,0)),NOT(ISBLANK(A754)))</formula>
    </cfRule>
  </conditionalFormatting>
  <conditionalFormatting sqref="N756">
    <cfRule type="cellIs" dxfId="1630" priority="1619" stopIfTrue="1" operator="lessThan">
      <formula>0</formula>
    </cfRule>
  </conditionalFormatting>
  <conditionalFormatting sqref="F756">
    <cfRule type="expression" dxfId="1629" priority="1620" stopIfTrue="1">
      <formula>AND(NOT(ISBLANK(F756)),ISERROR(MATCH(F756,categories,0)))</formula>
    </cfRule>
    <cfRule type="expression" dxfId="1628" priority="1621" stopIfTrue="1">
      <formula>OR(F756="[Balance]",F756="[Transfer]",ISBLANK(F756))</formula>
    </cfRule>
    <cfRule type="expression" dxfId="1627" priority="1622" stopIfTrue="1">
      <formula>OR(ISERROR(MATCH(F756,yearlyA,0)),ISERROR(MATCH(F756,monthlyA,0)))</formula>
    </cfRule>
  </conditionalFormatting>
  <conditionalFormatting sqref="A756">
    <cfRule type="expression" dxfId="1626" priority="1623" stopIfTrue="1">
      <formula>AND(ISERROR(MATCH(A756,accounts,0)),NOT(ISBLANK(A756)))</formula>
    </cfRule>
  </conditionalFormatting>
  <conditionalFormatting sqref="N756">
    <cfRule type="cellIs" dxfId="1625" priority="1614" stopIfTrue="1" operator="lessThan">
      <formula>0</formula>
    </cfRule>
  </conditionalFormatting>
  <conditionalFormatting sqref="F756">
    <cfRule type="expression" dxfId="1624" priority="1615" stopIfTrue="1">
      <formula>AND(NOT(ISBLANK(F756)),ISERROR(MATCH(F756,categories,0)))</formula>
    </cfRule>
    <cfRule type="expression" dxfId="1623" priority="1616" stopIfTrue="1">
      <formula>OR(F756="[Balance]",F756="[Transfer]",ISBLANK(F756))</formula>
    </cfRule>
    <cfRule type="expression" dxfId="1622" priority="1617" stopIfTrue="1">
      <formula>OR(ISERROR(MATCH(F756,yearlyA,0)),ISERROR(MATCH(F756,monthlyA,0)))</formula>
    </cfRule>
  </conditionalFormatting>
  <conditionalFormatting sqref="A756">
    <cfRule type="expression" dxfId="1621" priority="1618" stopIfTrue="1">
      <formula>AND(ISERROR(MATCH(A756,accounts,0)),NOT(ISBLANK(A756)))</formula>
    </cfRule>
  </conditionalFormatting>
  <conditionalFormatting sqref="N758">
    <cfRule type="cellIs" dxfId="1620" priority="1609" stopIfTrue="1" operator="lessThan">
      <formula>0</formula>
    </cfRule>
  </conditionalFormatting>
  <conditionalFormatting sqref="F758">
    <cfRule type="expression" dxfId="1619" priority="1610" stopIfTrue="1">
      <formula>AND(NOT(ISBLANK(F758)),ISERROR(MATCH(F758,categories,0)))</formula>
    </cfRule>
    <cfRule type="expression" dxfId="1618" priority="1611" stopIfTrue="1">
      <formula>OR(F758="[Balance]",F758="[Transfer]",ISBLANK(F758))</formula>
    </cfRule>
    <cfRule type="expression" dxfId="1617" priority="1612" stopIfTrue="1">
      <formula>OR(ISERROR(MATCH(F758,yearlyA,0)),ISERROR(MATCH(F758,monthlyA,0)))</formula>
    </cfRule>
  </conditionalFormatting>
  <conditionalFormatting sqref="A758">
    <cfRule type="expression" dxfId="1616" priority="1613" stopIfTrue="1">
      <formula>AND(ISERROR(MATCH(A758,accounts,0)),NOT(ISBLANK(A758)))</formula>
    </cfRule>
  </conditionalFormatting>
  <conditionalFormatting sqref="N758">
    <cfRule type="cellIs" dxfId="1615" priority="1604" stopIfTrue="1" operator="lessThan">
      <formula>0</formula>
    </cfRule>
  </conditionalFormatting>
  <conditionalFormatting sqref="F758">
    <cfRule type="expression" dxfId="1614" priority="1605" stopIfTrue="1">
      <formula>AND(NOT(ISBLANK(F758)),ISERROR(MATCH(F758,categories,0)))</formula>
    </cfRule>
    <cfRule type="expression" dxfId="1613" priority="1606" stopIfTrue="1">
      <formula>OR(F758="[Balance]",F758="[Transfer]",ISBLANK(F758))</formula>
    </cfRule>
    <cfRule type="expression" dxfId="1612" priority="1607" stopIfTrue="1">
      <formula>OR(ISERROR(MATCH(F758,yearlyA,0)),ISERROR(MATCH(F758,monthlyA,0)))</formula>
    </cfRule>
  </conditionalFormatting>
  <conditionalFormatting sqref="A758">
    <cfRule type="expression" dxfId="1611" priority="1608" stopIfTrue="1">
      <formula>AND(ISERROR(MATCH(A758,accounts,0)),NOT(ISBLANK(A758)))</formula>
    </cfRule>
  </conditionalFormatting>
  <conditionalFormatting sqref="N757">
    <cfRule type="cellIs" dxfId="1610" priority="1599" stopIfTrue="1" operator="lessThan">
      <formula>0</formula>
    </cfRule>
  </conditionalFormatting>
  <conditionalFormatting sqref="F757">
    <cfRule type="expression" dxfId="1609" priority="1600" stopIfTrue="1">
      <formula>AND(NOT(ISBLANK(F757)),ISERROR(MATCH(F757,categories,0)))</formula>
    </cfRule>
    <cfRule type="expression" dxfId="1608" priority="1601" stopIfTrue="1">
      <formula>OR(F757="[Balance]",F757="[Transfer]",ISBLANK(F757))</formula>
    </cfRule>
    <cfRule type="expression" dxfId="1607" priority="1602" stopIfTrue="1">
      <formula>OR(ISERROR(MATCH(F757,yearlyA,0)),ISERROR(MATCH(F757,monthlyA,0)))</formula>
    </cfRule>
  </conditionalFormatting>
  <conditionalFormatting sqref="A757">
    <cfRule type="expression" dxfId="1606" priority="1603" stopIfTrue="1">
      <formula>AND(ISERROR(MATCH(A757,accounts,0)),NOT(ISBLANK(A757)))</formula>
    </cfRule>
  </conditionalFormatting>
  <conditionalFormatting sqref="N757">
    <cfRule type="cellIs" dxfId="1605" priority="1594" stopIfTrue="1" operator="lessThan">
      <formula>0</formula>
    </cfRule>
  </conditionalFormatting>
  <conditionalFormatting sqref="F757">
    <cfRule type="expression" dxfId="1604" priority="1595" stopIfTrue="1">
      <formula>AND(NOT(ISBLANK(F757)),ISERROR(MATCH(F757,categories,0)))</formula>
    </cfRule>
    <cfRule type="expression" dxfId="1603" priority="1596" stopIfTrue="1">
      <formula>OR(F757="[Balance]",F757="[Transfer]",ISBLANK(F757))</formula>
    </cfRule>
    <cfRule type="expression" dxfId="1602" priority="1597" stopIfTrue="1">
      <formula>OR(ISERROR(MATCH(F757,yearlyA,0)),ISERROR(MATCH(F757,monthlyA,0)))</formula>
    </cfRule>
  </conditionalFormatting>
  <conditionalFormatting sqref="A757">
    <cfRule type="expression" dxfId="1601" priority="1598" stopIfTrue="1">
      <formula>AND(ISERROR(MATCH(A757,accounts,0)),NOT(ISBLANK(A757)))</formula>
    </cfRule>
  </conditionalFormatting>
  <conditionalFormatting sqref="N759">
    <cfRule type="cellIs" dxfId="1600" priority="1589" stopIfTrue="1" operator="lessThan">
      <formula>0</formula>
    </cfRule>
  </conditionalFormatting>
  <conditionalFormatting sqref="F759">
    <cfRule type="expression" dxfId="1599" priority="1590" stopIfTrue="1">
      <formula>AND(NOT(ISBLANK(F759)),ISERROR(MATCH(F759,categories,0)))</formula>
    </cfRule>
    <cfRule type="expression" dxfId="1598" priority="1591" stopIfTrue="1">
      <formula>OR(F759="[Balance]",F759="[Transfer]",ISBLANK(F759))</formula>
    </cfRule>
    <cfRule type="expression" dxfId="1597" priority="1592" stopIfTrue="1">
      <formula>OR(ISERROR(MATCH(F759,yearlyA,0)),ISERROR(MATCH(F759,monthlyA,0)))</formula>
    </cfRule>
  </conditionalFormatting>
  <conditionalFormatting sqref="A759">
    <cfRule type="expression" dxfId="1596" priority="1593" stopIfTrue="1">
      <formula>AND(ISERROR(MATCH(A759,accounts,0)),NOT(ISBLANK(A759)))</formula>
    </cfRule>
  </conditionalFormatting>
  <conditionalFormatting sqref="N759">
    <cfRule type="cellIs" dxfId="1595" priority="1584" stopIfTrue="1" operator="lessThan">
      <formula>0</formula>
    </cfRule>
  </conditionalFormatting>
  <conditionalFormatting sqref="F759">
    <cfRule type="expression" dxfId="1594" priority="1585" stopIfTrue="1">
      <formula>AND(NOT(ISBLANK(F759)),ISERROR(MATCH(F759,categories,0)))</formula>
    </cfRule>
    <cfRule type="expression" dxfId="1593" priority="1586" stopIfTrue="1">
      <formula>OR(F759="[Balance]",F759="[Transfer]",ISBLANK(F759))</formula>
    </cfRule>
    <cfRule type="expression" dxfId="1592" priority="1587" stopIfTrue="1">
      <formula>OR(ISERROR(MATCH(F759,yearlyA,0)),ISERROR(MATCH(F759,monthlyA,0)))</formula>
    </cfRule>
  </conditionalFormatting>
  <conditionalFormatting sqref="A759">
    <cfRule type="expression" dxfId="1591" priority="1588" stopIfTrue="1">
      <formula>AND(ISERROR(MATCH(A759,accounts,0)),NOT(ISBLANK(A759)))</formula>
    </cfRule>
  </conditionalFormatting>
  <conditionalFormatting sqref="N760">
    <cfRule type="cellIs" dxfId="1590" priority="1579" stopIfTrue="1" operator="lessThan">
      <formula>0</formula>
    </cfRule>
  </conditionalFormatting>
  <conditionalFormatting sqref="F760">
    <cfRule type="expression" dxfId="1589" priority="1580" stopIfTrue="1">
      <formula>AND(NOT(ISBLANK(F760)),ISERROR(MATCH(F760,categories,0)))</formula>
    </cfRule>
    <cfRule type="expression" dxfId="1588" priority="1581" stopIfTrue="1">
      <formula>OR(F760="[Balance]",F760="[Transfer]",ISBLANK(F760))</formula>
    </cfRule>
    <cfRule type="expression" dxfId="1587" priority="1582" stopIfTrue="1">
      <formula>OR(ISERROR(MATCH(F760,yearlyA,0)),ISERROR(MATCH(F760,monthlyA,0)))</formula>
    </cfRule>
  </conditionalFormatting>
  <conditionalFormatting sqref="A760">
    <cfRule type="expression" dxfId="1586" priority="1583" stopIfTrue="1">
      <formula>AND(ISERROR(MATCH(A760,accounts,0)),NOT(ISBLANK(A760)))</formula>
    </cfRule>
  </conditionalFormatting>
  <conditionalFormatting sqref="N760">
    <cfRule type="cellIs" dxfId="1585" priority="1574" stopIfTrue="1" operator="lessThan">
      <formula>0</formula>
    </cfRule>
  </conditionalFormatting>
  <conditionalFormatting sqref="F760">
    <cfRule type="expression" dxfId="1584" priority="1575" stopIfTrue="1">
      <formula>AND(NOT(ISBLANK(F760)),ISERROR(MATCH(F760,categories,0)))</formula>
    </cfRule>
    <cfRule type="expression" dxfId="1583" priority="1576" stopIfTrue="1">
      <formula>OR(F760="[Balance]",F760="[Transfer]",ISBLANK(F760))</formula>
    </cfRule>
    <cfRule type="expression" dxfId="1582" priority="1577" stopIfTrue="1">
      <formula>OR(ISERROR(MATCH(F760,yearlyA,0)),ISERROR(MATCH(F760,monthlyA,0)))</formula>
    </cfRule>
  </conditionalFormatting>
  <conditionalFormatting sqref="A760">
    <cfRule type="expression" dxfId="1581" priority="1578" stopIfTrue="1">
      <formula>AND(ISERROR(MATCH(A760,accounts,0)),NOT(ISBLANK(A760)))</formula>
    </cfRule>
  </conditionalFormatting>
  <conditionalFormatting sqref="N762">
    <cfRule type="cellIs" dxfId="1580" priority="1569" stopIfTrue="1" operator="lessThan">
      <formula>0</formula>
    </cfRule>
  </conditionalFormatting>
  <conditionalFormatting sqref="F762">
    <cfRule type="expression" dxfId="1579" priority="1570" stopIfTrue="1">
      <formula>AND(NOT(ISBLANK(F762)),ISERROR(MATCH(F762,categories,0)))</formula>
    </cfRule>
    <cfRule type="expression" dxfId="1578" priority="1571" stopIfTrue="1">
      <formula>OR(F762="[Balance]",F762="[Transfer]",ISBLANK(F762))</formula>
    </cfRule>
    <cfRule type="expression" dxfId="1577" priority="1572" stopIfTrue="1">
      <formula>OR(ISERROR(MATCH(F762,yearlyA,0)),ISERROR(MATCH(F762,monthlyA,0)))</formula>
    </cfRule>
  </conditionalFormatting>
  <conditionalFormatting sqref="A762">
    <cfRule type="expression" dxfId="1576" priority="1573" stopIfTrue="1">
      <formula>AND(ISERROR(MATCH(A762,accounts,0)),NOT(ISBLANK(A762)))</formula>
    </cfRule>
  </conditionalFormatting>
  <conditionalFormatting sqref="N762">
    <cfRule type="cellIs" dxfId="1575" priority="1564" stopIfTrue="1" operator="lessThan">
      <formula>0</formula>
    </cfRule>
  </conditionalFormatting>
  <conditionalFormatting sqref="F762">
    <cfRule type="expression" dxfId="1574" priority="1565" stopIfTrue="1">
      <formula>AND(NOT(ISBLANK(F762)),ISERROR(MATCH(F762,categories,0)))</formula>
    </cfRule>
    <cfRule type="expression" dxfId="1573" priority="1566" stopIfTrue="1">
      <formula>OR(F762="[Balance]",F762="[Transfer]",ISBLANK(F762))</formula>
    </cfRule>
    <cfRule type="expression" dxfId="1572" priority="1567" stopIfTrue="1">
      <formula>OR(ISERROR(MATCH(F762,yearlyA,0)),ISERROR(MATCH(F762,monthlyA,0)))</formula>
    </cfRule>
  </conditionalFormatting>
  <conditionalFormatting sqref="A762">
    <cfRule type="expression" dxfId="1571" priority="1568" stopIfTrue="1">
      <formula>AND(ISERROR(MATCH(A762,accounts,0)),NOT(ISBLANK(A762)))</formula>
    </cfRule>
  </conditionalFormatting>
  <conditionalFormatting sqref="N761">
    <cfRule type="cellIs" dxfId="1570" priority="1559" stopIfTrue="1" operator="lessThan">
      <formula>0</formula>
    </cfRule>
  </conditionalFormatting>
  <conditionalFormatting sqref="F761">
    <cfRule type="expression" dxfId="1569" priority="1560" stopIfTrue="1">
      <formula>AND(NOT(ISBLANK(F761)),ISERROR(MATCH(F761,categories,0)))</formula>
    </cfRule>
    <cfRule type="expression" dxfId="1568" priority="1561" stopIfTrue="1">
      <formula>OR(F761="[Balance]",F761="[Transfer]",ISBLANK(F761))</formula>
    </cfRule>
    <cfRule type="expression" dxfId="1567" priority="1562" stopIfTrue="1">
      <formula>OR(ISERROR(MATCH(F761,yearlyA,0)),ISERROR(MATCH(F761,monthlyA,0)))</formula>
    </cfRule>
  </conditionalFormatting>
  <conditionalFormatting sqref="A761">
    <cfRule type="expression" dxfId="1566" priority="1563" stopIfTrue="1">
      <formula>AND(ISERROR(MATCH(A761,accounts,0)),NOT(ISBLANK(A761)))</formula>
    </cfRule>
  </conditionalFormatting>
  <conditionalFormatting sqref="N761">
    <cfRule type="cellIs" dxfId="1565" priority="1554" stopIfTrue="1" operator="lessThan">
      <formula>0</formula>
    </cfRule>
  </conditionalFormatting>
  <conditionalFormatting sqref="F761">
    <cfRule type="expression" dxfId="1564" priority="1555" stopIfTrue="1">
      <formula>AND(NOT(ISBLANK(F761)),ISERROR(MATCH(F761,categories,0)))</formula>
    </cfRule>
    <cfRule type="expression" dxfId="1563" priority="1556" stopIfTrue="1">
      <formula>OR(F761="[Balance]",F761="[Transfer]",ISBLANK(F761))</formula>
    </cfRule>
    <cfRule type="expression" dxfId="1562" priority="1557" stopIfTrue="1">
      <formula>OR(ISERROR(MATCH(F761,yearlyA,0)),ISERROR(MATCH(F761,monthlyA,0)))</formula>
    </cfRule>
  </conditionalFormatting>
  <conditionalFormatting sqref="A761">
    <cfRule type="expression" dxfId="1561" priority="1558" stopIfTrue="1">
      <formula>AND(ISERROR(MATCH(A761,accounts,0)),NOT(ISBLANK(A761)))</formula>
    </cfRule>
  </conditionalFormatting>
  <conditionalFormatting sqref="N763">
    <cfRule type="cellIs" dxfId="1560" priority="1549" stopIfTrue="1" operator="lessThan">
      <formula>0</formula>
    </cfRule>
  </conditionalFormatting>
  <conditionalFormatting sqref="F763">
    <cfRule type="expression" dxfId="1559" priority="1550" stopIfTrue="1">
      <formula>AND(NOT(ISBLANK(F763)),ISERROR(MATCH(F763,categories,0)))</formula>
    </cfRule>
    <cfRule type="expression" dxfId="1558" priority="1551" stopIfTrue="1">
      <formula>OR(F763="[Balance]",F763="[Transfer]",ISBLANK(F763))</formula>
    </cfRule>
    <cfRule type="expression" dxfId="1557" priority="1552" stopIfTrue="1">
      <formula>OR(ISERROR(MATCH(F763,yearlyA,0)),ISERROR(MATCH(F763,monthlyA,0)))</formula>
    </cfRule>
  </conditionalFormatting>
  <conditionalFormatting sqref="A763">
    <cfRule type="expression" dxfId="1556" priority="1553" stopIfTrue="1">
      <formula>AND(ISERROR(MATCH(A763,accounts,0)),NOT(ISBLANK(A763)))</formula>
    </cfRule>
  </conditionalFormatting>
  <conditionalFormatting sqref="N763">
    <cfRule type="cellIs" dxfId="1555" priority="1544" stopIfTrue="1" operator="lessThan">
      <formula>0</formula>
    </cfRule>
  </conditionalFormatting>
  <conditionalFormatting sqref="F763">
    <cfRule type="expression" dxfId="1554" priority="1545" stopIfTrue="1">
      <formula>AND(NOT(ISBLANK(F763)),ISERROR(MATCH(F763,categories,0)))</formula>
    </cfRule>
    <cfRule type="expression" dxfId="1553" priority="1546" stopIfTrue="1">
      <formula>OR(F763="[Balance]",F763="[Transfer]",ISBLANK(F763))</formula>
    </cfRule>
    <cfRule type="expression" dxfId="1552" priority="1547" stopIfTrue="1">
      <formula>OR(ISERROR(MATCH(F763,yearlyA,0)),ISERROR(MATCH(F763,monthlyA,0)))</formula>
    </cfRule>
  </conditionalFormatting>
  <conditionalFormatting sqref="A763">
    <cfRule type="expression" dxfId="1551" priority="1548" stopIfTrue="1">
      <formula>AND(ISERROR(MATCH(A763,accounts,0)),NOT(ISBLANK(A763)))</formula>
    </cfRule>
  </conditionalFormatting>
  <conditionalFormatting sqref="N764">
    <cfRule type="cellIs" dxfId="1550" priority="1539" stopIfTrue="1" operator="lessThan">
      <formula>0</formula>
    </cfRule>
  </conditionalFormatting>
  <conditionalFormatting sqref="F764">
    <cfRule type="expression" dxfId="1549" priority="1540" stopIfTrue="1">
      <formula>AND(NOT(ISBLANK(F764)),ISERROR(MATCH(F764,categories,0)))</formula>
    </cfRule>
    <cfRule type="expression" dxfId="1548" priority="1541" stopIfTrue="1">
      <formula>OR(F764="[Balance]",F764="[Transfer]",ISBLANK(F764))</formula>
    </cfRule>
    <cfRule type="expression" dxfId="1547" priority="1542" stopIfTrue="1">
      <formula>OR(ISERROR(MATCH(F764,yearlyA,0)),ISERROR(MATCH(F764,monthlyA,0)))</formula>
    </cfRule>
  </conditionalFormatting>
  <conditionalFormatting sqref="A764">
    <cfRule type="expression" dxfId="1546" priority="1543" stopIfTrue="1">
      <formula>AND(ISERROR(MATCH(A764,accounts,0)),NOT(ISBLANK(A764)))</formula>
    </cfRule>
  </conditionalFormatting>
  <conditionalFormatting sqref="N764">
    <cfRule type="cellIs" dxfId="1545" priority="1534" stopIfTrue="1" operator="lessThan">
      <formula>0</formula>
    </cfRule>
  </conditionalFormatting>
  <conditionalFormatting sqref="F764">
    <cfRule type="expression" dxfId="1544" priority="1535" stopIfTrue="1">
      <formula>AND(NOT(ISBLANK(F764)),ISERROR(MATCH(F764,categories,0)))</formula>
    </cfRule>
    <cfRule type="expression" dxfId="1543" priority="1536" stopIfTrue="1">
      <formula>OR(F764="[Balance]",F764="[Transfer]",ISBLANK(F764))</formula>
    </cfRule>
    <cfRule type="expression" dxfId="1542" priority="1537" stopIfTrue="1">
      <formula>OR(ISERROR(MATCH(F764,yearlyA,0)),ISERROR(MATCH(F764,monthlyA,0)))</formula>
    </cfRule>
  </conditionalFormatting>
  <conditionalFormatting sqref="A764">
    <cfRule type="expression" dxfId="1541" priority="1538" stopIfTrue="1">
      <formula>AND(ISERROR(MATCH(A764,accounts,0)),NOT(ISBLANK(A764)))</formula>
    </cfRule>
  </conditionalFormatting>
  <conditionalFormatting sqref="N766">
    <cfRule type="cellIs" dxfId="1540" priority="1529" stopIfTrue="1" operator="lessThan">
      <formula>0</formula>
    </cfRule>
  </conditionalFormatting>
  <conditionalFormatting sqref="F766">
    <cfRule type="expression" dxfId="1539" priority="1530" stopIfTrue="1">
      <formula>AND(NOT(ISBLANK(F766)),ISERROR(MATCH(F766,categories,0)))</formula>
    </cfRule>
    <cfRule type="expression" dxfId="1538" priority="1531" stopIfTrue="1">
      <formula>OR(F766="[Balance]",F766="[Transfer]",ISBLANK(F766))</formula>
    </cfRule>
    <cfRule type="expression" dxfId="1537" priority="1532" stopIfTrue="1">
      <formula>OR(ISERROR(MATCH(F766,yearlyA,0)),ISERROR(MATCH(F766,monthlyA,0)))</formula>
    </cfRule>
  </conditionalFormatting>
  <conditionalFormatting sqref="A766">
    <cfRule type="expression" dxfId="1536" priority="1533" stopIfTrue="1">
      <formula>AND(ISERROR(MATCH(A766,accounts,0)),NOT(ISBLANK(A766)))</formula>
    </cfRule>
  </conditionalFormatting>
  <conditionalFormatting sqref="N766">
    <cfRule type="cellIs" dxfId="1535" priority="1524" stopIfTrue="1" operator="lessThan">
      <formula>0</formula>
    </cfRule>
  </conditionalFormatting>
  <conditionalFormatting sqref="F766">
    <cfRule type="expression" dxfId="1534" priority="1525" stopIfTrue="1">
      <formula>AND(NOT(ISBLANK(F766)),ISERROR(MATCH(F766,categories,0)))</formula>
    </cfRule>
    <cfRule type="expression" dxfId="1533" priority="1526" stopIfTrue="1">
      <formula>OR(F766="[Balance]",F766="[Transfer]",ISBLANK(F766))</formula>
    </cfRule>
    <cfRule type="expression" dxfId="1532" priority="1527" stopIfTrue="1">
      <formula>OR(ISERROR(MATCH(F766,yearlyA,0)),ISERROR(MATCH(F766,monthlyA,0)))</formula>
    </cfRule>
  </conditionalFormatting>
  <conditionalFormatting sqref="A766">
    <cfRule type="expression" dxfId="1531" priority="1528" stopIfTrue="1">
      <formula>AND(ISERROR(MATCH(A766,accounts,0)),NOT(ISBLANK(A766)))</formula>
    </cfRule>
  </conditionalFormatting>
  <conditionalFormatting sqref="N765">
    <cfRule type="cellIs" dxfId="1530" priority="1519" stopIfTrue="1" operator="lessThan">
      <formula>0</formula>
    </cfRule>
  </conditionalFormatting>
  <conditionalFormatting sqref="F765">
    <cfRule type="expression" dxfId="1529" priority="1520" stopIfTrue="1">
      <formula>AND(NOT(ISBLANK(F765)),ISERROR(MATCH(F765,categories,0)))</formula>
    </cfRule>
    <cfRule type="expression" dxfId="1528" priority="1521" stopIfTrue="1">
      <formula>OR(F765="[Balance]",F765="[Transfer]",ISBLANK(F765))</formula>
    </cfRule>
    <cfRule type="expression" dxfId="1527" priority="1522" stopIfTrue="1">
      <formula>OR(ISERROR(MATCH(F765,yearlyA,0)),ISERROR(MATCH(F765,monthlyA,0)))</formula>
    </cfRule>
  </conditionalFormatting>
  <conditionalFormatting sqref="A765">
    <cfRule type="expression" dxfId="1526" priority="1523" stopIfTrue="1">
      <formula>AND(ISERROR(MATCH(A765,accounts,0)),NOT(ISBLANK(A765)))</formula>
    </cfRule>
  </conditionalFormatting>
  <conditionalFormatting sqref="N765">
    <cfRule type="cellIs" dxfId="1525" priority="1514" stopIfTrue="1" operator="lessThan">
      <formula>0</formula>
    </cfRule>
  </conditionalFormatting>
  <conditionalFormatting sqref="F765">
    <cfRule type="expression" dxfId="1524" priority="1515" stopIfTrue="1">
      <formula>AND(NOT(ISBLANK(F765)),ISERROR(MATCH(F765,categories,0)))</formula>
    </cfRule>
    <cfRule type="expression" dxfId="1523" priority="1516" stopIfTrue="1">
      <formula>OR(F765="[Balance]",F765="[Transfer]",ISBLANK(F765))</formula>
    </cfRule>
    <cfRule type="expression" dxfId="1522" priority="1517" stopIfTrue="1">
      <formula>OR(ISERROR(MATCH(F765,yearlyA,0)),ISERROR(MATCH(F765,monthlyA,0)))</formula>
    </cfRule>
  </conditionalFormatting>
  <conditionalFormatting sqref="A765">
    <cfRule type="expression" dxfId="1521" priority="1518" stopIfTrue="1">
      <formula>AND(ISERROR(MATCH(A765,accounts,0)),NOT(ISBLANK(A765)))</formula>
    </cfRule>
  </conditionalFormatting>
  <conditionalFormatting sqref="N767">
    <cfRule type="cellIs" dxfId="1520" priority="1509" stopIfTrue="1" operator="lessThan">
      <formula>0</formula>
    </cfRule>
  </conditionalFormatting>
  <conditionalFormatting sqref="F767">
    <cfRule type="expression" dxfId="1519" priority="1510" stopIfTrue="1">
      <formula>AND(NOT(ISBLANK(F767)),ISERROR(MATCH(F767,categories,0)))</formula>
    </cfRule>
    <cfRule type="expression" dxfId="1518" priority="1511" stopIfTrue="1">
      <formula>OR(F767="[Balance]",F767="[Transfer]",ISBLANK(F767))</formula>
    </cfRule>
    <cfRule type="expression" dxfId="1517" priority="1512" stopIfTrue="1">
      <formula>OR(ISERROR(MATCH(F767,yearlyA,0)),ISERROR(MATCH(F767,monthlyA,0)))</formula>
    </cfRule>
  </conditionalFormatting>
  <conditionalFormatting sqref="A767">
    <cfRule type="expression" dxfId="1516" priority="1513" stopIfTrue="1">
      <formula>AND(ISERROR(MATCH(A767,accounts,0)),NOT(ISBLANK(A767)))</formula>
    </cfRule>
  </conditionalFormatting>
  <conditionalFormatting sqref="N767">
    <cfRule type="cellIs" dxfId="1515" priority="1504" stopIfTrue="1" operator="lessThan">
      <formula>0</formula>
    </cfRule>
  </conditionalFormatting>
  <conditionalFormatting sqref="F767">
    <cfRule type="expression" dxfId="1514" priority="1505" stopIfTrue="1">
      <formula>AND(NOT(ISBLANK(F767)),ISERROR(MATCH(F767,categories,0)))</formula>
    </cfRule>
    <cfRule type="expression" dxfId="1513" priority="1506" stopIfTrue="1">
      <formula>OR(F767="[Balance]",F767="[Transfer]",ISBLANK(F767))</formula>
    </cfRule>
    <cfRule type="expression" dxfId="1512" priority="1507" stopIfTrue="1">
      <formula>OR(ISERROR(MATCH(F767,yearlyA,0)),ISERROR(MATCH(F767,monthlyA,0)))</formula>
    </cfRule>
  </conditionalFormatting>
  <conditionalFormatting sqref="A767">
    <cfRule type="expression" dxfId="1511" priority="1508" stopIfTrue="1">
      <formula>AND(ISERROR(MATCH(A767,accounts,0)),NOT(ISBLANK(A767)))</formula>
    </cfRule>
  </conditionalFormatting>
  <conditionalFormatting sqref="N769">
    <cfRule type="cellIs" dxfId="1510" priority="1499" stopIfTrue="1" operator="lessThan">
      <formula>0</formula>
    </cfRule>
  </conditionalFormatting>
  <conditionalFormatting sqref="F769">
    <cfRule type="expression" dxfId="1509" priority="1500" stopIfTrue="1">
      <formula>AND(NOT(ISBLANK(F769)),ISERROR(MATCH(F769,categories,0)))</formula>
    </cfRule>
    <cfRule type="expression" dxfId="1508" priority="1501" stopIfTrue="1">
      <formula>OR(F769="[Balance]",F769="[Transfer]",ISBLANK(F769))</formula>
    </cfRule>
    <cfRule type="expression" dxfId="1507" priority="1502" stopIfTrue="1">
      <formula>OR(ISERROR(MATCH(F769,yearlyA,0)),ISERROR(MATCH(F769,monthlyA,0)))</formula>
    </cfRule>
  </conditionalFormatting>
  <conditionalFormatting sqref="A769">
    <cfRule type="expression" dxfId="1506" priority="1503" stopIfTrue="1">
      <formula>AND(ISERROR(MATCH(A769,accounts,0)),NOT(ISBLANK(A769)))</formula>
    </cfRule>
  </conditionalFormatting>
  <conditionalFormatting sqref="N769">
    <cfRule type="cellIs" dxfId="1505" priority="1494" stopIfTrue="1" operator="lessThan">
      <formula>0</formula>
    </cfRule>
  </conditionalFormatting>
  <conditionalFormatting sqref="F769">
    <cfRule type="expression" dxfId="1504" priority="1495" stopIfTrue="1">
      <formula>AND(NOT(ISBLANK(F769)),ISERROR(MATCH(F769,categories,0)))</formula>
    </cfRule>
    <cfRule type="expression" dxfId="1503" priority="1496" stopIfTrue="1">
      <formula>OR(F769="[Balance]",F769="[Transfer]",ISBLANK(F769))</formula>
    </cfRule>
    <cfRule type="expression" dxfId="1502" priority="1497" stopIfTrue="1">
      <formula>OR(ISERROR(MATCH(F769,yearlyA,0)),ISERROR(MATCH(F769,monthlyA,0)))</formula>
    </cfRule>
  </conditionalFormatting>
  <conditionalFormatting sqref="A769">
    <cfRule type="expression" dxfId="1501" priority="1498" stopIfTrue="1">
      <formula>AND(ISERROR(MATCH(A769,accounts,0)),NOT(ISBLANK(A769)))</formula>
    </cfRule>
  </conditionalFormatting>
  <conditionalFormatting sqref="N768">
    <cfRule type="cellIs" dxfId="1500" priority="1489" stopIfTrue="1" operator="lessThan">
      <formula>0</formula>
    </cfRule>
  </conditionalFormatting>
  <conditionalFormatting sqref="F768">
    <cfRule type="expression" dxfId="1499" priority="1490" stopIfTrue="1">
      <formula>AND(NOT(ISBLANK(F768)),ISERROR(MATCH(F768,categories,0)))</formula>
    </cfRule>
    <cfRule type="expression" dxfId="1498" priority="1491" stopIfTrue="1">
      <formula>OR(F768="[Balance]",F768="[Transfer]",ISBLANK(F768))</formula>
    </cfRule>
    <cfRule type="expression" dxfId="1497" priority="1492" stopIfTrue="1">
      <formula>OR(ISERROR(MATCH(F768,yearlyA,0)),ISERROR(MATCH(F768,monthlyA,0)))</formula>
    </cfRule>
  </conditionalFormatting>
  <conditionalFormatting sqref="A768">
    <cfRule type="expression" dxfId="1496" priority="1493" stopIfTrue="1">
      <formula>AND(ISERROR(MATCH(A768,accounts,0)),NOT(ISBLANK(A768)))</formula>
    </cfRule>
  </conditionalFormatting>
  <conditionalFormatting sqref="N768">
    <cfRule type="cellIs" dxfId="1495" priority="1484" stopIfTrue="1" operator="lessThan">
      <formula>0</formula>
    </cfRule>
  </conditionalFormatting>
  <conditionalFormatting sqref="F768">
    <cfRule type="expression" dxfId="1494" priority="1485" stopIfTrue="1">
      <formula>AND(NOT(ISBLANK(F768)),ISERROR(MATCH(F768,categories,0)))</formula>
    </cfRule>
    <cfRule type="expression" dxfId="1493" priority="1486" stopIfTrue="1">
      <formula>OR(F768="[Balance]",F768="[Transfer]",ISBLANK(F768))</formula>
    </cfRule>
    <cfRule type="expression" dxfId="1492" priority="1487" stopIfTrue="1">
      <formula>OR(ISERROR(MATCH(F768,yearlyA,0)),ISERROR(MATCH(F768,monthlyA,0)))</formula>
    </cfRule>
  </conditionalFormatting>
  <conditionalFormatting sqref="A768">
    <cfRule type="expression" dxfId="1491" priority="1488" stopIfTrue="1">
      <formula>AND(ISERROR(MATCH(A768,accounts,0)),NOT(ISBLANK(A768)))</formula>
    </cfRule>
  </conditionalFormatting>
  <conditionalFormatting sqref="N770">
    <cfRule type="cellIs" dxfId="1490" priority="1479" stopIfTrue="1" operator="lessThan">
      <formula>0</formula>
    </cfRule>
  </conditionalFormatting>
  <conditionalFormatting sqref="F770">
    <cfRule type="expression" dxfId="1489" priority="1480" stopIfTrue="1">
      <formula>AND(NOT(ISBLANK(F770)),ISERROR(MATCH(F770,categories,0)))</formula>
    </cfRule>
    <cfRule type="expression" dxfId="1488" priority="1481" stopIfTrue="1">
      <formula>OR(F770="[Balance]",F770="[Transfer]",ISBLANK(F770))</formula>
    </cfRule>
    <cfRule type="expression" dxfId="1487" priority="1482" stopIfTrue="1">
      <formula>OR(ISERROR(MATCH(F770,yearlyA,0)),ISERROR(MATCH(F770,monthlyA,0)))</formula>
    </cfRule>
  </conditionalFormatting>
  <conditionalFormatting sqref="A770">
    <cfRule type="expression" dxfId="1486" priority="1483" stopIfTrue="1">
      <formula>AND(ISERROR(MATCH(A770,accounts,0)),NOT(ISBLANK(A770)))</formula>
    </cfRule>
  </conditionalFormatting>
  <conditionalFormatting sqref="N770">
    <cfRule type="cellIs" dxfId="1485" priority="1474" stopIfTrue="1" operator="lessThan">
      <formula>0</formula>
    </cfRule>
  </conditionalFormatting>
  <conditionalFormatting sqref="F770">
    <cfRule type="expression" dxfId="1484" priority="1475" stopIfTrue="1">
      <formula>AND(NOT(ISBLANK(F770)),ISERROR(MATCH(F770,categories,0)))</formula>
    </cfRule>
    <cfRule type="expression" dxfId="1483" priority="1476" stopIfTrue="1">
      <formula>OR(F770="[Balance]",F770="[Transfer]",ISBLANK(F770))</formula>
    </cfRule>
    <cfRule type="expression" dxfId="1482" priority="1477" stopIfTrue="1">
      <formula>OR(ISERROR(MATCH(F770,yearlyA,0)),ISERROR(MATCH(F770,monthlyA,0)))</formula>
    </cfRule>
  </conditionalFormatting>
  <conditionalFormatting sqref="A770">
    <cfRule type="expression" dxfId="1481" priority="1478" stopIfTrue="1">
      <formula>AND(ISERROR(MATCH(A770,accounts,0)),NOT(ISBLANK(A770)))</formula>
    </cfRule>
  </conditionalFormatting>
  <conditionalFormatting sqref="N771">
    <cfRule type="cellIs" dxfId="1480" priority="1469" stopIfTrue="1" operator="lessThan">
      <formula>0</formula>
    </cfRule>
  </conditionalFormatting>
  <conditionalFormatting sqref="F771">
    <cfRule type="expression" dxfId="1479" priority="1470" stopIfTrue="1">
      <formula>AND(NOT(ISBLANK(F771)),ISERROR(MATCH(F771,categories,0)))</formula>
    </cfRule>
    <cfRule type="expression" dxfId="1478" priority="1471" stopIfTrue="1">
      <formula>OR(F771="[Balance]",F771="[Transfer]",ISBLANK(F771))</formula>
    </cfRule>
    <cfRule type="expression" dxfId="1477" priority="1472" stopIfTrue="1">
      <formula>OR(ISERROR(MATCH(F771,yearlyA,0)),ISERROR(MATCH(F771,monthlyA,0)))</formula>
    </cfRule>
  </conditionalFormatting>
  <conditionalFormatting sqref="A771">
    <cfRule type="expression" dxfId="1476" priority="1473" stopIfTrue="1">
      <formula>AND(ISERROR(MATCH(A771,accounts,0)),NOT(ISBLANK(A771)))</formula>
    </cfRule>
  </conditionalFormatting>
  <conditionalFormatting sqref="N771">
    <cfRule type="cellIs" dxfId="1475" priority="1464" stopIfTrue="1" operator="lessThan">
      <formula>0</formula>
    </cfRule>
  </conditionalFormatting>
  <conditionalFormatting sqref="F771">
    <cfRule type="expression" dxfId="1474" priority="1465" stopIfTrue="1">
      <formula>AND(NOT(ISBLANK(F771)),ISERROR(MATCH(F771,categories,0)))</formula>
    </cfRule>
    <cfRule type="expression" dxfId="1473" priority="1466" stopIfTrue="1">
      <formula>OR(F771="[Balance]",F771="[Transfer]",ISBLANK(F771))</formula>
    </cfRule>
    <cfRule type="expression" dxfId="1472" priority="1467" stopIfTrue="1">
      <formula>OR(ISERROR(MATCH(F771,yearlyA,0)),ISERROR(MATCH(F771,monthlyA,0)))</formula>
    </cfRule>
  </conditionalFormatting>
  <conditionalFormatting sqref="A771">
    <cfRule type="expression" dxfId="1471" priority="1468" stopIfTrue="1">
      <formula>AND(ISERROR(MATCH(A771,accounts,0)),NOT(ISBLANK(A771)))</formula>
    </cfRule>
  </conditionalFormatting>
  <conditionalFormatting sqref="N772">
    <cfRule type="cellIs" dxfId="1470" priority="1459" stopIfTrue="1" operator="lessThan">
      <formula>0</formula>
    </cfRule>
  </conditionalFormatting>
  <conditionalFormatting sqref="F772">
    <cfRule type="expression" dxfId="1469" priority="1460" stopIfTrue="1">
      <formula>AND(NOT(ISBLANK(F772)),ISERROR(MATCH(F772,categories,0)))</formula>
    </cfRule>
    <cfRule type="expression" dxfId="1468" priority="1461" stopIfTrue="1">
      <formula>OR(F772="[Balance]",F772="[Transfer]",ISBLANK(F772))</formula>
    </cfRule>
    <cfRule type="expression" dxfId="1467" priority="1462" stopIfTrue="1">
      <formula>OR(ISERROR(MATCH(F772,yearlyA,0)),ISERROR(MATCH(F772,monthlyA,0)))</formula>
    </cfRule>
  </conditionalFormatting>
  <conditionalFormatting sqref="A772">
    <cfRule type="expression" dxfId="1466" priority="1463" stopIfTrue="1">
      <formula>AND(ISERROR(MATCH(A772,accounts,0)),NOT(ISBLANK(A772)))</formula>
    </cfRule>
  </conditionalFormatting>
  <conditionalFormatting sqref="N772">
    <cfRule type="cellIs" dxfId="1465" priority="1454" stopIfTrue="1" operator="lessThan">
      <formula>0</formula>
    </cfRule>
  </conditionalFormatting>
  <conditionalFormatting sqref="F772">
    <cfRule type="expression" dxfId="1464" priority="1455" stopIfTrue="1">
      <formula>AND(NOT(ISBLANK(F772)),ISERROR(MATCH(F772,categories,0)))</formula>
    </cfRule>
    <cfRule type="expression" dxfId="1463" priority="1456" stopIfTrue="1">
      <formula>OR(F772="[Balance]",F772="[Transfer]",ISBLANK(F772))</formula>
    </cfRule>
    <cfRule type="expression" dxfId="1462" priority="1457" stopIfTrue="1">
      <formula>OR(ISERROR(MATCH(F772,yearlyA,0)),ISERROR(MATCH(F772,monthlyA,0)))</formula>
    </cfRule>
  </conditionalFormatting>
  <conditionalFormatting sqref="A772">
    <cfRule type="expression" dxfId="1461" priority="1458" stopIfTrue="1">
      <formula>AND(ISERROR(MATCH(A772,accounts,0)),NOT(ISBLANK(A772)))</formula>
    </cfRule>
  </conditionalFormatting>
  <conditionalFormatting sqref="N773">
    <cfRule type="cellIs" dxfId="1460" priority="1449" stopIfTrue="1" operator="lessThan">
      <formula>0</formula>
    </cfRule>
  </conditionalFormatting>
  <conditionalFormatting sqref="F773">
    <cfRule type="expression" dxfId="1459" priority="1450" stopIfTrue="1">
      <formula>AND(NOT(ISBLANK(F773)),ISERROR(MATCH(F773,categories,0)))</formula>
    </cfRule>
    <cfRule type="expression" dxfId="1458" priority="1451" stopIfTrue="1">
      <formula>OR(F773="[Balance]",F773="[Transfer]",ISBLANK(F773))</formula>
    </cfRule>
    <cfRule type="expression" dxfId="1457" priority="1452" stopIfTrue="1">
      <formula>OR(ISERROR(MATCH(F773,yearlyA,0)),ISERROR(MATCH(F773,monthlyA,0)))</formula>
    </cfRule>
  </conditionalFormatting>
  <conditionalFormatting sqref="A773">
    <cfRule type="expression" dxfId="1456" priority="1453" stopIfTrue="1">
      <formula>AND(ISERROR(MATCH(A773,accounts,0)),NOT(ISBLANK(A773)))</formula>
    </cfRule>
  </conditionalFormatting>
  <conditionalFormatting sqref="N773">
    <cfRule type="cellIs" dxfId="1455" priority="1444" stopIfTrue="1" operator="lessThan">
      <formula>0</formula>
    </cfRule>
  </conditionalFormatting>
  <conditionalFormatting sqref="F773">
    <cfRule type="expression" dxfId="1454" priority="1445" stopIfTrue="1">
      <formula>AND(NOT(ISBLANK(F773)),ISERROR(MATCH(F773,categories,0)))</formula>
    </cfRule>
    <cfRule type="expression" dxfId="1453" priority="1446" stopIfTrue="1">
      <formula>OR(F773="[Balance]",F773="[Transfer]",ISBLANK(F773))</formula>
    </cfRule>
    <cfRule type="expression" dxfId="1452" priority="1447" stopIfTrue="1">
      <formula>OR(ISERROR(MATCH(F773,yearlyA,0)),ISERROR(MATCH(F773,monthlyA,0)))</formula>
    </cfRule>
  </conditionalFormatting>
  <conditionalFormatting sqref="A773">
    <cfRule type="expression" dxfId="1451" priority="1448" stopIfTrue="1">
      <formula>AND(ISERROR(MATCH(A773,accounts,0)),NOT(ISBLANK(A773)))</formula>
    </cfRule>
  </conditionalFormatting>
  <conditionalFormatting sqref="N775">
    <cfRule type="cellIs" dxfId="1450" priority="1439" stopIfTrue="1" operator="lessThan">
      <formula>0</formula>
    </cfRule>
  </conditionalFormatting>
  <conditionalFormatting sqref="F775">
    <cfRule type="expression" dxfId="1449" priority="1440" stopIfTrue="1">
      <formula>AND(NOT(ISBLANK(F775)),ISERROR(MATCH(F775,categories,0)))</formula>
    </cfRule>
    <cfRule type="expression" dxfId="1448" priority="1441" stopIfTrue="1">
      <formula>OR(F775="[Balance]",F775="[Transfer]",ISBLANK(F775))</formula>
    </cfRule>
    <cfRule type="expression" dxfId="1447" priority="1442" stopIfTrue="1">
      <formula>OR(ISERROR(MATCH(F775,yearlyA,0)),ISERROR(MATCH(F775,monthlyA,0)))</formula>
    </cfRule>
  </conditionalFormatting>
  <conditionalFormatting sqref="A775">
    <cfRule type="expression" dxfId="1446" priority="1443" stopIfTrue="1">
      <formula>AND(ISERROR(MATCH(A775,accounts,0)),NOT(ISBLANK(A775)))</formula>
    </cfRule>
  </conditionalFormatting>
  <conditionalFormatting sqref="N775">
    <cfRule type="cellIs" dxfId="1445" priority="1434" stopIfTrue="1" operator="lessThan">
      <formula>0</formula>
    </cfRule>
  </conditionalFormatting>
  <conditionalFormatting sqref="F775">
    <cfRule type="expression" dxfId="1444" priority="1435" stopIfTrue="1">
      <formula>AND(NOT(ISBLANK(F775)),ISERROR(MATCH(F775,categories,0)))</formula>
    </cfRule>
    <cfRule type="expression" dxfId="1443" priority="1436" stopIfTrue="1">
      <formula>OR(F775="[Balance]",F775="[Transfer]",ISBLANK(F775))</formula>
    </cfRule>
    <cfRule type="expression" dxfId="1442" priority="1437" stopIfTrue="1">
      <formula>OR(ISERROR(MATCH(F775,yearlyA,0)),ISERROR(MATCH(F775,monthlyA,0)))</formula>
    </cfRule>
  </conditionalFormatting>
  <conditionalFormatting sqref="A775">
    <cfRule type="expression" dxfId="1441" priority="1438" stopIfTrue="1">
      <formula>AND(ISERROR(MATCH(A775,accounts,0)),NOT(ISBLANK(A775)))</formula>
    </cfRule>
  </conditionalFormatting>
  <conditionalFormatting sqref="N774">
    <cfRule type="cellIs" dxfId="1440" priority="1429" stopIfTrue="1" operator="lessThan">
      <formula>0</formula>
    </cfRule>
  </conditionalFormatting>
  <conditionalFormatting sqref="F774">
    <cfRule type="expression" dxfId="1439" priority="1430" stopIfTrue="1">
      <formula>AND(NOT(ISBLANK(F774)),ISERROR(MATCH(F774,categories,0)))</formula>
    </cfRule>
    <cfRule type="expression" dxfId="1438" priority="1431" stopIfTrue="1">
      <formula>OR(F774="[Balance]",F774="[Transfer]",ISBLANK(F774))</formula>
    </cfRule>
    <cfRule type="expression" dxfId="1437" priority="1432" stopIfTrue="1">
      <formula>OR(ISERROR(MATCH(F774,yearlyA,0)),ISERROR(MATCH(F774,monthlyA,0)))</formula>
    </cfRule>
  </conditionalFormatting>
  <conditionalFormatting sqref="A774">
    <cfRule type="expression" dxfId="1436" priority="1433" stopIfTrue="1">
      <formula>AND(ISERROR(MATCH(A774,accounts,0)),NOT(ISBLANK(A774)))</formula>
    </cfRule>
  </conditionalFormatting>
  <conditionalFormatting sqref="N774">
    <cfRule type="cellIs" dxfId="1435" priority="1424" stopIfTrue="1" operator="lessThan">
      <formula>0</formula>
    </cfRule>
  </conditionalFormatting>
  <conditionalFormatting sqref="F774">
    <cfRule type="expression" dxfId="1434" priority="1425" stopIfTrue="1">
      <formula>AND(NOT(ISBLANK(F774)),ISERROR(MATCH(F774,categories,0)))</formula>
    </cfRule>
    <cfRule type="expression" dxfId="1433" priority="1426" stopIfTrue="1">
      <formula>OR(F774="[Balance]",F774="[Transfer]",ISBLANK(F774))</formula>
    </cfRule>
    <cfRule type="expression" dxfId="1432" priority="1427" stopIfTrue="1">
      <formula>OR(ISERROR(MATCH(F774,yearlyA,0)),ISERROR(MATCH(F774,monthlyA,0)))</formula>
    </cfRule>
  </conditionalFormatting>
  <conditionalFormatting sqref="A774">
    <cfRule type="expression" dxfId="1431" priority="1428" stopIfTrue="1">
      <formula>AND(ISERROR(MATCH(A774,accounts,0)),NOT(ISBLANK(A774)))</formula>
    </cfRule>
  </conditionalFormatting>
  <conditionalFormatting sqref="N776">
    <cfRule type="cellIs" dxfId="1430" priority="1419" stopIfTrue="1" operator="lessThan">
      <formula>0</formula>
    </cfRule>
  </conditionalFormatting>
  <conditionalFormatting sqref="F776">
    <cfRule type="expression" dxfId="1429" priority="1420" stopIfTrue="1">
      <formula>AND(NOT(ISBLANK(F776)),ISERROR(MATCH(F776,categories,0)))</formula>
    </cfRule>
    <cfRule type="expression" dxfId="1428" priority="1421" stopIfTrue="1">
      <formula>OR(F776="[Balance]",F776="[Transfer]",ISBLANK(F776))</formula>
    </cfRule>
    <cfRule type="expression" dxfId="1427" priority="1422" stopIfTrue="1">
      <formula>OR(ISERROR(MATCH(F776,yearlyA,0)),ISERROR(MATCH(F776,monthlyA,0)))</formula>
    </cfRule>
  </conditionalFormatting>
  <conditionalFormatting sqref="A776">
    <cfRule type="expression" dxfId="1426" priority="1423" stopIfTrue="1">
      <formula>AND(ISERROR(MATCH(A776,accounts,0)),NOT(ISBLANK(A776)))</formula>
    </cfRule>
  </conditionalFormatting>
  <conditionalFormatting sqref="N776">
    <cfRule type="cellIs" dxfId="1425" priority="1414" stopIfTrue="1" operator="lessThan">
      <formula>0</formula>
    </cfRule>
  </conditionalFormatting>
  <conditionalFormatting sqref="F776">
    <cfRule type="expression" dxfId="1424" priority="1415" stopIfTrue="1">
      <formula>AND(NOT(ISBLANK(F776)),ISERROR(MATCH(F776,categories,0)))</formula>
    </cfRule>
    <cfRule type="expression" dxfId="1423" priority="1416" stopIfTrue="1">
      <formula>OR(F776="[Balance]",F776="[Transfer]",ISBLANK(F776))</formula>
    </cfRule>
    <cfRule type="expression" dxfId="1422" priority="1417" stopIfTrue="1">
      <formula>OR(ISERROR(MATCH(F776,yearlyA,0)),ISERROR(MATCH(F776,monthlyA,0)))</formula>
    </cfRule>
  </conditionalFormatting>
  <conditionalFormatting sqref="A776">
    <cfRule type="expression" dxfId="1421" priority="1418" stopIfTrue="1">
      <formula>AND(ISERROR(MATCH(A776,accounts,0)),NOT(ISBLANK(A776)))</formula>
    </cfRule>
  </conditionalFormatting>
  <conditionalFormatting sqref="N777">
    <cfRule type="cellIs" dxfId="1420" priority="1409" stopIfTrue="1" operator="lessThan">
      <formula>0</formula>
    </cfRule>
  </conditionalFormatting>
  <conditionalFormatting sqref="F777">
    <cfRule type="expression" dxfId="1419" priority="1410" stopIfTrue="1">
      <formula>AND(NOT(ISBLANK(F777)),ISERROR(MATCH(F777,categories,0)))</formula>
    </cfRule>
    <cfRule type="expression" dxfId="1418" priority="1411" stopIfTrue="1">
      <formula>OR(F777="[Balance]",F777="[Transfer]",ISBLANK(F777))</formula>
    </cfRule>
    <cfRule type="expression" dxfId="1417" priority="1412" stopIfTrue="1">
      <formula>OR(ISERROR(MATCH(F777,yearlyA,0)),ISERROR(MATCH(F777,monthlyA,0)))</formula>
    </cfRule>
  </conditionalFormatting>
  <conditionalFormatting sqref="A777">
    <cfRule type="expression" dxfId="1416" priority="1413" stopIfTrue="1">
      <formula>AND(ISERROR(MATCH(A777,accounts,0)),NOT(ISBLANK(A777)))</formula>
    </cfRule>
  </conditionalFormatting>
  <conditionalFormatting sqref="N777">
    <cfRule type="cellIs" dxfId="1415" priority="1404" stopIfTrue="1" operator="lessThan">
      <formula>0</formula>
    </cfRule>
  </conditionalFormatting>
  <conditionalFormatting sqref="F777">
    <cfRule type="expression" dxfId="1414" priority="1405" stopIfTrue="1">
      <formula>AND(NOT(ISBLANK(F777)),ISERROR(MATCH(F777,categories,0)))</formula>
    </cfRule>
    <cfRule type="expression" dxfId="1413" priority="1406" stopIfTrue="1">
      <formula>OR(F777="[Balance]",F777="[Transfer]",ISBLANK(F777))</formula>
    </cfRule>
    <cfRule type="expression" dxfId="1412" priority="1407" stopIfTrue="1">
      <formula>OR(ISERROR(MATCH(F777,yearlyA,0)),ISERROR(MATCH(F777,monthlyA,0)))</formula>
    </cfRule>
  </conditionalFormatting>
  <conditionalFormatting sqref="A777">
    <cfRule type="expression" dxfId="1411" priority="1408" stopIfTrue="1">
      <formula>AND(ISERROR(MATCH(A777,accounts,0)),NOT(ISBLANK(A777)))</formula>
    </cfRule>
  </conditionalFormatting>
  <conditionalFormatting sqref="N779">
    <cfRule type="cellIs" dxfId="1410" priority="1399" stopIfTrue="1" operator="lessThan">
      <formula>0</formula>
    </cfRule>
  </conditionalFormatting>
  <conditionalFormatting sqref="F779">
    <cfRule type="expression" dxfId="1409" priority="1400" stopIfTrue="1">
      <formula>AND(NOT(ISBLANK(F779)),ISERROR(MATCH(F779,categories,0)))</formula>
    </cfRule>
    <cfRule type="expression" dxfId="1408" priority="1401" stopIfTrue="1">
      <formula>OR(F779="[Balance]",F779="[Transfer]",ISBLANK(F779))</formula>
    </cfRule>
    <cfRule type="expression" dxfId="1407" priority="1402" stopIfTrue="1">
      <formula>OR(ISERROR(MATCH(F779,yearlyA,0)),ISERROR(MATCH(F779,monthlyA,0)))</formula>
    </cfRule>
  </conditionalFormatting>
  <conditionalFormatting sqref="A779">
    <cfRule type="expression" dxfId="1406" priority="1403" stopIfTrue="1">
      <formula>AND(ISERROR(MATCH(A779,accounts,0)),NOT(ISBLANK(A779)))</formula>
    </cfRule>
  </conditionalFormatting>
  <conditionalFormatting sqref="N779">
    <cfRule type="cellIs" dxfId="1405" priority="1394" stopIfTrue="1" operator="lessThan">
      <formula>0</formula>
    </cfRule>
  </conditionalFormatting>
  <conditionalFormatting sqref="F779">
    <cfRule type="expression" dxfId="1404" priority="1395" stopIfTrue="1">
      <formula>AND(NOT(ISBLANK(F779)),ISERROR(MATCH(F779,categories,0)))</formula>
    </cfRule>
    <cfRule type="expression" dxfId="1403" priority="1396" stopIfTrue="1">
      <formula>OR(F779="[Balance]",F779="[Transfer]",ISBLANK(F779))</formula>
    </cfRule>
    <cfRule type="expression" dxfId="1402" priority="1397" stopIfTrue="1">
      <formula>OR(ISERROR(MATCH(F779,yearlyA,0)),ISERROR(MATCH(F779,monthlyA,0)))</formula>
    </cfRule>
  </conditionalFormatting>
  <conditionalFormatting sqref="A779">
    <cfRule type="expression" dxfId="1401" priority="1398" stopIfTrue="1">
      <formula>AND(ISERROR(MATCH(A779,accounts,0)),NOT(ISBLANK(A779)))</formula>
    </cfRule>
  </conditionalFormatting>
  <conditionalFormatting sqref="N778">
    <cfRule type="cellIs" dxfId="1400" priority="1389" stopIfTrue="1" operator="lessThan">
      <formula>0</formula>
    </cfRule>
  </conditionalFormatting>
  <conditionalFormatting sqref="F778">
    <cfRule type="expression" dxfId="1399" priority="1390" stopIfTrue="1">
      <formula>AND(NOT(ISBLANK(F778)),ISERROR(MATCH(F778,categories,0)))</formula>
    </cfRule>
    <cfRule type="expression" dxfId="1398" priority="1391" stopIfTrue="1">
      <formula>OR(F778="[Balance]",F778="[Transfer]",ISBLANK(F778))</formula>
    </cfRule>
    <cfRule type="expression" dxfId="1397" priority="1392" stopIfTrue="1">
      <formula>OR(ISERROR(MATCH(F778,yearlyA,0)),ISERROR(MATCH(F778,monthlyA,0)))</formula>
    </cfRule>
  </conditionalFormatting>
  <conditionalFormatting sqref="A778">
    <cfRule type="expression" dxfId="1396" priority="1393" stopIfTrue="1">
      <formula>AND(ISERROR(MATCH(A778,accounts,0)),NOT(ISBLANK(A778)))</formula>
    </cfRule>
  </conditionalFormatting>
  <conditionalFormatting sqref="N778">
    <cfRule type="cellIs" dxfId="1395" priority="1384" stopIfTrue="1" operator="lessThan">
      <formula>0</formula>
    </cfRule>
  </conditionalFormatting>
  <conditionalFormatting sqref="F778">
    <cfRule type="expression" dxfId="1394" priority="1385" stopIfTrue="1">
      <formula>AND(NOT(ISBLANK(F778)),ISERROR(MATCH(F778,categories,0)))</formula>
    </cfRule>
    <cfRule type="expression" dxfId="1393" priority="1386" stopIfTrue="1">
      <formula>OR(F778="[Balance]",F778="[Transfer]",ISBLANK(F778))</formula>
    </cfRule>
    <cfRule type="expression" dxfId="1392" priority="1387" stopIfTrue="1">
      <formula>OR(ISERROR(MATCH(F778,yearlyA,0)),ISERROR(MATCH(F778,monthlyA,0)))</formula>
    </cfRule>
  </conditionalFormatting>
  <conditionalFormatting sqref="A778">
    <cfRule type="expression" dxfId="1391" priority="1388" stopIfTrue="1">
      <formula>AND(ISERROR(MATCH(A778,accounts,0)),NOT(ISBLANK(A778)))</formula>
    </cfRule>
  </conditionalFormatting>
  <conditionalFormatting sqref="N780">
    <cfRule type="cellIs" dxfId="1390" priority="1379" stopIfTrue="1" operator="lessThan">
      <formula>0</formula>
    </cfRule>
  </conditionalFormatting>
  <conditionalFormatting sqref="F780">
    <cfRule type="expression" dxfId="1389" priority="1380" stopIfTrue="1">
      <formula>AND(NOT(ISBLANK(F780)),ISERROR(MATCH(F780,categories,0)))</formula>
    </cfRule>
    <cfRule type="expression" dxfId="1388" priority="1381" stopIfTrue="1">
      <formula>OR(F780="[Balance]",F780="[Transfer]",ISBLANK(F780))</formula>
    </cfRule>
    <cfRule type="expression" dxfId="1387" priority="1382" stopIfTrue="1">
      <formula>OR(ISERROR(MATCH(F780,yearlyA,0)),ISERROR(MATCH(F780,monthlyA,0)))</formula>
    </cfRule>
  </conditionalFormatting>
  <conditionalFormatting sqref="A780">
    <cfRule type="expression" dxfId="1386" priority="1383" stopIfTrue="1">
      <formula>AND(ISERROR(MATCH(A780,accounts,0)),NOT(ISBLANK(A780)))</formula>
    </cfRule>
  </conditionalFormatting>
  <conditionalFormatting sqref="N780">
    <cfRule type="cellIs" dxfId="1385" priority="1374" stopIfTrue="1" operator="lessThan">
      <formula>0</formula>
    </cfRule>
  </conditionalFormatting>
  <conditionalFormatting sqref="F780">
    <cfRule type="expression" dxfId="1384" priority="1375" stopIfTrue="1">
      <formula>AND(NOT(ISBLANK(F780)),ISERROR(MATCH(F780,categories,0)))</formula>
    </cfRule>
    <cfRule type="expression" dxfId="1383" priority="1376" stopIfTrue="1">
      <formula>OR(F780="[Balance]",F780="[Transfer]",ISBLANK(F780))</formula>
    </cfRule>
    <cfRule type="expression" dxfId="1382" priority="1377" stopIfTrue="1">
      <formula>OR(ISERROR(MATCH(F780,yearlyA,0)),ISERROR(MATCH(F780,monthlyA,0)))</formula>
    </cfRule>
  </conditionalFormatting>
  <conditionalFormatting sqref="A780">
    <cfRule type="expression" dxfId="1381" priority="1378" stopIfTrue="1">
      <formula>AND(ISERROR(MATCH(A780,accounts,0)),NOT(ISBLANK(A780)))</formula>
    </cfRule>
  </conditionalFormatting>
  <conditionalFormatting sqref="N781">
    <cfRule type="cellIs" dxfId="1380" priority="1369" stopIfTrue="1" operator="lessThan">
      <formula>0</formula>
    </cfRule>
  </conditionalFormatting>
  <conditionalFormatting sqref="F781">
    <cfRule type="expression" dxfId="1379" priority="1370" stopIfTrue="1">
      <formula>AND(NOT(ISBLANK(F781)),ISERROR(MATCH(F781,categories,0)))</formula>
    </cfRule>
    <cfRule type="expression" dxfId="1378" priority="1371" stopIfTrue="1">
      <formula>OR(F781="[Balance]",F781="[Transfer]",ISBLANK(F781))</formula>
    </cfRule>
    <cfRule type="expression" dxfId="1377" priority="1372" stopIfTrue="1">
      <formula>OR(ISERROR(MATCH(F781,yearlyA,0)),ISERROR(MATCH(F781,monthlyA,0)))</formula>
    </cfRule>
  </conditionalFormatting>
  <conditionalFormatting sqref="A781">
    <cfRule type="expression" dxfId="1376" priority="1373" stopIfTrue="1">
      <formula>AND(ISERROR(MATCH(A781,accounts,0)),NOT(ISBLANK(A781)))</formula>
    </cfRule>
  </conditionalFormatting>
  <conditionalFormatting sqref="N781">
    <cfRule type="cellIs" dxfId="1375" priority="1364" stopIfTrue="1" operator="lessThan">
      <formula>0</formula>
    </cfRule>
  </conditionalFormatting>
  <conditionalFormatting sqref="F781">
    <cfRule type="expression" dxfId="1374" priority="1365" stopIfTrue="1">
      <formula>AND(NOT(ISBLANK(F781)),ISERROR(MATCH(F781,categories,0)))</formula>
    </cfRule>
    <cfRule type="expression" dxfId="1373" priority="1366" stopIfTrue="1">
      <formula>OR(F781="[Balance]",F781="[Transfer]",ISBLANK(F781))</formula>
    </cfRule>
    <cfRule type="expression" dxfId="1372" priority="1367" stopIfTrue="1">
      <formula>OR(ISERROR(MATCH(F781,yearlyA,0)),ISERROR(MATCH(F781,monthlyA,0)))</formula>
    </cfRule>
  </conditionalFormatting>
  <conditionalFormatting sqref="A781">
    <cfRule type="expression" dxfId="1371" priority="1368" stopIfTrue="1">
      <formula>AND(ISERROR(MATCH(A781,accounts,0)),NOT(ISBLANK(A781)))</formula>
    </cfRule>
  </conditionalFormatting>
  <conditionalFormatting sqref="N783">
    <cfRule type="cellIs" dxfId="1370" priority="1359" stopIfTrue="1" operator="lessThan">
      <formula>0</formula>
    </cfRule>
  </conditionalFormatting>
  <conditionalFormatting sqref="F783">
    <cfRule type="expression" dxfId="1369" priority="1360" stopIfTrue="1">
      <formula>AND(NOT(ISBLANK(F783)),ISERROR(MATCH(F783,categories,0)))</formula>
    </cfRule>
    <cfRule type="expression" dxfId="1368" priority="1361" stopIfTrue="1">
      <formula>OR(F783="[Balance]",F783="[Transfer]",ISBLANK(F783))</formula>
    </cfRule>
    <cfRule type="expression" dxfId="1367" priority="1362" stopIfTrue="1">
      <formula>OR(ISERROR(MATCH(F783,yearlyA,0)),ISERROR(MATCH(F783,monthlyA,0)))</formula>
    </cfRule>
  </conditionalFormatting>
  <conditionalFormatting sqref="A783">
    <cfRule type="expression" dxfId="1366" priority="1363" stopIfTrue="1">
      <formula>AND(ISERROR(MATCH(A783,accounts,0)),NOT(ISBLANK(A783)))</formula>
    </cfRule>
  </conditionalFormatting>
  <conditionalFormatting sqref="N783">
    <cfRule type="cellIs" dxfId="1365" priority="1354" stopIfTrue="1" operator="lessThan">
      <formula>0</formula>
    </cfRule>
  </conditionalFormatting>
  <conditionalFormatting sqref="F783">
    <cfRule type="expression" dxfId="1364" priority="1355" stopIfTrue="1">
      <formula>AND(NOT(ISBLANK(F783)),ISERROR(MATCH(F783,categories,0)))</formula>
    </cfRule>
    <cfRule type="expression" dxfId="1363" priority="1356" stopIfTrue="1">
      <formula>OR(F783="[Balance]",F783="[Transfer]",ISBLANK(F783))</formula>
    </cfRule>
    <cfRule type="expression" dxfId="1362" priority="1357" stopIfTrue="1">
      <formula>OR(ISERROR(MATCH(F783,yearlyA,0)),ISERROR(MATCH(F783,monthlyA,0)))</formula>
    </cfRule>
  </conditionalFormatting>
  <conditionalFormatting sqref="A783">
    <cfRule type="expression" dxfId="1361" priority="1358" stopIfTrue="1">
      <formula>AND(ISERROR(MATCH(A783,accounts,0)),NOT(ISBLANK(A783)))</formula>
    </cfRule>
  </conditionalFormatting>
  <conditionalFormatting sqref="N782">
    <cfRule type="cellIs" dxfId="1360" priority="1349" stopIfTrue="1" operator="lessThan">
      <formula>0</formula>
    </cfRule>
  </conditionalFormatting>
  <conditionalFormatting sqref="F782">
    <cfRule type="expression" dxfId="1359" priority="1350" stopIfTrue="1">
      <formula>AND(NOT(ISBLANK(F782)),ISERROR(MATCH(F782,categories,0)))</formula>
    </cfRule>
    <cfRule type="expression" dxfId="1358" priority="1351" stopIfTrue="1">
      <formula>OR(F782="[Balance]",F782="[Transfer]",ISBLANK(F782))</formula>
    </cfRule>
    <cfRule type="expression" dxfId="1357" priority="1352" stopIfTrue="1">
      <formula>OR(ISERROR(MATCH(F782,yearlyA,0)),ISERROR(MATCH(F782,monthlyA,0)))</formula>
    </cfRule>
  </conditionalFormatting>
  <conditionalFormatting sqref="A782">
    <cfRule type="expression" dxfId="1356" priority="1353" stopIfTrue="1">
      <formula>AND(ISERROR(MATCH(A782,accounts,0)),NOT(ISBLANK(A782)))</formula>
    </cfRule>
  </conditionalFormatting>
  <conditionalFormatting sqref="N782">
    <cfRule type="cellIs" dxfId="1355" priority="1344" stopIfTrue="1" operator="lessThan">
      <formula>0</formula>
    </cfRule>
  </conditionalFormatting>
  <conditionalFormatting sqref="F782">
    <cfRule type="expression" dxfId="1354" priority="1345" stopIfTrue="1">
      <formula>AND(NOT(ISBLANK(F782)),ISERROR(MATCH(F782,categories,0)))</formula>
    </cfRule>
    <cfRule type="expression" dxfId="1353" priority="1346" stopIfTrue="1">
      <formula>OR(F782="[Balance]",F782="[Transfer]",ISBLANK(F782))</formula>
    </cfRule>
    <cfRule type="expression" dxfId="1352" priority="1347" stopIfTrue="1">
      <formula>OR(ISERROR(MATCH(F782,yearlyA,0)),ISERROR(MATCH(F782,monthlyA,0)))</formula>
    </cfRule>
  </conditionalFormatting>
  <conditionalFormatting sqref="A782">
    <cfRule type="expression" dxfId="1351" priority="1348" stopIfTrue="1">
      <formula>AND(ISERROR(MATCH(A782,accounts,0)),NOT(ISBLANK(A782)))</formula>
    </cfRule>
  </conditionalFormatting>
  <conditionalFormatting sqref="N784">
    <cfRule type="cellIs" dxfId="1350" priority="1339" stopIfTrue="1" operator="lessThan">
      <formula>0</formula>
    </cfRule>
  </conditionalFormatting>
  <conditionalFormatting sqref="F784">
    <cfRule type="expression" dxfId="1349" priority="1340" stopIfTrue="1">
      <formula>AND(NOT(ISBLANK(F784)),ISERROR(MATCH(F784,categories,0)))</formula>
    </cfRule>
    <cfRule type="expression" dxfId="1348" priority="1341" stopIfTrue="1">
      <formula>OR(F784="[Balance]",F784="[Transfer]",ISBLANK(F784))</formula>
    </cfRule>
    <cfRule type="expression" dxfId="1347" priority="1342" stopIfTrue="1">
      <formula>OR(ISERROR(MATCH(F784,yearlyA,0)),ISERROR(MATCH(F784,monthlyA,0)))</formula>
    </cfRule>
  </conditionalFormatting>
  <conditionalFormatting sqref="A784">
    <cfRule type="expression" dxfId="1346" priority="1343" stopIfTrue="1">
      <formula>AND(ISERROR(MATCH(A784,accounts,0)),NOT(ISBLANK(A784)))</formula>
    </cfRule>
  </conditionalFormatting>
  <conditionalFormatting sqref="N784">
    <cfRule type="cellIs" dxfId="1345" priority="1334" stopIfTrue="1" operator="lessThan">
      <formula>0</formula>
    </cfRule>
  </conditionalFormatting>
  <conditionalFormatting sqref="F784">
    <cfRule type="expression" dxfId="1344" priority="1335" stopIfTrue="1">
      <formula>AND(NOT(ISBLANK(F784)),ISERROR(MATCH(F784,categories,0)))</formula>
    </cfRule>
    <cfRule type="expression" dxfId="1343" priority="1336" stopIfTrue="1">
      <formula>OR(F784="[Balance]",F784="[Transfer]",ISBLANK(F784))</formula>
    </cfRule>
    <cfRule type="expression" dxfId="1342" priority="1337" stopIfTrue="1">
      <formula>OR(ISERROR(MATCH(F784,yearlyA,0)),ISERROR(MATCH(F784,monthlyA,0)))</formula>
    </cfRule>
  </conditionalFormatting>
  <conditionalFormatting sqref="A784">
    <cfRule type="expression" dxfId="1341" priority="1338" stopIfTrue="1">
      <formula>AND(ISERROR(MATCH(A784,accounts,0)),NOT(ISBLANK(A784)))</formula>
    </cfRule>
  </conditionalFormatting>
  <conditionalFormatting sqref="N786">
    <cfRule type="cellIs" dxfId="1340" priority="1329" stopIfTrue="1" operator="lessThan">
      <formula>0</formula>
    </cfRule>
  </conditionalFormatting>
  <conditionalFormatting sqref="F786">
    <cfRule type="expression" dxfId="1339" priority="1330" stopIfTrue="1">
      <formula>AND(NOT(ISBLANK(F786)),ISERROR(MATCH(F786,categories,0)))</formula>
    </cfRule>
    <cfRule type="expression" dxfId="1338" priority="1331" stopIfTrue="1">
      <formula>OR(F786="[Balance]",F786="[Transfer]",ISBLANK(F786))</formula>
    </cfRule>
    <cfRule type="expression" dxfId="1337" priority="1332" stopIfTrue="1">
      <formula>OR(ISERROR(MATCH(F786,yearlyA,0)),ISERROR(MATCH(F786,monthlyA,0)))</formula>
    </cfRule>
  </conditionalFormatting>
  <conditionalFormatting sqref="A786">
    <cfRule type="expression" dxfId="1336" priority="1333" stopIfTrue="1">
      <formula>AND(ISERROR(MATCH(A786,accounts,0)),NOT(ISBLANK(A786)))</formula>
    </cfRule>
  </conditionalFormatting>
  <conditionalFormatting sqref="N786">
    <cfRule type="cellIs" dxfId="1335" priority="1324" stopIfTrue="1" operator="lessThan">
      <formula>0</formula>
    </cfRule>
  </conditionalFormatting>
  <conditionalFormatting sqref="F786">
    <cfRule type="expression" dxfId="1334" priority="1325" stopIfTrue="1">
      <formula>AND(NOT(ISBLANK(F786)),ISERROR(MATCH(F786,categories,0)))</formula>
    </cfRule>
    <cfRule type="expression" dxfId="1333" priority="1326" stopIfTrue="1">
      <formula>OR(F786="[Balance]",F786="[Transfer]",ISBLANK(F786))</formula>
    </cfRule>
    <cfRule type="expression" dxfId="1332" priority="1327" stopIfTrue="1">
      <formula>OR(ISERROR(MATCH(F786,yearlyA,0)),ISERROR(MATCH(F786,monthlyA,0)))</formula>
    </cfRule>
  </conditionalFormatting>
  <conditionalFormatting sqref="A786">
    <cfRule type="expression" dxfId="1331" priority="1328" stopIfTrue="1">
      <formula>AND(ISERROR(MATCH(A786,accounts,0)),NOT(ISBLANK(A786)))</formula>
    </cfRule>
  </conditionalFormatting>
  <conditionalFormatting sqref="N785">
    <cfRule type="cellIs" dxfId="1330" priority="1319" stopIfTrue="1" operator="lessThan">
      <formula>0</formula>
    </cfRule>
  </conditionalFormatting>
  <conditionalFormatting sqref="F785">
    <cfRule type="expression" dxfId="1329" priority="1320" stopIfTrue="1">
      <formula>AND(NOT(ISBLANK(F785)),ISERROR(MATCH(F785,categories,0)))</formula>
    </cfRule>
    <cfRule type="expression" dxfId="1328" priority="1321" stopIfTrue="1">
      <formula>OR(F785="[Balance]",F785="[Transfer]",ISBLANK(F785))</formula>
    </cfRule>
    <cfRule type="expression" dxfId="1327" priority="1322" stopIfTrue="1">
      <formula>OR(ISERROR(MATCH(F785,yearlyA,0)),ISERROR(MATCH(F785,monthlyA,0)))</formula>
    </cfRule>
  </conditionalFormatting>
  <conditionalFormatting sqref="A785">
    <cfRule type="expression" dxfId="1326" priority="1323" stopIfTrue="1">
      <formula>AND(ISERROR(MATCH(A785,accounts,0)),NOT(ISBLANK(A785)))</formula>
    </cfRule>
  </conditionalFormatting>
  <conditionalFormatting sqref="N785">
    <cfRule type="cellIs" dxfId="1325" priority="1314" stopIfTrue="1" operator="lessThan">
      <formula>0</formula>
    </cfRule>
  </conditionalFormatting>
  <conditionalFormatting sqref="F785">
    <cfRule type="expression" dxfId="1324" priority="1315" stopIfTrue="1">
      <formula>AND(NOT(ISBLANK(F785)),ISERROR(MATCH(F785,categories,0)))</formula>
    </cfRule>
    <cfRule type="expression" dxfId="1323" priority="1316" stopIfTrue="1">
      <formula>OR(F785="[Balance]",F785="[Transfer]",ISBLANK(F785))</formula>
    </cfRule>
    <cfRule type="expression" dxfId="1322" priority="1317" stopIfTrue="1">
      <formula>OR(ISERROR(MATCH(F785,yearlyA,0)),ISERROR(MATCH(F785,monthlyA,0)))</formula>
    </cfRule>
  </conditionalFormatting>
  <conditionalFormatting sqref="A785">
    <cfRule type="expression" dxfId="1321" priority="1318" stopIfTrue="1">
      <formula>AND(ISERROR(MATCH(A785,accounts,0)),NOT(ISBLANK(A785)))</formula>
    </cfRule>
  </conditionalFormatting>
  <conditionalFormatting sqref="N787">
    <cfRule type="cellIs" dxfId="1320" priority="1309" stopIfTrue="1" operator="lessThan">
      <formula>0</formula>
    </cfRule>
  </conditionalFormatting>
  <conditionalFormatting sqref="F787">
    <cfRule type="expression" dxfId="1319" priority="1310" stopIfTrue="1">
      <formula>AND(NOT(ISBLANK(F787)),ISERROR(MATCH(F787,categories,0)))</formula>
    </cfRule>
    <cfRule type="expression" dxfId="1318" priority="1311" stopIfTrue="1">
      <formula>OR(F787="[Balance]",F787="[Transfer]",ISBLANK(F787))</formula>
    </cfRule>
    <cfRule type="expression" dxfId="1317" priority="1312" stopIfTrue="1">
      <formula>OR(ISERROR(MATCH(F787,yearlyA,0)),ISERROR(MATCH(F787,monthlyA,0)))</formula>
    </cfRule>
  </conditionalFormatting>
  <conditionalFormatting sqref="A787">
    <cfRule type="expression" dxfId="1316" priority="1313" stopIfTrue="1">
      <formula>AND(ISERROR(MATCH(A787,accounts,0)),NOT(ISBLANK(A787)))</formula>
    </cfRule>
  </conditionalFormatting>
  <conditionalFormatting sqref="N787">
    <cfRule type="cellIs" dxfId="1315" priority="1304" stopIfTrue="1" operator="lessThan">
      <formula>0</formula>
    </cfRule>
  </conditionalFormatting>
  <conditionalFormatting sqref="F787">
    <cfRule type="expression" dxfId="1314" priority="1305" stopIfTrue="1">
      <formula>AND(NOT(ISBLANK(F787)),ISERROR(MATCH(F787,categories,0)))</formula>
    </cfRule>
    <cfRule type="expression" dxfId="1313" priority="1306" stopIfTrue="1">
      <formula>OR(F787="[Balance]",F787="[Transfer]",ISBLANK(F787))</formula>
    </cfRule>
    <cfRule type="expression" dxfId="1312" priority="1307" stopIfTrue="1">
      <formula>OR(ISERROR(MATCH(F787,yearlyA,0)),ISERROR(MATCH(F787,monthlyA,0)))</formula>
    </cfRule>
  </conditionalFormatting>
  <conditionalFormatting sqref="A787">
    <cfRule type="expression" dxfId="1311" priority="1308" stopIfTrue="1">
      <formula>AND(ISERROR(MATCH(A787,accounts,0)),NOT(ISBLANK(A787)))</formula>
    </cfRule>
  </conditionalFormatting>
  <conditionalFormatting sqref="N788">
    <cfRule type="cellIs" dxfId="1310" priority="1299" stopIfTrue="1" operator="lessThan">
      <formula>0</formula>
    </cfRule>
  </conditionalFormatting>
  <conditionalFormatting sqref="F788">
    <cfRule type="expression" dxfId="1309" priority="1300" stopIfTrue="1">
      <formula>AND(NOT(ISBLANK(F788)),ISERROR(MATCH(F788,categories,0)))</formula>
    </cfRule>
    <cfRule type="expression" dxfId="1308" priority="1301" stopIfTrue="1">
      <formula>OR(F788="[Balance]",F788="[Transfer]",ISBLANK(F788))</formula>
    </cfRule>
    <cfRule type="expression" dxfId="1307" priority="1302" stopIfTrue="1">
      <formula>OR(ISERROR(MATCH(F788,yearlyA,0)),ISERROR(MATCH(F788,monthlyA,0)))</formula>
    </cfRule>
  </conditionalFormatting>
  <conditionalFormatting sqref="A788">
    <cfRule type="expression" dxfId="1306" priority="1303" stopIfTrue="1">
      <formula>AND(ISERROR(MATCH(A788,accounts,0)),NOT(ISBLANK(A788)))</formula>
    </cfRule>
  </conditionalFormatting>
  <conditionalFormatting sqref="N788">
    <cfRule type="cellIs" dxfId="1305" priority="1294" stopIfTrue="1" operator="lessThan">
      <formula>0</formula>
    </cfRule>
  </conditionalFormatting>
  <conditionalFormatting sqref="F788">
    <cfRule type="expression" dxfId="1304" priority="1295" stopIfTrue="1">
      <formula>AND(NOT(ISBLANK(F788)),ISERROR(MATCH(F788,categories,0)))</formula>
    </cfRule>
    <cfRule type="expression" dxfId="1303" priority="1296" stopIfTrue="1">
      <formula>OR(F788="[Balance]",F788="[Transfer]",ISBLANK(F788))</formula>
    </cfRule>
    <cfRule type="expression" dxfId="1302" priority="1297" stopIfTrue="1">
      <formula>OR(ISERROR(MATCH(F788,yearlyA,0)),ISERROR(MATCH(F788,monthlyA,0)))</formula>
    </cfRule>
  </conditionalFormatting>
  <conditionalFormatting sqref="A788">
    <cfRule type="expression" dxfId="1301" priority="1298" stopIfTrue="1">
      <formula>AND(ISERROR(MATCH(A788,accounts,0)),NOT(ISBLANK(A788)))</formula>
    </cfRule>
  </conditionalFormatting>
  <conditionalFormatting sqref="N789">
    <cfRule type="cellIs" dxfId="1300" priority="1289" stopIfTrue="1" operator="lessThan">
      <formula>0</formula>
    </cfRule>
  </conditionalFormatting>
  <conditionalFormatting sqref="F789">
    <cfRule type="expression" dxfId="1299" priority="1290" stopIfTrue="1">
      <formula>AND(NOT(ISBLANK(F789)),ISERROR(MATCH(F789,categories,0)))</formula>
    </cfRule>
    <cfRule type="expression" dxfId="1298" priority="1291" stopIfTrue="1">
      <formula>OR(F789="[Balance]",F789="[Transfer]",ISBLANK(F789))</formula>
    </cfRule>
    <cfRule type="expression" dxfId="1297" priority="1292" stopIfTrue="1">
      <formula>OR(ISERROR(MATCH(F789,yearlyA,0)),ISERROR(MATCH(F789,monthlyA,0)))</formula>
    </cfRule>
  </conditionalFormatting>
  <conditionalFormatting sqref="A789">
    <cfRule type="expression" dxfId="1296" priority="1293" stopIfTrue="1">
      <formula>AND(ISERROR(MATCH(A789,accounts,0)),NOT(ISBLANK(A789)))</formula>
    </cfRule>
  </conditionalFormatting>
  <conditionalFormatting sqref="N789">
    <cfRule type="cellIs" dxfId="1295" priority="1284" stopIfTrue="1" operator="lessThan">
      <formula>0</formula>
    </cfRule>
  </conditionalFormatting>
  <conditionalFormatting sqref="F789">
    <cfRule type="expression" dxfId="1294" priority="1285" stopIfTrue="1">
      <formula>AND(NOT(ISBLANK(F789)),ISERROR(MATCH(F789,categories,0)))</formula>
    </cfRule>
    <cfRule type="expression" dxfId="1293" priority="1286" stopIfTrue="1">
      <formula>OR(F789="[Balance]",F789="[Transfer]",ISBLANK(F789))</formula>
    </cfRule>
    <cfRule type="expression" dxfId="1292" priority="1287" stopIfTrue="1">
      <formula>OR(ISERROR(MATCH(F789,yearlyA,0)),ISERROR(MATCH(F789,monthlyA,0)))</formula>
    </cfRule>
  </conditionalFormatting>
  <conditionalFormatting sqref="A789">
    <cfRule type="expression" dxfId="1291" priority="1288" stopIfTrue="1">
      <formula>AND(ISERROR(MATCH(A789,accounts,0)),NOT(ISBLANK(A789)))</formula>
    </cfRule>
  </conditionalFormatting>
  <conditionalFormatting sqref="N791">
    <cfRule type="cellIs" dxfId="1290" priority="1279" stopIfTrue="1" operator="lessThan">
      <formula>0</formula>
    </cfRule>
  </conditionalFormatting>
  <conditionalFormatting sqref="F791">
    <cfRule type="expression" dxfId="1289" priority="1280" stopIfTrue="1">
      <formula>AND(NOT(ISBLANK(F791)),ISERROR(MATCH(F791,categories,0)))</formula>
    </cfRule>
    <cfRule type="expression" dxfId="1288" priority="1281" stopIfTrue="1">
      <formula>OR(F791="[Balance]",F791="[Transfer]",ISBLANK(F791))</formula>
    </cfRule>
    <cfRule type="expression" dxfId="1287" priority="1282" stopIfTrue="1">
      <formula>OR(ISERROR(MATCH(F791,yearlyA,0)),ISERROR(MATCH(F791,monthlyA,0)))</formula>
    </cfRule>
  </conditionalFormatting>
  <conditionalFormatting sqref="A791">
    <cfRule type="expression" dxfId="1286" priority="1283" stopIfTrue="1">
      <formula>AND(ISERROR(MATCH(A791,accounts,0)),NOT(ISBLANK(A791)))</formula>
    </cfRule>
  </conditionalFormatting>
  <conditionalFormatting sqref="N791">
    <cfRule type="cellIs" dxfId="1285" priority="1274" stopIfTrue="1" operator="lessThan">
      <formula>0</formula>
    </cfRule>
  </conditionalFormatting>
  <conditionalFormatting sqref="F791">
    <cfRule type="expression" dxfId="1284" priority="1275" stopIfTrue="1">
      <formula>AND(NOT(ISBLANK(F791)),ISERROR(MATCH(F791,categories,0)))</formula>
    </cfRule>
    <cfRule type="expression" dxfId="1283" priority="1276" stopIfTrue="1">
      <formula>OR(F791="[Balance]",F791="[Transfer]",ISBLANK(F791))</formula>
    </cfRule>
    <cfRule type="expression" dxfId="1282" priority="1277" stopIfTrue="1">
      <formula>OR(ISERROR(MATCH(F791,yearlyA,0)),ISERROR(MATCH(F791,monthlyA,0)))</formula>
    </cfRule>
  </conditionalFormatting>
  <conditionalFormatting sqref="A791">
    <cfRule type="expression" dxfId="1281" priority="1278" stopIfTrue="1">
      <formula>AND(ISERROR(MATCH(A791,accounts,0)),NOT(ISBLANK(A791)))</formula>
    </cfRule>
  </conditionalFormatting>
  <conditionalFormatting sqref="N790">
    <cfRule type="cellIs" dxfId="1280" priority="1269" stopIfTrue="1" operator="lessThan">
      <formula>0</formula>
    </cfRule>
  </conditionalFormatting>
  <conditionalFormatting sqref="F790">
    <cfRule type="expression" dxfId="1279" priority="1270" stopIfTrue="1">
      <formula>AND(NOT(ISBLANK(F790)),ISERROR(MATCH(F790,categories,0)))</formula>
    </cfRule>
    <cfRule type="expression" dxfId="1278" priority="1271" stopIfTrue="1">
      <formula>OR(F790="[Balance]",F790="[Transfer]",ISBLANK(F790))</formula>
    </cfRule>
    <cfRule type="expression" dxfId="1277" priority="1272" stopIfTrue="1">
      <formula>OR(ISERROR(MATCH(F790,yearlyA,0)),ISERROR(MATCH(F790,monthlyA,0)))</formula>
    </cfRule>
  </conditionalFormatting>
  <conditionalFormatting sqref="A790">
    <cfRule type="expression" dxfId="1276" priority="1273" stopIfTrue="1">
      <formula>AND(ISERROR(MATCH(A790,accounts,0)),NOT(ISBLANK(A790)))</formula>
    </cfRule>
  </conditionalFormatting>
  <conditionalFormatting sqref="N790">
    <cfRule type="cellIs" dxfId="1275" priority="1264" stopIfTrue="1" operator="lessThan">
      <formula>0</formula>
    </cfRule>
  </conditionalFormatting>
  <conditionalFormatting sqref="F790">
    <cfRule type="expression" dxfId="1274" priority="1265" stopIfTrue="1">
      <formula>AND(NOT(ISBLANK(F790)),ISERROR(MATCH(F790,categories,0)))</formula>
    </cfRule>
    <cfRule type="expression" dxfId="1273" priority="1266" stopIfTrue="1">
      <formula>OR(F790="[Balance]",F790="[Transfer]",ISBLANK(F790))</formula>
    </cfRule>
    <cfRule type="expression" dxfId="1272" priority="1267" stopIfTrue="1">
      <formula>OR(ISERROR(MATCH(F790,yearlyA,0)),ISERROR(MATCH(F790,monthlyA,0)))</formula>
    </cfRule>
  </conditionalFormatting>
  <conditionalFormatting sqref="A790">
    <cfRule type="expression" dxfId="1271" priority="1268" stopIfTrue="1">
      <formula>AND(ISERROR(MATCH(A790,accounts,0)),NOT(ISBLANK(A790)))</formula>
    </cfRule>
  </conditionalFormatting>
  <conditionalFormatting sqref="N792">
    <cfRule type="cellIs" dxfId="1270" priority="1259" stopIfTrue="1" operator="lessThan">
      <formula>0</formula>
    </cfRule>
  </conditionalFormatting>
  <conditionalFormatting sqref="F792">
    <cfRule type="expression" dxfId="1269" priority="1260" stopIfTrue="1">
      <formula>AND(NOT(ISBLANK(F792)),ISERROR(MATCH(F792,categories,0)))</formula>
    </cfRule>
    <cfRule type="expression" dxfId="1268" priority="1261" stopIfTrue="1">
      <formula>OR(F792="[Balance]",F792="[Transfer]",ISBLANK(F792))</formula>
    </cfRule>
    <cfRule type="expression" dxfId="1267" priority="1262" stopIfTrue="1">
      <formula>OR(ISERROR(MATCH(F792,yearlyA,0)),ISERROR(MATCH(F792,monthlyA,0)))</formula>
    </cfRule>
  </conditionalFormatting>
  <conditionalFormatting sqref="A792">
    <cfRule type="expression" dxfId="1266" priority="1263" stopIfTrue="1">
      <formula>AND(ISERROR(MATCH(A792,accounts,0)),NOT(ISBLANK(A792)))</formula>
    </cfRule>
  </conditionalFormatting>
  <conditionalFormatting sqref="N792">
    <cfRule type="cellIs" dxfId="1265" priority="1254" stopIfTrue="1" operator="lessThan">
      <formula>0</formula>
    </cfRule>
  </conditionalFormatting>
  <conditionalFormatting sqref="F792">
    <cfRule type="expression" dxfId="1264" priority="1255" stopIfTrue="1">
      <formula>AND(NOT(ISBLANK(F792)),ISERROR(MATCH(F792,categories,0)))</formula>
    </cfRule>
    <cfRule type="expression" dxfId="1263" priority="1256" stopIfTrue="1">
      <formula>OR(F792="[Balance]",F792="[Transfer]",ISBLANK(F792))</formula>
    </cfRule>
    <cfRule type="expression" dxfId="1262" priority="1257" stopIfTrue="1">
      <formula>OR(ISERROR(MATCH(F792,yearlyA,0)),ISERROR(MATCH(F792,monthlyA,0)))</formula>
    </cfRule>
  </conditionalFormatting>
  <conditionalFormatting sqref="A792">
    <cfRule type="expression" dxfId="1261" priority="1258" stopIfTrue="1">
      <formula>AND(ISERROR(MATCH(A792,accounts,0)),NOT(ISBLANK(A792)))</formula>
    </cfRule>
  </conditionalFormatting>
  <conditionalFormatting sqref="N793">
    <cfRule type="cellIs" dxfId="1260" priority="1249" stopIfTrue="1" operator="lessThan">
      <formula>0</formula>
    </cfRule>
  </conditionalFormatting>
  <conditionalFormatting sqref="F793">
    <cfRule type="expression" dxfId="1259" priority="1250" stopIfTrue="1">
      <formula>AND(NOT(ISBLANK(F793)),ISERROR(MATCH(F793,categories,0)))</formula>
    </cfRule>
    <cfRule type="expression" dxfId="1258" priority="1251" stopIfTrue="1">
      <formula>OR(F793="[Balance]",F793="[Transfer]",ISBLANK(F793))</formula>
    </cfRule>
    <cfRule type="expression" dxfId="1257" priority="1252" stopIfTrue="1">
      <formula>OR(ISERROR(MATCH(F793,yearlyA,0)),ISERROR(MATCH(F793,monthlyA,0)))</formula>
    </cfRule>
  </conditionalFormatting>
  <conditionalFormatting sqref="A793">
    <cfRule type="expression" dxfId="1256" priority="1253" stopIfTrue="1">
      <formula>AND(ISERROR(MATCH(A793,accounts,0)),NOT(ISBLANK(A793)))</formula>
    </cfRule>
  </conditionalFormatting>
  <conditionalFormatting sqref="N793">
    <cfRule type="cellIs" dxfId="1255" priority="1244" stopIfTrue="1" operator="lessThan">
      <formula>0</formula>
    </cfRule>
  </conditionalFormatting>
  <conditionalFormatting sqref="F793">
    <cfRule type="expression" dxfId="1254" priority="1245" stopIfTrue="1">
      <formula>AND(NOT(ISBLANK(F793)),ISERROR(MATCH(F793,categories,0)))</formula>
    </cfRule>
    <cfRule type="expression" dxfId="1253" priority="1246" stopIfTrue="1">
      <formula>OR(F793="[Balance]",F793="[Transfer]",ISBLANK(F793))</formula>
    </cfRule>
    <cfRule type="expression" dxfId="1252" priority="1247" stopIfTrue="1">
      <formula>OR(ISERROR(MATCH(F793,yearlyA,0)),ISERROR(MATCH(F793,monthlyA,0)))</formula>
    </cfRule>
  </conditionalFormatting>
  <conditionalFormatting sqref="A793">
    <cfRule type="expression" dxfId="1251" priority="1248" stopIfTrue="1">
      <formula>AND(ISERROR(MATCH(A793,accounts,0)),NOT(ISBLANK(A793)))</formula>
    </cfRule>
  </conditionalFormatting>
  <conditionalFormatting sqref="N795">
    <cfRule type="cellIs" dxfId="1250" priority="1239" stopIfTrue="1" operator="lessThan">
      <formula>0</formula>
    </cfRule>
  </conditionalFormatting>
  <conditionalFormatting sqref="F795">
    <cfRule type="expression" dxfId="1249" priority="1240" stopIfTrue="1">
      <formula>AND(NOT(ISBLANK(F795)),ISERROR(MATCH(F795,categories,0)))</formula>
    </cfRule>
    <cfRule type="expression" dxfId="1248" priority="1241" stopIfTrue="1">
      <formula>OR(F795="[Balance]",F795="[Transfer]",ISBLANK(F795))</formula>
    </cfRule>
    <cfRule type="expression" dxfId="1247" priority="1242" stopIfTrue="1">
      <formula>OR(ISERROR(MATCH(F795,yearlyA,0)),ISERROR(MATCH(F795,monthlyA,0)))</formula>
    </cfRule>
  </conditionalFormatting>
  <conditionalFormatting sqref="A795">
    <cfRule type="expression" dxfId="1246" priority="1243" stopIfTrue="1">
      <formula>AND(ISERROR(MATCH(A795,accounts,0)),NOT(ISBLANK(A795)))</formula>
    </cfRule>
  </conditionalFormatting>
  <conditionalFormatting sqref="N795">
    <cfRule type="cellIs" dxfId="1245" priority="1234" stopIfTrue="1" operator="lessThan">
      <formula>0</formula>
    </cfRule>
  </conditionalFormatting>
  <conditionalFormatting sqref="F795">
    <cfRule type="expression" dxfId="1244" priority="1235" stopIfTrue="1">
      <formula>AND(NOT(ISBLANK(F795)),ISERROR(MATCH(F795,categories,0)))</formula>
    </cfRule>
    <cfRule type="expression" dxfId="1243" priority="1236" stopIfTrue="1">
      <formula>OR(F795="[Balance]",F795="[Transfer]",ISBLANK(F795))</formula>
    </cfRule>
    <cfRule type="expression" dxfId="1242" priority="1237" stopIfTrue="1">
      <formula>OR(ISERROR(MATCH(F795,yearlyA,0)),ISERROR(MATCH(F795,monthlyA,0)))</formula>
    </cfRule>
  </conditionalFormatting>
  <conditionalFormatting sqref="A795">
    <cfRule type="expression" dxfId="1241" priority="1238" stopIfTrue="1">
      <formula>AND(ISERROR(MATCH(A795,accounts,0)),NOT(ISBLANK(A795)))</formula>
    </cfRule>
  </conditionalFormatting>
  <conditionalFormatting sqref="N794">
    <cfRule type="cellIs" dxfId="1240" priority="1229" stopIfTrue="1" operator="lessThan">
      <formula>0</formula>
    </cfRule>
  </conditionalFormatting>
  <conditionalFormatting sqref="F794">
    <cfRule type="expression" dxfId="1239" priority="1230" stopIfTrue="1">
      <formula>AND(NOT(ISBLANK(F794)),ISERROR(MATCH(F794,categories,0)))</formula>
    </cfRule>
    <cfRule type="expression" dxfId="1238" priority="1231" stopIfTrue="1">
      <formula>OR(F794="[Balance]",F794="[Transfer]",ISBLANK(F794))</formula>
    </cfRule>
    <cfRule type="expression" dxfId="1237" priority="1232" stopIfTrue="1">
      <formula>OR(ISERROR(MATCH(F794,yearlyA,0)),ISERROR(MATCH(F794,monthlyA,0)))</formula>
    </cfRule>
  </conditionalFormatting>
  <conditionalFormatting sqref="A794">
    <cfRule type="expression" dxfId="1236" priority="1233" stopIfTrue="1">
      <formula>AND(ISERROR(MATCH(A794,accounts,0)),NOT(ISBLANK(A794)))</formula>
    </cfRule>
  </conditionalFormatting>
  <conditionalFormatting sqref="N794">
    <cfRule type="cellIs" dxfId="1235" priority="1224" stopIfTrue="1" operator="lessThan">
      <formula>0</formula>
    </cfRule>
  </conditionalFormatting>
  <conditionalFormatting sqref="F794">
    <cfRule type="expression" dxfId="1234" priority="1225" stopIfTrue="1">
      <formula>AND(NOT(ISBLANK(F794)),ISERROR(MATCH(F794,categories,0)))</formula>
    </cfRule>
    <cfRule type="expression" dxfId="1233" priority="1226" stopIfTrue="1">
      <formula>OR(F794="[Balance]",F794="[Transfer]",ISBLANK(F794))</formula>
    </cfRule>
    <cfRule type="expression" dxfId="1232" priority="1227" stopIfTrue="1">
      <formula>OR(ISERROR(MATCH(F794,yearlyA,0)),ISERROR(MATCH(F794,monthlyA,0)))</formula>
    </cfRule>
  </conditionalFormatting>
  <conditionalFormatting sqref="A794">
    <cfRule type="expression" dxfId="1231" priority="1228" stopIfTrue="1">
      <formula>AND(ISERROR(MATCH(A794,accounts,0)),NOT(ISBLANK(A794)))</formula>
    </cfRule>
  </conditionalFormatting>
  <conditionalFormatting sqref="N796">
    <cfRule type="cellIs" dxfId="1230" priority="1219" stopIfTrue="1" operator="lessThan">
      <formula>0</formula>
    </cfRule>
  </conditionalFormatting>
  <conditionalFormatting sqref="F796">
    <cfRule type="expression" dxfId="1229" priority="1220" stopIfTrue="1">
      <formula>AND(NOT(ISBLANK(F796)),ISERROR(MATCH(F796,categories,0)))</formula>
    </cfRule>
    <cfRule type="expression" dxfId="1228" priority="1221" stopIfTrue="1">
      <formula>OR(F796="[Balance]",F796="[Transfer]",ISBLANK(F796))</formula>
    </cfRule>
    <cfRule type="expression" dxfId="1227" priority="1222" stopIfTrue="1">
      <formula>OR(ISERROR(MATCH(F796,yearlyA,0)),ISERROR(MATCH(F796,monthlyA,0)))</formula>
    </cfRule>
  </conditionalFormatting>
  <conditionalFormatting sqref="A796">
    <cfRule type="expression" dxfId="1226" priority="1223" stopIfTrue="1">
      <formula>AND(ISERROR(MATCH(A796,accounts,0)),NOT(ISBLANK(A796)))</formula>
    </cfRule>
  </conditionalFormatting>
  <conditionalFormatting sqref="N796">
    <cfRule type="cellIs" dxfId="1225" priority="1214" stopIfTrue="1" operator="lessThan">
      <formula>0</formula>
    </cfRule>
  </conditionalFormatting>
  <conditionalFormatting sqref="F796">
    <cfRule type="expression" dxfId="1224" priority="1215" stopIfTrue="1">
      <formula>AND(NOT(ISBLANK(F796)),ISERROR(MATCH(F796,categories,0)))</formula>
    </cfRule>
    <cfRule type="expression" dxfId="1223" priority="1216" stopIfTrue="1">
      <formula>OR(F796="[Balance]",F796="[Transfer]",ISBLANK(F796))</formula>
    </cfRule>
    <cfRule type="expression" dxfId="1222" priority="1217" stopIfTrue="1">
      <formula>OR(ISERROR(MATCH(F796,yearlyA,0)),ISERROR(MATCH(F796,monthlyA,0)))</formula>
    </cfRule>
  </conditionalFormatting>
  <conditionalFormatting sqref="A796">
    <cfRule type="expression" dxfId="1221" priority="1218" stopIfTrue="1">
      <formula>AND(ISERROR(MATCH(A796,accounts,0)),NOT(ISBLANK(A796)))</formula>
    </cfRule>
  </conditionalFormatting>
  <conditionalFormatting sqref="N798">
    <cfRule type="cellIs" dxfId="1220" priority="1209" stopIfTrue="1" operator="lessThan">
      <formula>0</formula>
    </cfRule>
  </conditionalFormatting>
  <conditionalFormatting sqref="F798">
    <cfRule type="expression" dxfId="1219" priority="1210" stopIfTrue="1">
      <formula>AND(NOT(ISBLANK(F798)),ISERROR(MATCH(F798,categories,0)))</formula>
    </cfRule>
    <cfRule type="expression" dxfId="1218" priority="1211" stopIfTrue="1">
      <formula>OR(F798="[Balance]",F798="[Transfer]",ISBLANK(F798))</formula>
    </cfRule>
    <cfRule type="expression" dxfId="1217" priority="1212" stopIfTrue="1">
      <formula>OR(ISERROR(MATCH(F798,yearlyA,0)),ISERROR(MATCH(F798,monthlyA,0)))</formula>
    </cfRule>
  </conditionalFormatting>
  <conditionalFormatting sqref="A798">
    <cfRule type="expression" dxfId="1216" priority="1213" stopIfTrue="1">
      <formula>AND(ISERROR(MATCH(A798,accounts,0)),NOT(ISBLANK(A798)))</formula>
    </cfRule>
  </conditionalFormatting>
  <conditionalFormatting sqref="N798">
    <cfRule type="cellIs" dxfId="1215" priority="1204" stopIfTrue="1" operator="lessThan">
      <formula>0</formula>
    </cfRule>
  </conditionalFormatting>
  <conditionalFormatting sqref="F798">
    <cfRule type="expression" dxfId="1214" priority="1205" stopIfTrue="1">
      <formula>AND(NOT(ISBLANK(F798)),ISERROR(MATCH(F798,categories,0)))</formula>
    </cfRule>
    <cfRule type="expression" dxfId="1213" priority="1206" stopIfTrue="1">
      <formula>OR(F798="[Balance]",F798="[Transfer]",ISBLANK(F798))</formula>
    </cfRule>
    <cfRule type="expression" dxfId="1212" priority="1207" stopIfTrue="1">
      <formula>OR(ISERROR(MATCH(F798,yearlyA,0)),ISERROR(MATCH(F798,monthlyA,0)))</formula>
    </cfRule>
  </conditionalFormatting>
  <conditionalFormatting sqref="A798">
    <cfRule type="expression" dxfId="1211" priority="1208" stopIfTrue="1">
      <formula>AND(ISERROR(MATCH(A798,accounts,0)),NOT(ISBLANK(A798)))</formula>
    </cfRule>
  </conditionalFormatting>
  <conditionalFormatting sqref="N797">
    <cfRule type="cellIs" dxfId="1210" priority="1199" stopIfTrue="1" operator="lessThan">
      <formula>0</formula>
    </cfRule>
  </conditionalFormatting>
  <conditionalFormatting sqref="F797">
    <cfRule type="expression" dxfId="1209" priority="1200" stopIfTrue="1">
      <formula>AND(NOT(ISBLANK(F797)),ISERROR(MATCH(F797,categories,0)))</formula>
    </cfRule>
    <cfRule type="expression" dxfId="1208" priority="1201" stopIfTrue="1">
      <formula>OR(F797="[Balance]",F797="[Transfer]",ISBLANK(F797))</formula>
    </cfRule>
    <cfRule type="expression" dxfId="1207" priority="1202" stopIfTrue="1">
      <formula>OR(ISERROR(MATCH(F797,yearlyA,0)),ISERROR(MATCH(F797,monthlyA,0)))</formula>
    </cfRule>
  </conditionalFormatting>
  <conditionalFormatting sqref="A797">
    <cfRule type="expression" dxfId="1206" priority="1203" stopIfTrue="1">
      <formula>AND(ISERROR(MATCH(A797,accounts,0)),NOT(ISBLANK(A797)))</formula>
    </cfRule>
  </conditionalFormatting>
  <conditionalFormatting sqref="N797">
    <cfRule type="cellIs" dxfId="1205" priority="1194" stopIfTrue="1" operator="lessThan">
      <formula>0</formula>
    </cfRule>
  </conditionalFormatting>
  <conditionalFormatting sqref="F797">
    <cfRule type="expression" dxfId="1204" priority="1195" stopIfTrue="1">
      <formula>AND(NOT(ISBLANK(F797)),ISERROR(MATCH(F797,categories,0)))</formula>
    </cfRule>
    <cfRule type="expression" dxfId="1203" priority="1196" stopIfTrue="1">
      <formula>OR(F797="[Balance]",F797="[Transfer]",ISBLANK(F797))</formula>
    </cfRule>
    <cfRule type="expression" dxfId="1202" priority="1197" stopIfTrue="1">
      <formula>OR(ISERROR(MATCH(F797,yearlyA,0)),ISERROR(MATCH(F797,monthlyA,0)))</formula>
    </cfRule>
  </conditionalFormatting>
  <conditionalFormatting sqref="A797">
    <cfRule type="expression" dxfId="1201" priority="1198" stopIfTrue="1">
      <formula>AND(ISERROR(MATCH(A797,accounts,0)),NOT(ISBLANK(A797)))</formula>
    </cfRule>
  </conditionalFormatting>
  <conditionalFormatting sqref="N799">
    <cfRule type="cellIs" dxfId="1200" priority="1189" stopIfTrue="1" operator="lessThan">
      <formula>0</formula>
    </cfRule>
  </conditionalFormatting>
  <conditionalFormatting sqref="F799">
    <cfRule type="expression" dxfId="1199" priority="1190" stopIfTrue="1">
      <formula>AND(NOT(ISBLANK(F799)),ISERROR(MATCH(F799,categories,0)))</formula>
    </cfRule>
    <cfRule type="expression" dxfId="1198" priority="1191" stopIfTrue="1">
      <formula>OR(F799="[Balance]",F799="[Transfer]",ISBLANK(F799))</formula>
    </cfRule>
    <cfRule type="expression" dxfId="1197" priority="1192" stopIfTrue="1">
      <formula>OR(ISERROR(MATCH(F799,yearlyA,0)),ISERROR(MATCH(F799,monthlyA,0)))</formula>
    </cfRule>
  </conditionalFormatting>
  <conditionalFormatting sqref="A799">
    <cfRule type="expression" dxfId="1196" priority="1193" stopIfTrue="1">
      <formula>AND(ISERROR(MATCH(A799,accounts,0)),NOT(ISBLANK(A799)))</formula>
    </cfRule>
  </conditionalFormatting>
  <conditionalFormatting sqref="N799">
    <cfRule type="cellIs" dxfId="1195" priority="1184" stopIfTrue="1" operator="lessThan">
      <formula>0</formula>
    </cfRule>
  </conditionalFormatting>
  <conditionalFormatting sqref="F799">
    <cfRule type="expression" dxfId="1194" priority="1185" stopIfTrue="1">
      <formula>AND(NOT(ISBLANK(F799)),ISERROR(MATCH(F799,categories,0)))</formula>
    </cfRule>
    <cfRule type="expression" dxfId="1193" priority="1186" stopIfTrue="1">
      <formula>OR(F799="[Balance]",F799="[Transfer]",ISBLANK(F799))</formula>
    </cfRule>
    <cfRule type="expression" dxfId="1192" priority="1187" stopIfTrue="1">
      <formula>OR(ISERROR(MATCH(F799,yearlyA,0)),ISERROR(MATCH(F799,monthlyA,0)))</formula>
    </cfRule>
  </conditionalFormatting>
  <conditionalFormatting sqref="A799">
    <cfRule type="expression" dxfId="1191" priority="1188" stopIfTrue="1">
      <formula>AND(ISERROR(MATCH(A799,accounts,0)),NOT(ISBLANK(A799)))</formula>
    </cfRule>
  </conditionalFormatting>
  <conditionalFormatting sqref="N800">
    <cfRule type="cellIs" dxfId="1190" priority="1179" stopIfTrue="1" operator="lessThan">
      <formula>0</formula>
    </cfRule>
  </conditionalFormatting>
  <conditionalFormatting sqref="F800">
    <cfRule type="expression" dxfId="1189" priority="1180" stopIfTrue="1">
      <formula>AND(NOT(ISBLANK(F800)),ISERROR(MATCH(F800,categories,0)))</formula>
    </cfRule>
    <cfRule type="expression" dxfId="1188" priority="1181" stopIfTrue="1">
      <formula>OR(F800="[Balance]",F800="[Transfer]",ISBLANK(F800))</formula>
    </cfRule>
    <cfRule type="expression" dxfId="1187" priority="1182" stopIfTrue="1">
      <formula>OR(ISERROR(MATCH(F800,yearlyA,0)),ISERROR(MATCH(F800,monthlyA,0)))</formula>
    </cfRule>
  </conditionalFormatting>
  <conditionalFormatting sqref="A800">
    <cfRule type="expression" dxfId="1186" priority="1183" stopIfTrue="1">
      <formula>AND(ISERROR(MATCH(A800,accounts,0)),NOT(ISBLANK(A800)))</formula>
    </cfRule>
  </conditionalFormatting>
  <conditionalFormatting sqref="N800">
    <cfRule type="cellIs" dxfId="1185" priority="1174" stopIfTrue="1" operator="lessThan">
      <formula>0</formula>
    </cfRule>
  </conditionalFormatting>
  <conditionalFormatting sqref="F800">
    <cfRule type="expression" dxfId="1184" priority="1175" stopIfTrue="1">
      <formula>AND(NOT(ISBLANK(F800)),ISERROR(MATCH(F800,categories,0)))</formula>
    </cfRule>
    <cfRule type="expression" dxfId="1183" priority="1176" stopIfTrue="1">
      <formula>OR(F800="[Balance]",F800="[Transfer]",ISBLANK(F800))</formula>
    </cfRule>
    <cfRule type="expression" dxfId="1182" priority="1177" stopIfTrue="1">
      <formula>OR(ISERROR(MATCH(F800,yearlyA,0)),ISERROR(MATCH(F800,monthlyA,0)))</formula>
    </cfRule>
  </conditionalFormatting>
  <conditionalFormatting sqref="A800">
    <cfRule type="expression" dxfId="1181" priority="1178" stopIfTrue="1">
      <formula>AND(ISERROR(MATCH(A800,accounts,0)),NOT(ISBLANK(A800)))</formula>
    </cfRule>
  </conditionalFormatting>
  <conditionalFormatting sqref="N801">
    <cfRule type="cellIs" dxfId="1180" priority="1169" stopIfTrue="1" operator="lessThan">
      <formula>0</formula>
    </cfRule>
  </conditionalFormatting>
  <conditionalFormatting sqref="F801">
    <cfRule type="expression" dxfId="1179" priority="1170" stopIfTrue="1">
      <formula>AND(NOT(ISBLANK(F801)),ISERROR(MATCH(F801,categories,0)))</formula>
    </cfRule>
    <cfRule type="expression" dxfId="1178" priority="1171" stopIfTrue="1">
      <formula>OR(F801="[Balance]",F801="[Transfer]",ISBLANK(F801))</formula>
    </cfRule>
    <cfRule type="expression" dxfId="1177" priority="1172" stopIfTrue="1">
      <formula>OR(ISERROR(MATCH(F801,yearlyA,0)),ISERROR(MATCH(F801,monthlyA,0)))</formula>
    </cfRule>
  </conditionalFormatting>
  <conditionalFormatting sqref="A801">
    <cfRule type="expression" dxfId="1176" priority="1173" stopIfTrue="1">
      <formula>AND(ISERROR(MATCH(A801,accounts,0)),NOT(ISBLANK(A801)))</formula>
    </cfRule>
  </conditionalFormatting>
  <conditionalFormatting sqref="N801">
    <cfRule type="cellIs" dxfId="1175" priority="1164" stopIfTrue="1" operator="lessThan">
      <formula>0</formula>
    </cfRule>
  </conditionalFormatting>
  <conditionalFormatting sqref="F801">
    <cfRule type="expression" dxfId="1174" priority="1165" stopIfTrue="1">
      <formula>AND(NOT(ISBLANK(F801)),ISERROR(MATCH(F801,categories,0)))</formula>
    </cfRule>
    <cfRule type="expression" dxfId="1173" priority="1166" stopIfTrue="1">
      <formula>OR(F801="[Balance]",F801="[Transfer]",ISBLANK(F801))</formula>
    </cfRule>
    <cfRule type="expression" dxfId="1172" priority="1167" stopIfTrue="1">
      <formula>OR(ISERROR(MATCH(F801,yearlyA,0)),ISERROR(MATCH(F801,monthlyA,0)))</formula>
    </cfRule>
  </conditionalFormatting>
  <conditionalFormatting sqref="A801">
    <cfRule type="expression" dxfId="1171" priority="1168" stopIfTrue="1">
      <formula>AND(ISERROR(MATCH(A801,accounts,0)),NOT(ISBLANK(A801)))</formula>
    </cfRule>
  </conditionalFormatting>
  <conditionalFormatting sqref="N802">
    <cfRule type="cellIs" dxfId="1170" priority="1159" stopIfTrue="1" operator="lessThan">
      <formula>0</formula>
    </cfRule>
  </conditionalFormatting>
  <conditionalFormatting sqref="F802">
    <cfRule type="expression" dxfId="1169" priority="1160" stopIfTrue="1">
      <formula>AND(NOT(ISBLANK(F802)),ISERROR(MATCH(F802,categories,0)))</formula>
    </cfRule>
    <cfRule type="expression" dxfId="1168" priority="1161" stopIfTrue="1">
      <formula>OR(F802="[Balance]",F802="[Transfer]",ISBLANK(F802))</formula>
    </cfRule>
    <cfRule type="expression" dxfId="1167" priority="1162" stopIfTrue="1">
      <formula>OR(ISERROR(MATCH(F802,yearlyA,0)),ISERROR(MATCH(F802,monthlyA,0)))</formula>
    </cfRule>
  </conditionalFormatting>
  <conditionalFormatting sqref="A802">
    <cfRule type="expression" dxfId="1166" priority="1163" stopIfTrue="1">
      <formula>AND(ISERROR(MATCH(A802,accounts,0)),NOT(ISBLANK(A802)))</formula>
    </cfRule>
  </conditionalFormatting>
  <conditionalFormatting sqref="N802">
    <cfRule type="cellIs" dxfId="1165" priority="1154" stopIfTrue="1" operator="lessThan">
      <formula>0</formula>
    </cfRule>
  </conditionalFormatting>
  <conditionalFormatting sqref="F802">
    <cfRule type="expression" dxfId="1164" priority="1155" stopIfTrue="1">
      <formula>AND(NOT(ISBLANK(F802)),ISERROR(MATCH(F802,categories,0)))</formula>
    </cfRule>
    <cfRule type="expression" dxfId="1163" priority="1156" stopIfTrue="1">
      <formula>OR(F802="[Balance]",F802="[Transfer]",ISBLANK(F802))</formula>
    </cfRule>
    <cfRule type="expression" dxfId="1162" priority="1157" stopIfTrue="1">
      <formula>OR(ISERROR(MATCH(F802,yearlyA,0)),ISERROR(MATCH(F802,monthlyA,0)))</formula>
    </cfRule>
  </conditionalFormatting>
  <conditionalFormatting sqref="A802">
    <cfRule type="expression" dxfId="1161" priority="1158" stopIfTrue="1">
      <formula>AND(ISERROR(MATCH(A802,accounts,0)),NOT(ISBLANK(A802)))</formula>
    </cfRule>
  </conditionalFormatting>
  <conditionalFormatting sqref="N804">
    <cfRule type="cellIs" dxfId="1160" priority="1149" stopIfTrue="1" operator="lessThan">
      <formula>0</formula>
    </cfRule>
  </conditionalFormatting>
  <conditionalFormatting sqref="F804">
    <cfRule type="expression" dxfId="1159" priority="1150" stopIfTrue="1">
      <formula>AND(NOT(ISBLANK(F804)),ISERROR(MATCH(F804,categories,0)))</formula>
    </cfRule>
    <cfRule type="expression" dxfId="1158" priority="1151" stopIfTrue="1">
      <formula>OR(F804="[Balance]",F804="[Transfer]",ISBLANK(F804))</formula>
    </cfRule>
    <cfRule type="expression" dxfId="1157" priority="1152" stopIfTrue="1">
      <formula>OR(ISERROR(MATCH(F804,yearlyA,0)),ISERROR(MATCH(F804,monthlyA,0)))</formula>
    </cfRule>
  </conditionalFormatting>
  <conditionalFormatting sqref="A804">
    <cfRule type="expression" dxfId="1156" priority="1153" stopIfTrue="1">
      <formula>AND(ISERROR(MATCH(A804,accounts,0)),NOT(ISBLANK(A804)))</formula>
    </cfRule>
  </conditionalFormatting>
  <conditionalFormatting sqref="N804">
    <cfRule type="cellIs" dxfId="1155" priority="1144" stopIfTrue="1" operator="lessThan">
      <formula>0</formula>
    </cfRule>
  </conditionalFormatting>
  <conditionalFormatting sqref="F804">
    <cfRule type="expression" dxfId="1154" priority="1145" stopIfTrue="1">
      <formula>AND(NOT(ISBLANK(F804)),ISERROR(MATCH(F804,categories,0)))</formula>
    </cfRule>
    <cfRule type="expression" dxfId="1153" priority="1146" stopIfTrue="1">
      <formula>OR(F804="[Balance]",F804="[Transfer]",ISBLANK(F804))</formula>
    </cfRule>
    <cfRule type="expression" dxfId="1152" priority="1147" stopIfTrue="1">
      <formula>OR(ISERROR(MATCH(F804,yearlyA,0)),ISERROR(MATCH(F804,monthlyA,0)))</formula>
    </cfRule>
  </conditionalFormatting>
  <conditionalFormatting sqref="A804">
    <cfRule type="expression" dxfId="1151" priority="1148" stopIfTrue="1">
      <formula>AND(ISERROR(MATCH(A804,accounts,0)),NOT(ISBLANK(A804)))</formula>
    </cfRule>
  </conditionalFormatting>
  <conditionalFormatting sqref="N803">
    <cfRule type="cellIs" dxfId="1150" priority="1139" stopIfTrue="1" operator="lessThan">
      <formula>0</formula>
    </cfRule>
  </conditionalFormatting>
  <conditionalFormatting sqref="F803">
    <cfRule type="expression" dxfId="1149" priority="1140" stopIfTrue="1">
      <formula>AND(NOT(ISBLANK(F803)),ISERROR(MATCH(F803,categories,0)))</formula>
    </cfRule>
    <cfRule type="expression" dxfId="1148" priority="1141" stopIfTrue="1">
      <formula>OR(F803="[Balance]",F803="[Transfer]",ISBLANK(F803))</formula>
    </cfRule>
    <cfRule type="expression" dxfId="1147" priority="1142" stopIfTrue="1">
      <formula>OR(ISERROR(MATCH(F803,yearlyA,0)),ISERROR(MATCH(F803,monthlyA,0)))</formula>
    </cfRule>
  </conditionalFormatting>
  <conditionalFormatting sqref="A803">
    <cfRule type="expression" dxfId="1146" priority="1143" stopIfTrue="1">
      <formula>AND(ISERROR(MATCH(A803,accounts,0)),NOT(ISBLANK(A803)))</formula>
    </cfRule>
  </conditionalFormatting>
  <conditionalFormatting sqref="N803">
    <cfRule type="cellIs" dxfId="1145" priority="1134" stopIfTrue="1" operator="lessThan">
      <formula>0</formula>
    </cfRule>
  </conditionalFormatting>
  <conditionalFormatting sqref="F803">
    <cfRule type="expression" dxfId="1144" priority="1135" stopIfTrue="1">
      <formula>AND(NOT(ISBLANK(F803)),ISERROR(MATCH(F803,categories,0)))</formula>
    </cfRule>
    <cfRule type="expression" dxfId="1143" priority="1136" stopIfTrue="1">
      <formula>OR(F803="[Balance]",F803="[Transfer]",ISBLANK(F803))</formula>
    </cfRule>
    <cfRule type="expression" dxfId="1142" priority="1137" stopIfTrue="1">
      <formula>OR(ISERROR(MATCH(F803,yearlyA,0)),ISERROR(MATCH(F803,monthlyA,0)))</formula>
    </cfRule>
  </conditionalFormatting>
  <conditionalFormatting sqref="A803">
    <cfRule type="expression" dxfId="1141" priority="1138" stopIfTrue="1">
      <formula>AND(ISERROR(MATCH(A803,accounts,0)),NOT(ISBLANK(A803)))</formula>
    </cfRule>
  </conditionalFormatting>
  <conditionalFormatting sqref="N805">
    <cfRule type="cellIs" dxfId="1140" priority="1129" stopIfTrue="1" operator="lessThan">
      <formula>0</formula>
    </cfRule>
  </conditionalFormatting>
  <conditionalFormatting sqref="F805">
    <cfRule type="expression" dxfId="1139" priority="1130" stopIfTrue="1">
      <formula>AND(NOT(ISBLANK(F805)),ISERROR(MATCH(F805,categories,0)))</formula>
    </cfRule>
    <cfRule type="expression" dxfId="1138" priority="1131" stopIfTrue="1">
      <formula>OR(F805="[Balance]",F805="[Transfer]",ISBLANK(F805))</formula>
    </cfRule>
    <cfRule type="expression" dxfId="1137" priority="1132" stopIfTrue="1">
      <formula>OR(ISERROR(MATCH(F805,yearlyA,0)),ISERROR(MATCH(F805,monthlyA,0)))</formula>
    </cfRule>
  </conditionalFormatting>
  <conditionalFormatting sqref="A805">
    <cfRule type="expression" dxfId="1136" priority="1133" stopIfTrue="1">
      <formula>AND(ISERROR(MATCH(A805,accounts,0)),NOT(ISBLANK(A805)))</formula>
    </cfRule>
  </conditionalFormatting>
  <conditionalFormatting sqref="N805">
    <cfRule type="cellIs" dxfId="1135" priority="1124" stopIfTrue="1" operator="lessThan">
      <formula>0</formula>
    </cfRule>
  </conditionalFormatting>
  <conditionalFormatting sqref="F805">
    <cfRule type="expression" dxfId="1134" priority="1125" stopIfTrue="1">
      <formula>AND(NOT(ISBLANK(F805)),ISERROR(MATCH(F805,categories,0)))</formula>
    </cfRule>
    <cfRule type="expression" dxfId="1133" priority="1126" stopIfTrue="1">
      <formula>OR(F805="[Balance]",F805="[Transfer]",ISBLANK(F805))</formula>
    </cfRule>
    <cfRule type="expression" dxfId="1132" priority="1127" stopIfTrue="1">
      <formula>OR(ISERROR(MATCH(F805,yearlyA,0)),ISERROR(MATCH(F805,monthlyA,0)))</formula>
    </cfRule>
  </conditionalFormatting>
  <conditionalFormatting sqref="A805">
    <cfRule type="expression" dxfId="1131" priority="1128" stopIfTrue="1">
      <formula>AND(ISERROR(MATCH(A805,accounts,0)),NOT(ISBLANK(A805)))</formula>
    </cfRule>
  </conditionalFormatting>
  <conditionalFormatting sqref="N806">
    <cfRule type="cellIs" dxfId="1130" priority="1119" stopIfTrue="1" operator="lessThan">
      <formula>0</formula>
    </cfRule>
  </conditionalFormatting>
  <conditionalFormatting sqref="F806">
    <cfRule type="expression" dxfId="1129" priority="1120" stopIfTrue="1">
      <formula>AND(NOT(ISBLANK(F806)),ISERROR(MATCH(F806,categories,0)))</formula>
    </cfRule>
    <cfRule type="expression" dxfId="1128" priority="1121" stopIfTrue="1">
      <formula>OR(F806="[Balance]",F806="[Transfer]",ISBLANK(F806))</formula>
    </cfRule>
    <cfRule type="expression" dxfId="1127" priority="1122" stopIfTrue="1">
      <formula>OR(ISERROR(MATCH(F806,yearlyA,0)),ISERROR(MATCH(F806,monthlyA,0)))</formula>
    </cfRule>
  </conditionalFormatting>
  <conditionalFormatting sqref="A806">
    <cfRule type="expression" dxfId="1126" priority="1123" stopIfTrue="1">
      <formula>AND(ISERROR(MATCH(A806,accounts,0)),NOT(ISBLANK(A806)))</formula>
    </cfRule>
  </conditionalFormatting>
  <conditionalFormatting sqref="N806">
    <cfRule type="cellIs" dxfId="1125" priority="1114" stopIfTrue="1" operator="lessThan">
      <formula>0</formula>
    </cfRule>
  </conditionalFormatting>
  <conditionalFormatting sqref="F806">
    <cfRule type="expression" dxfId="1124" priority="1115" stopIfTrue="1">
      <formula>AND(NOT(ISBLANK(F806)),ISERROR(MATCH(F806,categories,0)))</formula>
    </cfRule>
    <cfRule type="expression" dxfId="1123" priority="1116" stopIfTrue="1">
      <formula>OR(F806="[Balance]",F806="[Transfer]",ISBLANK(F806))</formula>
    </cfRule>
    <cfRule type="expression" dxfId="1122" priority="1117" stopIfTrue="1">
      <formula>OR(ISERROR(MATCH(F806,yearlyA,0)),ISERROR(MATCH(F806,monthlyA,0)))</formula>
    </cfRule>
  </conditionalFormatting>
  <conditionalFormatting sqref="A806">
    <cfRule type="expression" dxfId="1121" priority="1118" stopIfTrue="1">
      <formula>AND(ISERROR(MATCH(A806,accounts,0)),NOT(ISBLANK(A806)))</formula>
    </cfRule>
  </conditionalFormatting>
  <conditionalFormatting sqref="N808">
    <cfRule type="cellIs" dxfId="1120" priority="1109" stopIfTrue="1" operator="lessThan">
      <formula>0</formula>
    </cfRule>
  </conditionalFormatting>
  <conditionalFormatting sqref="F808">
    <cfRule type="expression" dxfId="1119" priority="1110" stopIfTrue="1">
      <formula>AND(NOT(ISBLANK(F808)),ISERROR(MATCH(F808,categories,0)))</formula>
    </cfRule>
    <cfRule type="expression" dxfId="1118" priority="1111" stopIfTrue="1">
      <formula>OR(F808="[Balance]",F808="[Transfer]",ISBLANK(F808))</formula>
    </cfRule>
    <cfRule type="expression" dxfId="1117" priority="1112" stopIfTrue="1">
      <formula>OR(ISERROR(MATCH(F808,yearlyA,0)),ISERROR(MATCH(F808,monthlyA,0)))</formula>
    </cfRule>
  </conditionalFormatting>
  <conditionalFormatting sqref="A808">
    <cfRule type="expression" dxfId="1116" priority="1113" stopIfTrue="1">
      <formula>AND(ISERROR(MATCH(A808,accounts,0)),NOT(ISBLANK(A808)))</formula>
    </cfRule>
  </conditionalFormatting>
  <conditionalFormatting sqref="N808">
    <cfRule type="cellIs" dxfId="1115" priority="1104" stopIfTrue="1" operator="lessThan">
      <formula>0</formula>
    </cfRule>
  </conditionalFormatting>
  <conditionalFormatting sqref="F808">
    <cfRule type="expression" dxfId="1114" priority="1105" stopIfTrue="1">
      <formula>AND(NOT(ISBLANK(F808)),ISERROR(MATCH(F808,categories,0)))</formula>
    </cfRule>
    <cfRule type="expression" dxfId="1113" priority="1106" stopIfTrue="1">
      <formula>OR(F808="[Balance]",F808="[Transfer]",ISBLANK(F808))</formula>
    </cfRule>
    <cfRule type="expression" dxfId="1112" priority="1107" stopIfTrue="1">
      <formula>OR(ISERROR(MATCH(F808,yearlyA,0)),ISERROR(MATCH(F808,monthlyA,0)))</formula>
    </cfRule>
  </conditionalFormatting>
  <conditionalFormatting sqref="A808">
    <cfRule type="expression" dxfId="1111" priority="1108" stopIfTrue="1">
      <formula>AND(ISERROR(MATCH(A808,accounts,0)),NOT(ISBLANK(A808)))</formula>
    </cfRule>
  </conditionalFormatting>
  <conditionalFormatting sqref="N807">
    <cfRule type="cellIs" dxfId="1110" priority="1099" stopIfTrue="1" operator="lessThan">
      <formula>0</formula>
    </cfRule>
  </conditionalFormatting>
  <conditionalFormatting sqref="F807">
    <cfRule type="expression" dxfId="1109" priority="1100" stopIfTrue="1">
      <formula>AND(NOT(ISBLANK(F807)),ISERROR(MATCH(F807,categories,0)))</formula>
    </cfRule>
    <cfRule type="expression" dxfId="1108" priority="1101" stopIfTrue="1">
      <formula>OR(F807="[Balance]",F807="[Transfer]",ISBLANK(F807))</formula>
    </cfRule>
    <cfRule type="expression" dxfId="1107" priority="1102" stopIfTrue="1">
      <formula>OR(ISERROR(MATCH(F807,yearlyA,0)),ISERROR(MATCH(F807,monthlyA,0)))</formula>
    </cfRule>
  </conditionalFormatting>
  <conditionalFormatting sqref="A807">
    <cfRule type="expression" dxfId="1106" priority="1103" stopIfTrue="1">
      <formula>AND(ISERROR(MATCH(A807,accounts,0)),NOT(ISBLANK(A807)))</formula>
    </cfRule>
  </conditionalFormatting>
  <conditionalFormatting sqref="N807">
    <cfRule type="cellIs" dxfId="1105" priority="1094" stopIfTrue="1" operator="lessThan">
      <formula>0</formula>
    </cfRule>
  </conditionalFormatting>
  <conditionalFormatting sqref="F807">
    <cfRule type="expression" dxfId="1104" priority="1095" stopIfTrue="1">
      <formula>AND(NOT(ISBLANK(F807)),ISERROR(MATCH(F807,categories,0)))</formula>
    </cfRule>
    <cfRule type="expression" dxfId="1103" priority="1096" stopIfTrue="1">
      <formula>OR(F807="[Balance]",F807="[Transfer]",ISBLANK(F807))</formula>
    </cfRule>
    <cfRule type="expression" dxfId="1102" priority="1097" stopIfTrue="1">
      <formula>OR(ISERROR(MATCH(F807,yearlyA,0)),ISERROR(MATCH(F807,monthlyA,0)))</formula>
    </cfRule>
  </conditionalFormatting>
  <conditionalFormatting sqref="A807">
    <cfRule type="expression" dxfId="1101" priority="1098" stopIfTrue="1">
      <formula>AND(ISERROR(MATCH(A807,accounts,0)),NOT(ISBLANK(A807)))</formula>
    </cfRule>
  </conditionalFormatting>
  <conditionalFormatting sqref="N809">
    <cfRule type="cellIs" dxfId="1100" priority="1089" stopIfTrue="1" operator="lessThan">
      <formula>0</formula>
    </cfRule>
  </conditionalFormatting>
  <conditionalFormatting sqref="F809">
    <cfRule type="expression" dxfId="1099" priority="1090" stopIfTrue="1">
      <formula>AND(NOT(ISBLANK(F809)),ISERROR(MATCH(F809,categories,0)))</formula>
    </cfRule>
    <cfRule type="expression" dxfId="1098" priority="1091" stopIfTrue="1">
      <formula>OR(F809="[Balance]",F809="[Transfer]",ISBLANK(F809))</formula>
    </cfRule>
    <cfRule type="expression" dxfId="1097" priority="1092" stopIfTrue="1">
      <formula>OR(ISERROR(MATCH(F809,yearlyA,0)),ISERROR(MATCH(F809,monthlyA,0)))</formula>
    </cfRule>
  </conditionalFormatting>
  <conditionalFormatting sqref="A809">
    <cfRule type="expression" dxfId="1096" priority="1093" stopIfTrue="1">
      <formula>AND(ISERROR(MATCH(A809,accounts,0)),NOT(ISBLANK(A809)))</formula>
    </cfRule>
  </conditionalFormatting>
  <conditionalFormatting sqref="N809">
    <cfRule type="cellIs" dxfId="1095" priority="1084" stopIfTrue="1" operator="lessThan">
      <formula>0</formula>
    </cfRule>
  </conditionalFormatting>
  <conditionalFormatting sqref="F809">
    <cfRule type="expression" dxfId="1094" priority="1085" stopIfTrue="1">
      <formula>AND(NOT(ISBLANK(F809)),ISERROR(MATCH(F809,categories,0)))</formula>
    </cfRule>
    <cfRule type="expression" dxfId="1093" priority="1086" stopIfTrue="1">
      <formula>OR(F809="[Balance]",F809="[Transfer]",ISBLANK(F809))</formula>
    </cfRule>
    <cfRule type="expression" dxfId="1092" priority="1087" stopIfTrue="1">
      <formula>OR(ISERROR(MATCH(F809,yearlyA,0)),ISERROR(MATCH(F809,monthlyA,0)))</formula>
    </cfRule>
  </conditionalFormatting>
  <conditionalFormatting sqref="A809">
    <cfRule type="expression" dxfId="1091" priority="1088" stopIfTrue="1">
      <formula>AND(ISERROR(MATCH(A809,accounts,0)),NOT(ISBLANK(A809)))</formula>
    </cfRule>
  </conditionalFormatting>
  <conditionalFormatting sqref="N810">
    <cfRule type="cellIs" dxfId="1090" priority="1079" stopIfTrue="1" operator="lessThan">
      <formula>0</formula>
    </cfRule>
  </conditionalFormatting>
  <conditionalFormatting sqref="F810">
    <cfRule type="expression" dxfId="1089" priority="1080" stopIfTrue="1">
      <formula>AND(NOT(ISBLANK(F810)),ISERROR(MATCH(F810,categories,0)))</formula>
    </cfRule>
    <cfRule type="expression" dxfId="1088" priority="1081" stopIfTrue="1">
      <formula>OR(F810="[Balance]",F810="[Transfer]",ISBLANK(F810))</formula>
    </cfRule>
    <cfRule type="expression" dxfId="1087" priority="1082" stopIfTrue="1">
      <formula>OR(ISERROR(MATCH(F810,yearlyA,0)),ISERROR(MATCH(F810,monthlyA,0)))</formula>
    </cfRule>
  </conditionalFormatting>
  <conditionalFormatting sqref="A810">
    <cfRule type="expression" dxfId="1086" priority="1083" stopIfTrue="1">
      <formula>AND(ISERROR(MATCH(A810,accounts,0)),NOT(ISBLANK(A810)))</formula>
    </cfRule>
  </conditionalFormatting>
  <conditionalFormatting sqref="N810">
    <cfRule type="cellIs" dxfId="1085" priority="1074" stopIfTrue="1" operator="lessThan">
      <formula>0</formula>
    </cfRule>
  </conditionalFormatting>
  <conditionalFormatting sqref="F810">
    <cfRule type="expression" dxfId="1084" priority="1075" stopIfTrue="1">
      <formula>AND(NOT(ISBLANK(F810)),ISERROR(MATCH(F810,categories,0)))</formula>
    </cfRule>
    <cfRule type="expression" dxfId="1083" priority="1076" stopIfTrue="1">
      <formula>OR(F810="[Balance]",F810="[Transfer]",ISBLANK(F810))</formula>
    </cfRule>
    <cfRule type="expression" dxfId="1082" priority="1077" stopIfTrue="1">
      <formula>OR(ISERROR(MATCH(F810,yearlyA,0)),ISERROR(MATCH(F810,monthlyA,0)))</formula>
    </cfRule>
  </conditionalFormatting>
  <conditionalFormatting sqref="A810">
    <cfRule type="expression" dxfId="1081" priority="1078" stopIfTrue="1">
      <formula>AND(ISERROR(MATCH(A810,accounts,0)),NOT(ISBLANK(A810)))</formula>
    </cfRule>
  </conditionalFormatting>
  <conditionalFormatting sqref="N812">
    <cfRule type="cellIs" dxfId="1080" priority="1069" stopIfTrue="1" operator="lessThan">
      <formula>0</formula>
    </cfRule>
  </conditionalFormatting>
  <conditionalFormatting sqref="F812">
    <cfRule type="expression" dxfId="1079" priority="1070" stopIfTrue="1">
      <formula>AND(NOT(ISBLANK(F812)),ISERROR(MATCH(F812,categories,0)))</formula>
    </cfRule>
    <cfRule type="expression" dxfId="1078" priority="1071" stopIfTrue="1">
      <formula>OR(F812="[Balance]",F812="[Transfer]",ISBLANK(F812))</formula>
    </cfRule>
    <cfRule type="expression" dxfId="1077" priority="1072" stopIfTrue="1">
      <formula>OR(ISERROR(MATCH(F812,yearlyA,0)),ISERROR(MATCH(F812,monthlyA,0)))</formula>
    </cfRule>
  </conditionalFormatting>
  <conditionalFormatting sqref="A812">
    <cfRule type="expression" dxfId="1076" priority="1073" stopIfTrue="1">
      <formula>AND(ISERROR(MATCH(A812,accounts,0)),NOT(ISBLANK(A812)))</formula>
    </cfRule>
  </conditionalFormatting>
  <conditionalFormatting sqref="N812">
    <cfRule type="cellIs" dxfId="1075" priority="1064" stopIfTrue="1" operator="lessThan">
      <formula>0</formula>
    </cfRule>
  </conditionalFormatting>
  <conditionalFormatting sqref="F812">
    <cfRule type="expression" dxfId="1074" priority="1065" stopIfTrue="1">
      <formula>AND(NOT(ISBLANK(F812)),ISERROR(MATCH(F812,categories,0)))</formula>
    </cfRule>
    <cfRule type="expression" dxfId="1073" priority="1066" stopIfTrue="1">
      <formula>OR(F812="[Balance]",F812="[Transfer]",ISBLANK(F812))</formula>
    </cfRule>
    <cfRule type="expression" dxfId="1072" priority="1067" stopIfTrue="1">
      <formula>OR(ISERROR(MATCH(F812,yearlyA,0)),ISERROR(MATCH(F812,monthlyA,0)))</formula>
    </cfRule>
  </conditionalFormatting>
  <conditionalFormatting sqref="A812">
    <cfRule type="expression" dxfId="1071" priority="1068" stopIfTrue="1">
      <formula>AND(ISERROR(MATCH(A812,accounts,0)),NOT(ISBLANK(A812)))</formula>
    </cfRule>
  </conditionalFormatting>
  <conditionalFormatting sqref="N811">
    <cfRule type="cellIs" dxfId="1070" priority="1059" stopIfTrue="1" operator="lessThan">
      <formula>0</formula>
    </cfRule>
  </conditionalFormatting>
  <conditionalFormatting sqref="F811">
    <cfRule type="expression" dxfId="1069" priority="1060" stopIfTrue="1">
      <formula>AND(NOT(ISBLANK(F811)),ISERROR(MATCH(F811,categories,0)))</formula>
    </cfRule>
    <cfRule type="expression" dxfId="1068" priority="1061" stopIfTrue="1">
      <formula>OR(F811="[Balance]",F811="[Transfer]",ISBLANK(F811))</formula>
    </cfRule>
    <cfRule type="expression" dxfId="1067" priority="1062" stopIfTrue="1">
      <formula>OR(ISERROR(MATCH(F811,yearlyA,0)),ISERROR(MATCH(F811,monthlyA,0)))</formula>
    </cfRule>
  </conditionalFormatting>
  <conditionalFormatting sqref="A811">
    <cfRule type="expression" dxfId="1066" priority="1063" stopIfTrue="1">
      <formula>AND(ISERROR(MATCH(A811,accounts,0)),NOT(ISBLANK(A811)))</formula>
    </cfRule>
  </conditionalFormatting>
  <conditionalFormatting sqref="N811">
    <cfRule type="cellIs" dxfId="1065" priority="1054" stopIfTrue="1" operator="lessThan">
      <formula>0</formula>
    </cfRule>
  </conditionalFormatting>
  <conditionalFormatting sqref="F811">
    <cfRule type="expression" dxfId="1064" priority="1055" stopIfTrue="1">
      <formula>AND(NOT(ISBLANK(F811)),ISERROR(MATCH(F811,categories,0)))</formula>
    </cfRule>
    <cfRule type="expression" dxfId="1063" priority="1056" stopIfTrue="1">
      <formula>OR(F811="[Balance]",F811="[Transfer]",ISBLANK(F811))</formula>
    </cfRule>
    <cfRule type="expression" dxfId="1062" priority="1057" stopIfTrue="1">
      <formula>OR(ISERROR(MATCH(F811,yearlyA,0)),ISERROR(MATCH(F811,monthlyA,0)))</formula>
    </cfRule>
  </conditionalFormatting>
  <conditionalFormatting sqref="A811">
    <cfRule type="expression" dxfId="1061" priority="1058" stopIfTrue="1">
      <formula>AND(ISERROR(MATCH(A811,accounts,0)),NOT(ISBLANK(A811)))</formula>
    </cfRule>
  </conditionalFormatting>
  <conditionalFormatting sqref="N813">
    <cfRule type="cellIs" dxfId="1060" priority="1049" stopIfTrue="1" operator="lessThan">
      <formula>0</formula>
    </cfRule>
  </conditionalFormatting>
  <conditionalFormatting sqref="F813">
    <cfRule type="expression" dxfId="1059" priority="1050" stopIfTrue="1">
      <formula>AND(NOT(ISBLANK(F813)),ISERROR(MATCH(F813,categories,0)))</formula>
    </cfRule>
    <cfRule type="expression" dxfId="1058" priority="1051" stopIfTrue="1">
      <formula>OR(F813="[Balance]",F813="[Transfer]",ISBLANK(F813))</formula>
    </cfRule>
    <cfRule type="expression" dxfId="1057" priority="1052" stopIfTrue="1">
      <formula>OR(ISERROR(MATCH(F813,yearlyA,0)),ISERROR(MATCH(F813,monthlyA,0)))</formula>
    </cfRule>
  </conditionalFormatting>
  <conditionalFormatting sqref="A813">
    <cfRule type="expression" dxfId="1056" priority="1053" stopIfTrue="1">
      <formula>AND(ISERROR(MATCH(A813,accounts,0)),NOT(ISBLANK(A813)))</formula>
    </cfRule>
  </conditionalFormatting>
  <conditionalFormatting sqref="N813">
    <cfRule type="cellIs" dxfId="1055" priority="1044" stopIfTrue="1" operator="lessThan">
      <formula>0</formula>
    </cfRule>
  </conditionalFormatting>
  <conditionalFormatting sqref="F813">
    <cfRule type="expression" dxfId="1054" priority="1045" stopIfTrue="1">
      <formula>AND(NOT(ISBLANK(F813)),ISERROR(MATCH(F813,categories,0)))</formula>
    </cfRule>
    <cfRule type="expression" dxfId="1053" priority="1046" stopIfTrue="1">
      <formula>OR(F813="[Balance]",F813="[Transfer]",ISBLANK(F813))</formula>
    </cfRule>
    <cfRule type="expression" dxfId="1052" priority="1047" stopIfTrue="1">
      <formula>OR(ISERROR(MATCH(F813,yearlyA,0)),ISERROR(MATCH(F813,monthlyA,0)))</formula>
    </cfRule>
  </conditionalFormatting>
  <conditionalFormatting sqref="A813">
    <cfRule type="expression" dxfId="1051" priority="1048" stopIfTrue="1">
      <formula>AND(ISERROR(MATCH(A813,accounts,0)),NOT(ISBLANK(A813)))</formula>
    </cfRule>
  </conditionalFormatting>
  <conditionalFormatting sqref="N815">
    <cfRule type="cellIs" dxfId="1050" priority="1039" stopIfTrue="1" operator="lessThan">
      <formula>0</formula>
    </cfRule>
  </conditionalFormatting>
  <conditionalFormatting sqref="F815">
    <cfRule type="expression" dxfId="1049" priority="1040" stopIfTrue="1">
      <formula>AND(NOT(ISBLANK(F815)),ISERROR(MATCH(F815,categories,0)))</formula>
    </cfRule>
    <cfRule type="expression" dxfId="1048" priority="1041" stopIfTrue="1">
      <formula>OR(F815="[Balance]",F815="[Transfer]",ISBLANK(F815))</formula>
    </cfRule>
    <cfRule type="expression" dxfId="1047" priority="1042" stopIfTrue="1">
      <formula>OR(ISERROR(MATCH(F815,yearlyA,0)),ISERROR(MATCH(F815,monthlyA,0)))</formula>
    </cfRule>
  </conditionalFormatting>
  <conditionalFormatting sqref="A815">
    <cfRule type="expression" dxfId="1046" priority="1043" stopIfTrue="1">
      <formula>AND(ISERROR(MATCH(A815,accounts,0)),NOT(ISBLANK(A815)))</formula>
    </cfRule>
  </conditionalFormatting>
  <conditionalFormatting sqref="N815">
    <cfRule type="cellIs" dxfId="1045" priority="1034" stopIfTrue="1" operator="lessThan">
      <formula>0</formula>
    </cfRule>
  </conditionalFormatting>
  <conditionalFormatting sqref="F815">
    <cfRule type="expression" dxfId="1044" priority="1035" stopIfTrue="1">
      <formula>AND(NOT(ISBLANK(F815)),ISERROR(MATCH(F815,categories,0)))</formula>
    </cfRule>
    <cfRule type="expression" dxfId="1043" priority="1036" stopIfTrue="1">
      <formula>OR(F815="[Balance]",F815="[Transfer]",ISBLANK(F815))</formula>
    </cfRule>
    <cfRule type="expression" dxfId="1042" priority="1037" stopIfTrue="1">
      <formula>OR(ISERROR(MATCH(F815,yearlyA,0)),ISERROR(MATCH(F815,monthlyA,0)))</formula>
    </cfRule>
  </conditionalFormatting>
  <conditionalFormatting sqref="A815">
    <cfRule type="expression" dxfId="1041" priority="1038" stopIfTrue="1">
      <formula>AND(ISERROR(MATCH(A815,accounts,0)),NOT(ISBLANK(A815)))</formula>
    </cfRule>
  </conditionalFormatting>
  <conditionalFormatting sqref="N814">
    <cfRule type="cellIs" dxfId="1040" priority="1029" stopIfTrue="1" operator="lessThan">
      <formula>0</formula>
    </cfRule>
  </conditionalFormatting>
  <conditionalFormatting sqref="F814">
    <cfRule type="expression" dxfId="1039" priority="1030" stopIfTrue="1">
      <formula>AND(NOT(ISBLANK(F814)),ISERROR(MATCH(F814,categories,0)))</formula>
    </cfRule>
    <cfRule type="expression" dxfId="1038" priority="1031" stopIfTrue="1">
      <formula>OR(F814="[Balance]",F814="[Transfer]",ISBLANK(F814))</formula>
    </cfRule>
    <cfRule type="expression" dxfId="1037" priority="1032" stopIfTrue="1">
      <formula>OR(ISERROR(MATCH(F814,yearlyA,0)),ISERROR(MATCH(F814,monthlyA,0)))</formula>
    </cfRule>
  </conditionalFormatting>
  <conditionalFormatting sqref="A814">
    <cfRule type="expression" dxfId="1036" priority="1033" stopIfTrue="1">
      <formula>AND(ISERROR(MATCH(A814,accounts,0)),NOT(ISBLANK(A814)))</formula>
    </cfRule>
  </conditionalFormatting>
  <conditionalFormatting sqref="N814">
    <cfRule type="cellIs" dxfId="1035" priority="1024" stopIfTrue="1" operator="lessThan">
      <formula>0</formula>
    </cfRule>
  </conditionalFormatting>
  <conditionalFormatting sqref="F814">
    <cfRule type="expression" dxfId="1034" priority="1025" stopIfTrue="1">
      <formula>AND(NOT(ISBLANK(F814)),ISERROR(MATCH(F814,categories,0)))</formula>
    </cfRule>
    <cfRule type="expression" dxfId="1033" priority="1026" stopIfTrue="1">
      <formula>OR(F814="[Balance]",F814="[Transfer]",ISBLANK(F814))</formula>
    </cfRule>
    <cfRule type="expression" dxfId="1032" priority="1027" stopIfTrue="1">
      <formula>OR(ISERROR(MATCH(F814,yearlyA,0)),ISERROR(MATCH(F814,monthlyA,0)))</formula>
    </cfRule>
  </conditionalFormatting>
  <conditionalFormatting sqref="A814">
    <cfRule type="expression" dxfId="1031" priority="1028" stopIfTrue="1">
      <formula>AND(ISERROR(MATCH(A814,accounts,0)),NOT(ISBLANK(A814)))</formula>
    </cfRule>
  </conditionalFormatting>
  <conditionalFormatting sqref="N816">
    <cfRule type="cellIs" dxfId="1030" priority="1019" stopIfTrue="1" operator="lessThan">
      <formula>0</formula>
    </cfRule>
  </conditionalFormatting>
  <conditionalFormatting sqref="F816">
    <cfRule type="expression" dxfId="1029" priority="1020" stopIfTrue="1">
      <formula>AND(NOT(ISBLANK(F816)),ISERROR(MATCH(F816,categories,0)))</formula>
    </cfRule>
    <cfRule type="expression" dxfId="1028" priority="1021" stopIfTrue="1">
      <formula>OR(F816="[Balance]",F816="[Transfer]",ISBLANK(F816))</formula>
    </cfRule>
    <cfRule type="expression" dxfId="1027" priority="1022" stopIfTrue="1">
      <formula>OR(ISERROR(MATCH(F816,yearlyA,0)),ISERROR(MATCH(F816,monthlyA,0)))</formula>
    </cfRule>
  </conditionalFormatting>
  <conditionalFormatting sqref="A816">
    <cfRule type="expression" dxfId="1026" priority="1023" stopIfTrue="1">
      <formula>AND(ISERROR(MATCH(A816,accounts,0)),NOT(ISBLANK(A816)))</formula>
    </cfRule>
  </conditionalFormatting>
  <conditionalFormatting sqref="N816">
    <cfRule type="cellIs" dxfId="1025" priority="1014" stopIfTrue="1" operator="lessThan">
      <formula>0</formula>
    </cfRule>
  </conditionalFormatting>
  <conditionalFormatting sqref="F816">
    <cfRule type="expression" dxfId="1024" priority="1015" stopIfTrue="1">
      <formula>AND(NOT(ISBLANK(F816)),ISERROR(MATCH(F816,categories,0)))</formula>
    </cfRule>
    <cfRule type="expression" dxfId="1023" priority="1016" stopIfTrue="1">
      <formula>OR(F816="[Balance]",F816="[Transfer]",ISBLANK(F816))</formula>
    </cfRule>
    <cfRule type="expression" dxfId="1022" priority="1017" stopIfTrue="1">
      <formula>OR(ISERROR(MATCH(F816,yearlyA,0)),ISERROR(MATCH(F816,monthlyA,0)))</formula>
    </cfRule>
  </conditionalFormatting>
  <conditionalFormatting sqref="A816">
    <cfRule type="expression" dxfId="1021" priority="1018" stopIfTrue="1">
      <formula>AND(ISERROR(MATCH(A816,accounts,0)),NOT(ISBLANK(A816)))</formula>
    </cfRule>
  </conditionalFormatting>
  <conditionalFormatting sqref="N818">
    <cfRule type="cellIs" dxfId="1020" priority="1009" stopIfTrue="1" operator="lessThan">
      <formula>0</formula>
    </cfRule>
  </conditionalFormatting>
  <conditionalFormatting sqref="F818">
    <cfRule type="expression" dxfId="1019" priority="1010" stopIfTrue="1">
      <formula>AND(NOT(ISBLANK(F818)),ISERROR(MATCH(F818,categories,0)))</formula>
    </cfRule>
    <cfRule type="expression" dxfId="1018" priority="1011" stopIfTrue="1">
      <formula>OR(F818="[Balance]",F818="[Transfer]",ISBLANK(F818))</formula>
    </cfRule>
    <cfRule type="expression" dxfId="1017" priority="1012" stopIfTrue="1">
      <formula>OR(ISERROR(MATCH(F818,yearlyA,0)),ISERROR(MATCH(F818,monthlyA,0)))</formula>
    </cfRule>
  </conditionalFormatting>
  <conditionalFormatting sqref="A818">
    <cfRule type="expression" dxfId="1016" priority="1013" stopIfTrue="1">
      <formula>AND(ISERROR(MATCH(A818,accounts,0)),NOT(ISBLANK(A818)))</formula>
    </cfRule>
  </conditionalFormatting>
  <conditionalFormatting sqref="N818">
    <cfRule type="cellIs" dxfId="1015" priority="1004" stopIfTrue="1" operator="lessThan">
      <formula>0</formula>
    </cfRule>
  </conditionalFormatting>
  <conditionalFormatting sqref="F818">
    <cfRule type="expression" dxfId="1014" priority="1005" stopIfTrue="1">
      <formula>AND(NOT(ISBLANK(F818)),ISERROR(MATCH(F818,categories,0)))</formula>
    </cfRule>
    <cfRule type="expression" dxfId="1013" priority="1006" stopIfTrue="1">
      <formula>OR(F818="[Balance]",F818="[Transfer]",ISBLANK(F818))</formula>
    </cfRule>
    <cfRule type="expression" dxfId="1012" priority="1007" stopIfTrue="1">
      <formula>OR(ISERROR(MATCH(F818,yearlyA,0)),ISERROR(MATCH(F818,monthlyA,0)))</formula>
    </cfRule>
  </conditionalFormatting>
  <conditionalFormatting sqref="A818">
    <cfRule type="expression" dxfId="1011" priority="1008" stopIfTrue="1">
      <formula>AND(ISERROR(MATCH(A818,accounts,0)),NOT(ISBLANK(A818)))</formula>
    </cfRule>
  </conditionalFormatting>
  <conditionalFormatting sqref="N817">
    <cfRule type="cellIs" dxfId="1010" priority="999" stopIfTrue="1" operator="lessThan">
      <formula>0</formula>
    </cfRule>
  </conditionalFormatting>
  <conditionalFormatting sqref="F817">
    <cfRule type="expression" dxfId="1009" priority="1000" stopIfTrue="1">
      <formula>AND(NOT(ISBLANK(F817)),ISERROR(MATCH(F817,categories,0)))</formula>
    </cfRule>
    <cfRule type="expression" dxfId="1008" priority="1001" stopIfTrue="1">
      <formula>OR(F817="[Balance]",F817="[Transfer]",ISBLANK(F817))</formula>
    </cfRule>
    <cfRule type="expression" dxfId="1007" priority="1002" stopIfTrue="1">
      <formula>OR(ISERROR(MATCH(F817,yearlyA,0)),ISERROR(MATCH(F817,monthlyA,0)))</formula>
    </cfRule>
  </conditionalFormatting>
  <conditionalFormatting sqref="A817">
    <cfRule type="expression" dxfId="1006" priority="1003" stopIfTrue="1">
      <formula>AND(ISERROR(MATCH(A817,accounts,0)),NOT(ISBLANK(A817)))</formula>
    </cfRule>
  </conditionalFormatting>
  <conditionalFormatting sqref="N817">
    <cfRule type="cellIs" dxfId="1005" priority="994" stopIfTrue="1" operator="lessThan">
      <formula>0</formula>
    </cfRule>
  </conditionalFormatting>
  <conditionalFormatting sqref="F817">
    <cfRule type="expression" dxfId="1004" priority="995" stopIfTrue="1">
      <formula>AND(NOT(ISBLANK(F817)),ISERROR(MATCH(F817,categories,0)))</formula>
    </cfRule>
    <cfRule type="expression" dxfId="1003" priority="996" stopIfTrue="1">
      <formula>OR(F817="[Balance]",F817="[Transfer]",ISBLANK(F817))</formula>
    </cfRule>
    <cfRule type="expression" dxfId="1002" priority="997" stopIfTrue="1">
      <formula>OR(ISERROR(MATCH(F817,yearlyA,0)),ISERROR(MATCH(F817,monthlyA,0)))</formula>
    </cfRule>
  </conditionalFormatting>
  <conditionalFormatting sqref="A817">
    <cfRule type="expression" dxfId="1001" priority="998" stopIfTrue="1">
      <formula>AND(ISERROR(MATCH(A817,accounts,0)),NOT(ISBLANK(A817)))</formula>
    </cfRule>
  </conditionalFormatting>
  <conditionalFormatting sqref="N819">
    <cfRule type="cellIs" dxfId="1000" priority="989" stopIfTrue="1" operator="lessThan">
      <formula>0</formula>
    </cfRule>
  </conditionalFormatting>
  <conditionalFormatting sqref="F819">
    <cfRule type="expression" dxfId="999" priority="990" stopIfTrue="1">
      <formula>AND(NOT(ISBLANK(F819)),ISERROR(MATCH(F819,categories,0)))</formula>
    </cfRule>
    <cfRule type="expression" dxfId="998" priority="991" stopIfTrue="1">
      <formula>OR(F819="[Balance]",F819="[Transfer]",ISBLANK(F819))</formula>
    </cfRule>
    <cfRule type="expression" dxfId="997" priority="992" stopIfTrue="1">
      <formula>OR(ISERROR(MATCH(F819,yearlyA,0)),ISERROR(MATCH(F819,monthlyA,0)))</formula>
    </cfRule>
  </conditionalFormatting>
  <conditionalFormatting sqref="A819">
    <cfRule type="expression" dxfId="996" priority="993" stopIfTrue="1">
      <formula>AND(ISERROR(MATCH(A819,accounts,0)),NOT(ISBLANK(A819)))</formula>
    </cfRule>
  </conditionalFormatting>
  <conditionalFormatting sqref="N819">
    <cfRule type="cellIs" dxfId="995" priority="984" stopIfTrue="1" operator="lessThan">
      <formula>0</formula>
    </cfRule>
  </conditionalFormatting>
  <conditionalFormatting sqref="F819">
    <cfRule type="expression" dxfId="994" priority="985" stopIfTrue="1">
      <formula>AND(NOT(ISBLANK(F819)),ISERROR(MATCH(F819,categories,0)))</formula>
    </cfRule>
    <cfRule type="expression" dxfId="993" priority="986" stopIfTrue="1">
      <formula>OR(F819="[Balance]",F819="[Transfer]",ISBLANK(F819))</formula>
    </cfRule>
    <cfRule type="expression" dxfId="992" priority="987" stopIfTrue="1">
      <formula>OR(ISERROR(MATCH(F819,yearlyA,0)),ISERROR(MATCH(F819,monthlyA,0)))</formula>
    </cfRule>
  </conditionalFormatting>
  <conditionalFormatting sqref="A819">
    <cfRule type="expression" dxfId="991" priority="988" stopIfTrue="1">
      <formula>AND(ISERROR(MATCH(A819,accounts,0)),NOT(ISBLANK(A819)))</formula>
    </cfRule>
  </conditionalFormatting>
  <conditionalFormatting sqref="N820">
    <cfRule type="cellIs" dxfId="990" priority="979" stopIfTrue="1" operator="lessThan">
      <formula>0</formula>
    </cfRule>
  </conditionalFormatting>
  <conditionalFormatting sqref="F820">
    <cfRule type="expression" dxfId="989" priority="980" stopIfTrue="1">
      <formula>AND(NOT(ISBLANK(F820)),ISERROR(MATCH(F820,categories,0)))</formula>
    </cfRule>
    <cfRule type="expression" dxfId="988" priority="981" stopIfTrue="1">
      <formula>OR(F820="[Balance]",F820="[Transfer]",ISBLANK(F820))</formula>
    </cfRule>
    <cfRule type="expression" dxfId="987" priority="982" stopIfTrue="1">
      <formula>OR(ISERROR(MATCH(F820,yearlyA,0)),ISERROR(MATCH(F820,monthlyA,0)))</formula>
    </cfRule>
  </conditionalFormatting>
  <conditionalFormatting sqref="A820">
    <cfRule type="expression" dxfId="986" priority="983" stopIfTrue="1">
      <formula>AND(ISERROR(MATCH(A820,accounts,0)),NOT(ISBLANK(A820)))</formula>
    </cfRule>
  </conditionalFormatting>
  <conditionalFormatting sqref="N820">
    <cfRule type="cellIs" dxfId="985" priority="974" stopIfTrue="1" operator="lessThan">
      <formula>0</formula>
    </cfRule>
  </conditionalFormatting>
  <conditionalFormatting sqref="F820">
    <cfRule type="expression" dxfId="984" priority="975" stopIfTrue="1">
      <formula>AND(NOT(ISBLANK(F820)),ISERROR(MATCH(F820,categories,0)))</formula>
    </cfRule>
    <cfRule type="expression" dxfId="983" priority="976" stopIfTrue="1">
      <formula>OR(F820="[Balance]",F820="[Transfer]",ISBLANK(F820))</formula>
    </cfRule>
    <cfRule type="expression" dxfId="982" priority="977" stopIfTrue="1">
      <formula>OR(ISERROR(MATCH(F820,yearlyA,0)),ISERROR(MATCH(F820,monthlyA,0)))</formula>
    </cfRule>
  </conditionalFormatting>
  <conditionalFormatting sqref="A820">
    <cfRule type="expression" dxfId="981" priority="978" stopIfTrue="1">
      <formula>AND(ISERROR(MATCH(A820,accounts,0)),NOT(ISBLANK(A820)))</formula>
    </cfRule>
  </conditionalFormatting>
  <conditionalFormatting sqref="N822">
    <cfRule type="cellIs" dxfId="980" priority="969" stopIfTrue="1" operator="lessThan">
      <formula>0</formula>
    </cfRule>
  </conditionalFormatting>
  <conditionalFormatting sqref="F822">
    <cfRule type="expression" dxfId="979" priority="970" stopIfTrue="1">
      <formula>AND(NOT(ISBLANK(F822)),ISERROR(MATCH(F822,categories,0)))</formula>
    </cfRule>
    <cfRule type="expression" dxfId="978" priority="971" stopIfTrue="1">
      <formula>OR(F822="[Balance]",F822="[Transfer]",ISBLANK(F822))</formula>
    </cfRule>
    <cfRule type="expression" dxfId="977" priority="972" stopIfTrue="1">
      <formula>OR(ISERROR(MATCH(F822,yearlyA,0)),ISERROR(MATCH(F822,monthlyA,0)))</formula>
    </cfRule>
  </conditionalFormatting>
  <conditionalFormatting sqref="A822">
    <cfRule type="expression" dxfId="976" priority="973" stopIfTrue="1">
      <formula>AND(ISERROR(MATCH(A822,accounts,0)),NOT(ISBLANK(A822)))</formula>
    </cfRule>
  </conditionalFormatting>
  <conditionalFormatting sqref="N822">
    <cfRule type="cellIs" dxfId="975" priority="964" stopIfTrue="1" operator="lessThan">
      <formula>0</formula>
    </cfRule>
  </conditionalFormatting>
  <conditionalFormatting sqref="F822">
    <cfRule type="expression" dxfId="974" priority="965" stopIfTrue="1">
      <formula>AND(NOT(ISBLANK(F822)),ISERROR(MATCH(F822,categories,0)))</formula>
    </cfRule>
    <cfRule type="expression" dxfId="973" priority="966" stopIfTrue="1">
      <formula>OR(F822="[Balance]",F822="[Transfer]",ISBLANK(F822))</formula>
    </cfRule>
    <cfRule type="expression" dxfId="972" priority="967" stopIfTrue="1">
      <formula>OR(ISERROR(MATCH(F822,yearlyA,0)),ISERROR(MATCH(F822,monthlyA,0)))</formula>
    </cfRule>
  </conditionalFormatting>
  <conditionalFormatting sqref="A822">
    <cfRule type="expression" dxfId="971" priority="968" stopIfTrue="1">
      <formula>AND(ISERROR(MATCH(A822,accounts,0)),NOT(ISBLANK(A822)))</formula>
    </cfRule>
  </conditionalFormatting>
  <conditionalFormatting sqref="N821">
    <cfRule type="cellIs" dxfId="970" priority="959" stopIfTrue="1" operator="lessThan">
      <formula>0</formula>
    </cfRule>
  </conditionalFormatting>
  <conditionalFormatting sqref="F821">
    <cfRule type="expression" dxfId="969" priority="960" stopIfTrue="1">
      <formula>AND(NOT(ISBLANK(F821)),ISERROR(MATCH(F821,categories,0)))</formula>
    </cfRule>
    <cfRule type="expression" dxfId="968" priority="961" stopIfTrue="1">
      <formula>OR(F821="[Balance]",F821="[Transfer]",ISBLANK(F821))</formula>
    </cfRule>
    <cfRule type="expression" dxfId="967" priority="962" stopIfTrue="1">
      <formula>OR(ISERROR(MATCH(F821,yearlyA,0)),ISERROR(MATCH(F821,monthlyA,0)))</formula>
    </cfRule>
  </conditionalFormatting>
  <conditionalFormatting sqref="A821">
    <cfRule type="expression" dxfId="966" priority="963" stopIfTrue="1">
      <formula>AND(ISERROR(MATCH(A821,accounts,0)),NOT(ISBLANK(A821)))</formula>
    </cfRule>
  </conditionalFormatting>
  <conditionalFormatting sqref="N821">
    <cfRule type="cellIs" dxfId="965" priority="954" stopIfTrue="1" operator="lessThan">
      <formula>0</formula>
    </cfRule>
  </conditionalFormatting>
  <conditionalFormatting sqref="F821">
    <cfRule type="expression" dxfId="964" priority="955" stopIfTrue="1">
      <formula>AND(NOT(ISBLANK(F821)),ISERROR(MATCH(F821,categories,0)))</formula>
    </cfRule>
    <cfRule type="expression" dxfId="963" priority="956" stopIfTrue="1">
      <formula>OR(F821="[Balance]",F821="[Transfer]",ISBLANK(F821))</formula>
    </cfRule>
    <cfRule type="expression" dxfId="962" priority="957" stopIfTrue="1">
      <formula>OR(ISERROR(MATCH(F821,yearlyA,0)),ISERROR(MATCH(F821,monthlyA,0)))</formula>
    </cfRule>
  </conditionalFormatting>
  <conditionalFormatting sqref="A821">
    <cfRule type="expression" dxfId="961" priority="958" stopIfTrue="1">
      <formula>AND(ISERROR(MATCH(A821,accounts,0)),NOT(ISBLANK(A821)))</formula>
    </cfRule>
  </conditionalFormatting>
  <conditionalFormatting sqref="N823">
    <cfRule type="cellIs" dxfId="960" priority="949" stopIfTrue="1" operator="lessThan">
      <formula>0</formula>
    </cfRule>
  </conditionalFormatting>
  <conditionalFormatting sqref="F823">
    <cfRule type="expression" dxfId="959" priority="950" stopIfTrue="1">
      <formula>AND(NOT(ISBLANK(F823)),ISERROR(MATCH(F823,categories,0)))</formula>
    </cfRule>
    <cfRule type="expression" dxfId="958" priority="951" stopIfTrue="1">
      <formula>OR(F823="[Balance]",F823="[Transfer]",ISBLANK(F823))</formula>
    </cfRule>
    <cfRule type="expression" dxfId="957" priority="952" stopIfTrue="1">
      <formula>OR(ISERROR(MATCH(F823,yearlyA,0)),ISERROR(MATCH(F823,monthlyA,0)))</formula>
    </cfRule>
  </conditionalFormatting>
  <conditionalFormatting sqref="A823">
    <cfRule type="expression" dxfId="956" priority="953" stopIfTrue="1">
      <formula>AND(ISERROR(MATCH(A823,accounts,0)),NOT(ISBLANK(A823)))</formula>
    </cfRule>
  </conditionalFormatting>
  <conditionalFormatting sqref="N823">
    <cfRule type="cellIs" dxfId="955" priority="944" stopIfTrue="1" operator="lessThan">
      <formula>0</formula>
    </cfRule>
  </conditionalFormatting>
  <conditionalFormatting sqref="F823">
    <cfRule type="expression" dxfId="954" priority="945" stopIfTrue="1">
      <formula>AND(NOT(ISBLANK(F823)),ISERROR(MATCH(F823,categories,0)))</formula>
    </cfRule>
    <cfRule type="expression" dxfId="953" priority="946" stopIfTrue="1">
      <formula>OR(F823="[Balance]",F823="[Transfer]",ISBLANK(F823))</formula>
    </cfRule>
    <cfRule type="expression" dxfId="952" priority="947" stopIfTrue="1">
      <formula>OR(ISERROR(MATCH(F823,yearlyA,0)),ISERROR(MATCH(F823,monthlyA,0)))</formula>
    </cfRule>
  </conditionalFormatting>
  <conditionalFormatting sqref="A823">
    <cfRule type="expression" dxfId="951" priority="948" stopIfTrue="1">
      <formula>AND(ISERROR(MATCH(A823,accounts,0)),NOT(ISBLANK(A823)))</formula>
    </cfRule>
  </conditionalFormatting>
  <conditionalFormatting sqref="N825">
    <cfRule type="cellIs" dxfId="950" priority="939" stopIfTrue="1" operator="lessThan">
      <formula>0</formula>
    </cfRule>
  </conditionalFormatting>
  <conditionalFormatting sqref="F825">
    <cfRule type="expression" dxfId="949" priority="940" stopIfTrue="1">
      <formula>AND(NOT(ISBLANK(F825)),ISERROR(MATCH(F825,categories,0)))</formula>
    </cfRule>
    <cfRule type="expression" dxfId="948" priority="941" stopIfTrue="1">
      <formula>OR(F825="[Balance]",F825="[Transfer]",ISBLANK(F825))</formula>
    </cfRule>
    <cfRule type="expression" dxfId="947" priority="942" stopIfTrue="1">
      <formula>OR(ISERROR(MATCH(F825,yearlyA,0)),ISERROR(MATCH(F825,monthlyA,0)))</formula>
    </cfRule>
  </conditionalFormatting>
  <conditionalFormatting sqref="A825">
    <cfRule type="expression" dxfId="946" priority="943" stopIfTrue="1">
      <formula>AND(ISERROR(MATCH(A825,accounts,0)),NOT(ISBLANK(A825)))</formula>
    </cfRule>
  </conditionalFormatting>
  <conditionalFormatting sqref="N825">
    <cfRule type="cellIs" dxfId="945" priority="934" stopIfTrue="1" operator="lessThan">
      <formula>0</formula>
    </cfRule>
  </conditionalFormatting>
  <conditionalFormatting sqref="F825">
    <cfRule type="expression" dxfId="944" priority="935" stopIfTrue="1">
      <formula>AND(NOT(ISBLANK(F825)),ISERROR(MATCH(F825,categories,0)))</formula>
    </cfRule>
    <cfRule type="expression" dxfId="943" priority="936" stopIfTrue="1">
      <formula>OR(F825="[Balance]",F825="[Transfer]",ISBLANK(F825))</formula>
    </cfRule>
    <cfRule type="expression" dxfId="942" priority="937" stopIfTrue="1">
      <formula>OR(ISERROR(MATCH(F825,yearlyA,0)),ISERROR(MATCH(F825,monthlyA,0)))</formula>
    </cfRule>
  </conditionalFormatting>
  <conditionalFormatting sqref="A825">
    <cfRule type="expression" dxfId="941" priority="938" stopIfTrue="1">
      <formula>AND(ISERROR(MATCH(A825,accounts,0)),NOT(ISBLANK(A825)))</formula>
    </cfRule>
  </conditionalFormatting>
  <conditionalFormatting sqref="N824">
    <cfRule type="cellIs" dxfId="940" priority="929" stopIfTrue="1" operator="lessThan">
      <formula>0</formula>
    </cfRule>
  </conditionalFormatting>
  <conditionalFormatting sqref="F824">
    <cfRule type="expression" dxfId="939" priority="930" stopIfTrue="1">
      <formula>AND(NOT(ISBLANK(F824)),ISERROR(MATCH(F824,categories,0)))</formula>
    </cfRule>
    <cfRule type="expression" dxfId="938" priority="931" stopIfTrue="1">
      <formula>OR(F824="[Balance]",F824="[Transfer]",ISBLANK(F824))</formula>
    </cfRule>
    <cfRule type="expression" dxfId="937" priority="932" stopIfTrue="1">
      <formula>OR(ISERROR(MATCH(F824,yearlyA,0)),ISERROR(MATCH(F824,monthlyA,0)))</formula>
    </cfRule>
  </conditionalFormatting>
  <conditionalFormatting sqref="A824">
    <cfRule type="expression" dxfId="936" priority="933" stopIfTrue="1">
      <formula>AND(ISERROR(MATCH(A824,accounts,0)),NOT(ISBLANK(A824)))</formula>
    </cfRule>
  </conditionalFormatting>
  <conditionalFormatting sqref="N824">
    <cfRule type="cellIs" dxfId="935" priority="924" stopIfTrue="1" operator="lessThan">
      <formula>0</formula>
    </cfRule>
  </conditionalFormatting>
  <conditionalFormatting sqref="F824">
    <cfRule type="expression" dxfId="934" priority="925" stopIfTrue="1">
      <formula>AND(NOT(ISBLANK(F824)),ISERROR(MATCH(F824,categories,0)))</formula>
    </cfRule>
    <cfRule type="expression" dxfId="933" priority="926" stopIfTrue="1">
      <formula>OR(F824="[Balance]",F824="[Transfer]",ISBLANK(F824))</formula>
    </cfRule>
    <cfRule type="expression" dxfId="932" priority="927" stopIfTrue="1">
      <formula>OR(ISERROR(MATCH(F824,yearlyA,0)),ISERROR(MATCH(F824,monthlyA,0)))</formula>
    </cfRule>
  </conditionalFormatting>
  <conditionalFormatting sqref="A824">
    <cfRule type="expression" dxfId="931" priority="928" stopIfTrue="1">
      <formula>AND(ISERROR(MATCH(A824,accounts,0)),NOT(ISBLANK(A824)))</formula>
    </cfRule>
  </conditionalFormatting>
  <conditionalFormatting sqref="N826">
    <cfRule type="cellIs" dxfId="930" priority="919" stopIfTrue="1" operator="lessThan">
      <formula>0</formula>
    </cfRule>
  </conditionalFormatting>
  <conditionalFormatting sqref="F826">
    <cfRule type="expression" dxfId="929" priority="920" stopIfTrue="1">
      <formula>AND(NOT(ISBLANK(F826)),ISERROR(MATCH(F826,categories,0)))</formula>
    </cfRule>
    <cfRule type="expression" dxfId="928" priority="921" stopIfTrue="1">
      <formula>OR(F826="[Balance]",F826="[Transfer]",ISBLANK(F826))</formula>
    </cfRule>
    <cfRule type="expression" dxfId="927" priority="922" stopIfTrue="1">
      <formula>OR(ISERROR(MATCH(F826,yearlyA,0)),ISERROR(MATCH(F826,monthlyA,0)))</formula>
    </cfRule>
  </conditionalFormatting>
  <conditionalFormatting sqref="A826">
    <cfRule type="expression" dxfId="926" priority="923" stopIfTrue="1">
      <formula>AND(ISERROR(MATCH(A826,accounts,0)),NOT(ISBLANK(A826)))</formula>
    </cfRule>
  </conditionalFormatting>
  <conditionalFormatting sqref="N826">
    <cfRule type="cellIs" dxfId="925" priority="914" stopIfTrue="1" operator="lessThan">
      <formula>0</formula>
    </cfRule>
  </conditionalFormatting>
  <conditionalFormatting sqref="F826">
    <cfRule type="expression" dxfId="924" priority="915" stopIfTrue="1">
      <formula>AND(NOT(ISBLANK(F826)),ISERROR(MATCH(F826,categories,0)))</formula>
    </cfRule>
    <cfRule type="expression" dxfId="923" priority="916" stopIfTrue="1">
      <formula>OR(F826="[Balance]",F826="[Transfer]",ISBLANK(F826))</formula>
    </cfRule>
    <cfRule type="expression" dxfId="922" priority="917" stopIfTrue="1">
      <formula>OR(ISERROR(MATCH(F826,yearlyA,0)),ISERROR(MATCH(F826,monthlyA,0)))</formula>
    </cfRule>
  </conditionalFormatting>
  <conditionalFormatting sqref="A826">
    <cfRule type="expression" dxfId="921" priority="918" stopIfTrue="1">
      <formula>AND(ISERROR(MATCH(A826,accounts,0)),NOT(ISBLANK(A826)))</formula>
    </cfRule>
  </conditionalFormatting>
  <conditionalFormatting sqref="N827">
    <cfRule type="cellIs" dxfId="920" priority="909" stopIfTrue="1" operator="lessThan">
      <formula>0</formula>
    </cfRule>
  </conditionalFormatting>
  <conditionalFormatting sqref="F827">
    <cfRule type="expression" dxfId="919" priority="910" stopIfTrue="1">
      <formula>AND(NOT(ISBLANK(F827)),ISERROR(MATCH(F827,categories,0)))</formula>
    </cfRule>
    <cfRule type="expression" dxfId="918" priority="911" stopIfTrue="1">
      <formula>OR(F827="[Balance]",F827="[Transfer]",ISBLANK(F827))</formula>
    </cfRule>
    <cfRule type="expression" dxfId="917" priority="912" stopIfTrue="1">
      <formula>OR(ISERROR(MATCH(F827,yearlyA,0)),ISERROR(MATCH(F827,monthlyA,0)))</formula>
    </cfRule>
  </conditionalFormatting>
  <conditionalFormatting sqref="A827">
    <cfRule type="expression" dxfId="916" priority="913" stopIfTrue="1">
      <formula>AND(ISERROR(MATCH(A827,accounts,0)),NOT(ISBLANK(A827)))</formula>
    </cfRule>
  </conditionalFormatting>
  <conditionalFormatting sqref="N827">
    <cfRule type="cellIs" dxfId="915" priority="904" stopIfTrue="1" operator="lessThan">
      <formula>0</formula>
    </cfRule>
  </conditionalFormatting>
  <conditionalFormatting sqref="F827">
    <cfRule type="expression" dxfId="914" priority="905" stopIfTrue="1">
      <formula>AND(NOT(ISBLANK(F827)),ISERROR(MATCH(F827,categories,0)))</formula>
    </cfRule>
    <cfRule type="expression" dxfId="913" priority="906" stopIfTrue="1">
      <formula>OR(F827="[Balance]",F827="[Transfer]",ISBLANK(F827))</formula>
    </cfRule>
    <cfRule type="expression" dxfId="912" priority="907" stopIfTrue="1">
      <formula>OR(ISERROR(MATCH(F827,yearlyA,0)),ISERROR(MATCH(F827,monthlyA,0)))</formula>
    </cfRule>
  </conditionalFormatting>
  <conditionalFormatting sqref="A827">
    <cfRule type="expression" dxfId="911" priority="908" stopIfTrue="1">
      <formula>AND(ISERROR(MATCH(A827,accounts,0)),NOT(ISBLANK(A827)))</formula>
    </cfRule>
  </conditionalFormatting>
  <conditionalFormatting sqref="N828">
    <cfRule type="cellIs" dxfId="910" priority="899" stopIfTrue="1" operator="lessThan">
      <formula>0</formula>
    </cfRule>
  </conditionalFormatting>
  <conditionalFormatting sqref="F828">
    <cfRule type="expression" dxfId="909" priority="900" stopIfTrue="1">
      <formula>AND(NOT(ISBLANK(F828)),ISERROR(MATCH(F828,categories,0)))</formula>
    </cfRule>
    <cfRule type="expression" dxfId="908" priority="901" stopIfTrue="1">
      <formula>OR(F828="[Balance]",F828="[Transfer]",ISBLANK(F828))</formula>
    </cfRule>
    <cfRule type="expression" dxfId="907" priority="902" stopIfTrue="1">
      <formula>OR(ISERROR(MATCH(F828,yearlyA,0)),ISERROR(MATCH(F828,monthlyA,0)))</formula>
    </cfRule>
  </conditionalFormatting>
  <conditionalFormatting sqref="A828">
    <cfRule type="expression" dxfId="906" priority="903" stopIfTrue="1">
      <formula>AND(ISERROR(MATCH(A828,accounts,0)),NOT(ISBLANK(A828)))</formula>
    </cfRule>
  </conditionalFormatting>
  <conditionalFormatting sqref="N828">
    <cfRule type="cellIs" dxfId="905" priority="894" stopIfTrue="1" operator="lessThan">
      <formula>0</formula>
    </cfRule>
  </conditionalFormatting>
  <conditionalFormatting sqref="F828">
    <cfRule type="expression" dxfId="904" priority="895" stopIfTrue="1">
      <formula>AND(NOT(ISBLANK(F828)),ISERROR(MATCH(F828,categories,0)))</formula>
    </cfRule>
    <cfRule type="expression" dxfId="903" priority="896" stopIfTrue="1">
      <formula>OR(F828="[Balance]",F828="[Transfer]",ISBLANK(F828))</formula>
    </cfRule>
    <cfRule type="expression" dxfId="902" priority="897" stopIfTrue="1">
      <formula>OR(ISERROR(MATCH(F828,yearlyA,0)),ISERROR(MATCH(F828,monthlyA,0)))</formula>
    </cfRule>
  </conditionalFormatting>
  <conditionalFormatting sqref="A828">
    <cfRule type="expression" dxfId="901" priority="898" stopIfTrue="1">
      <formula>AND(ISERROR(MATCH(A828,accounts,0)),NOT(ISBLANK(A828)))</formula>
    </cfRule>
  </conditionalFormatting>
  <conditionalFormatting sqref="N829">
    <cfRule type="cellIs" dxfId="900" priority="889" stopIfTrue="1" operator="lessThan">
      <formula>0</formula>
    </cfRule>
  </conditionalFormatting>
  <conditionalFormatting sqref="F829">
    <cfRule type="expression" dxfId="899" priority="890" stopIfTrue="1">
      <formula>AND(NOT(ISBLANK(F829)),ISERROR(MATCH(F829,categories,0)))</formula>
    </cfRule>
    <cfRule type="expression" dxfId="898" priority="891" stopIfTrue="1">
      <formula>OR(F829="[Balance]",F829="[Transfer]",ISBLANK(F829))</formula>
    </cfRule>
    <cfRule type="expression" dxfId="897" priority="892" stopIfTrue="1">
      <formula>OR(ISERROR(MATCH(F829,yearlyA,0)),ISERROR(MATCH(F829,monthlyA,0)))</formula>
    </cfRule>
  </conditionalFormatting>
  <conditionalFormatting sqref="A829">
    <cfRule type="expression" dxfId="896" priority="893" stopIfTrue="1">
      <formula>AND(ISERROR(MATCH(A829,accounts,0)),NOT(ISBLANK(A829)))</formula>
    </cfRule>
  </conditionalFormatting>
  <conditionalFormatting sqref="N829">
    <cfRule type="cellIs" dxfId="895" priority="884" stopIfTrue="1" operator="lessThan">
      <formula>0</formula>
    </cfRule>
  </conditionalFormatting>
  <conditionalFormatting sqref="F829">
    <cfRule type="expression" dxfId="894" priority="885" stopIfTrue="1">
      <formula>AND(NOT(ISBLANK(F829)),ISERROR(MATCH(F829,categories,0)))</formula>
    </cfRule>
    <cfRule type="expression" dxfId="893" priority="886" stopIfTrue="1">
      <formula>OR(F829="[Balance]",F829="[Transfer]",ISBLANK(F829))</formula>
    </cfRule>
    <cfRule type="expression" dxfId="892" priority="887" stopIfTrue="1">
      <formula>OR(ISERROR(MATCH(F829,yearlyA,0)),ISERROR(MATCH(F829,monthlyA,0)))</formula>
    </cfRule>
  </conditionalFormatting>
  <conditionalFormatting sqref="A829">
    <cfRule type="expression" dxfId="891" priority="888" stopIfTrue="1">
      <formula>AND(ISERROR(MATCH(A829,accounts,0)),NOT(ISBLANK(A829)))</formula>
    </cfRule>
  </conditionalFormatting>
  <conditionalFormatting sqref="N831">
    <cfRule type="cellIs" dxfId="890" priority="879" stopIfTrue="1" operator="lessThan">
      <formula>0</formula>
    </cfRule>
  </conditionalFormatting>
  <conditionalFormatting sqref="F831">
    <cfRule type="expression" dxfId="889" priority="880" stopIfTrue="1">
      <formula>AND(NOT(ISBLANK(F831)),ISERROR(MATCH(F831,categories,0)))</formula>
    </cfRule>
    <cfRule type="expression" dxfId="888" priority="881" stopIfTrue="1">
      <formula>OR(F831="[Balance]",F831="[Transfer]",ISBLANK(F831))</formula>
    </cfRule>
    <cfRule type="expression" dxfId="887" priority="882" stopIfTrue="1">
      <formula>OR(ISERROR(MATCH(F831,yearlyA,0)),ISERROR(MATCH(F831,monthlyA,0)))</formula>
    </cfRule>
  </conditionalFormatting>
  <conditionalFormatting sqref="A831">
    <cfRule type="expression" dxfId="886" priority="883" stopIfTrue="1">
      <formula>AND(ISERROR(MATCH(A831,accounts,0)),NOT(ISBLANK(A831)))</formula>
    </cfRule>
  </conditionalFormatting>
  <conditionalFormatting sqref="N831">
    <cfRule type="cellIs" dxfId="885" priority="874" stopIfTrue="1" operator="lessThan">
      <formula>0</formula>
    </cfRule>
  </conditionalFormatting>
  <conditionalFormatting sqref="F831">
    <cfRule type="expression" dxfId="884" priority="875" stopIfTrue="1">
      <formula>AND(NOT(ISBLANK(F831)),ISERROR(MATCH(F831,categories,0)))</formula>
    </cfRule>
    <cfRule type="expression" dxfId="883" priority="876" stopIfTrue="1">
      <formula>OR(F831="[Balance]",F831="[Transfer]",ISBLANK(F831))</formula>
    </cfRule>
    <cfRule type="expression" dxfId="882" priority="877" stopIfTrue="1">
      <formula>OR(ISERROR(MATCH(F831,yearlyA,0)),ISERROR(MATCH(F831,monthlyA,0)))</formula>
    </cfRule>
  </conditionalFormatting>
  <conditionalFormatting sqref="A831">
    <cfRule type="expression" dxfId="881" priority="878" stopIfTrue="1">
      <formula>AND(ISERROR(MATCH(A831,accounts,0)),NOT(ISBLANK(A831)))</formula>
    </cfRule>
  </conditionalFormatting>
  <conditionalFormatting sqref="N830">
    <cfRule type="cellIs" dxfId="880" priority="869" stopIfTrue="1" operator="lessThan">
      <formula>0</formula>
    </cfRule>
  </conditionalFormatting>
  <conditionalFormatting sqref="F830">
    <cfRule type="expression" dxfId="879" priority="870" stopIfTrue="1">
      <formula>AND(NOT(ISBLANK(F830)),ISERROR(MATCH(F830,categories,0)))</formula>
    </cfRule>
    <cfRule type="expression" dxfId="878" priority="871" stopIfTrue="1">
      <formula>OR(F830="[Balance]",F830="[Transfer]",ISBLANK(F830))</formula>
    </cfRule>
    <cfRule type="expression" dxfId="877" priority="872" stopIfTrue="1">
      <formula>OR(ISERROR(MATCH(F830,yearlyA,0)),ISERROR(MATCH(F830,monthlyA,0)))</formula>
    </cfRule>
  </conditionalFormatting>
  <conditionalFormatting sqref="A830">
    <cfRule type="expression" dxfId="876" priority="873" stopIfTrue="1">
      <formula>AND(ISERROR(MATCH(A830,accounts,0)),NOT(ISBLANK(A830)))</formula>
    </cfRule>
  </conditionalFormatting>
  <conditionalFormatting sqref="N830">
    <cfRule type="cellIs" dxfId="875" priority="864" stopIfTrue="1" operator="lessThan">
      <formula>0</formula>
    </cfRule>
  </conditionalFormatting>
  <conditionalFormatting sqref="F830">
    <cfRule type="expression" dxfId="874" priority="865" stopIfTrue="1">
      <formula>AND(NOT(ISBLANK(F830)),ISERROR(MATCH(F830,categories,0)))</formula>
    </cfRule>
    <cfRule type="expression" dxfId="873" priority="866" stopIfTrue="1">
      <formula>OR(F830="[Balance]",F830="[Transfer]",ISBLANK(F830))</formula>
    </cfRule>
    <cfRule type="expression" dxfId="872" priority="867" stopIfTrue="1">
      <formula>OR(ISERROR(MATCH(F830,yearlyA,0)),ISERROR(MATCH(F830,monthlyA,0)))</formula>
    </cfRule>
  </conditionalFormatting>
  <conditionalFormatting sqref="A830">
    <cfRule type="expression" dxfId="871" priority="868" stopIfTrue="1">
      <formula>AND(ISERROR(MATCH(A830,accounts,0)),NOT(ISBLANK(A830)))</formula>
    </cfRule>
  </conditionalFormatting>
  <conditionalFormatting sqref="N832">
    <cfRule type="cellIs" dxfId="870" priority="859" stopIfTrue="1" operator="lessThan">
      <formula>0</formula>
    </cfRule>
  </conditionalFormatting>
  <conditionalFormatting sqref="F832">
    <cfRule type="expression" dxfId="869" priority="860" stopIfTrue="1">
      <formula>AND(NOT(ISBLANK(F832)),ISERROR(MATCH(F832,categories,0)))</formula>
    </cfRule>
    <cfRule type="expression" dxfId="868" priority="861" stopIfTrue="1">
      <formula>OR(F832="[Balance]",F832="[Transfer]",ISBLANK(F832))</formula>
    </cfRule>
    <cfRule type="expression" dxfId="867" priority="862" stopIfTrue="1">
      <formula>OR(ISERROR(MATCH(F832,yearlyA,0)),ISERROR(MATCH(F832,monthlyA,0)))</formula>
    </cfRule>
  </conditionalFormatting>
  <conditionalFormatting sqref="A832">
    <cfRule type="expression" dxfId="866" priority="863" stopIfTrue="1">
      <formula>AND(ISERROR(MATCH(A832,accounts,0)),NOT(ISBLANK(A832)))</formula>
    </cfRule>
  </conditionalFormatting>
  <conditionalFormatting sqref="N832">
    <cfRule type="cellIs" dxfId="865" priority="854" stopIfTrue="1" operator="lessThan">
      <formula>0</formula>
    </cfRule>
  </conditionalFormatting>
  <conditionalFormatting sqref="F832">
    <cfRule type="expression" dxfId="864" priority="855" stopIfTrue="1">
      <formula>AND(NOT(ISBLANK(F832)),ISERROR(MATCH(F832,categories,0)))</formula>
    </cfRule>
    <cfRule type="expression" dxfId="863" priority="856" stopIfTrue="1">
      <formula>OR(F832="[Balance]",F832="[Transfer]",ISBLANK(F832))</formula>
    </cfRule>
    <cfRule type="expression" dxfId="862" priority="857" stopIfTrue="1">
      <formula>OR(ISERROR(MATCH(F832,yearlyA,0)),ISERROR(MATCH(F832,monthlyA,0)))</formula>
    </cfRule>
  </conditionalFormatting>
  <conditionalFormatting sqref="A832">
    <cfRule type="expression" dxfId="861" priority="858" stopIfTrue="1">
      <formula>AND(ISERROR(MATCH(A832,accounts,0)),NOT(ISBLANK(A832)))</formula>
    </cfRule>
  </conditionalFormatting>
  <conditionalFormatting sqref="N833">
    <cfRule type="cellIs" dxfId="860" priority="849" stopIfTrue="1" operator="lessThan">
      <formula>0</formula>
    </cfRule>
  </conditionalFormatting>
  <conditionalFormatting sqref="F833">
    <cfRule type="expression" dxfId="859" priority="850" stopIfTrue="1">
      <formula>AND(NOT(ISBLANK(F833)),ISERROR(MATCH(F833,categories,0)))</formula>
    </cfRule>
    <cfRule type="expression" dxfId="858" priority="851" stopIfTrue="1">
      <formula>OR(F833="[Balance]",F833="[Transfer]",ISBLANK(F833))</formula>
    </cfRule>
    <cfRule type="expression" dxfId="857" priority="852" stopIfTrue="1">
      <formula>OR(ISERROR(MATCH(F833,yearlyA,0)),ISERROR(MATCH(F833,monthlyA,0)))</formula>
    </cfRule>
  </conditionalFormatting>
  <conditionalFormatting sqref="A833">
    <cfRule type="expression" dxfId="856" priority="853" stopIfTrue="1">
      <formula>AND(ISERROR(MATCH(A833,accounts,0)),NOT(ISBLANK(A833)))</formula>
    </cfRule>
  </conditionalFormatting>
  <conditionalFormatting sqref="N833">
    <cfRule type="cellIs" dxfId="855" priority="844" stopIfTrue="1" operator="lessThan">
      <formula>0</formula>
    </cfRule>
  </conditionalFormatting>
  <conditionalFormatting sqref="F833">
    <cfRule type="expression" dxfId="854" priority="845" stopIfTrue="1">
      <formula>AND(NOT(ISBLANK(F833)),ISERROR(MATCH(F833,categories,0)))</formula>
    </cfRule>
    <cfRule type="expression" dxfId="853" priority="846" stopIfTrue="1">
      <formula>OR(F833="[Balance]",F833="[Transfer]",ISBLANK(F833))</formula>
    </cfRule>
    <cfRule type="expression" dxfId="852" priority="847" stopIfTrue="1">
      <formula>OR(ISERROR(MATCH(F833,yearlyA,0)),ISERROR(MATCH(F833,monthlyA,0)))</formula>
    </cfRule>
  </conditionalFormatting>
  <conditionalFormatting sqref="A833">
    <cfRule type="expression" dxfId="851" priority="848" stopIfTrue="1">
      <formula>AND(ISERROR(MATCH(A833,accounts,0)),NOT(ISBLANK(A833)))</formula>
    </cfRule>
  </conditionalFormatting>
  <conditionalFormatting sqref="N835">
    <cfRule type="cellIs" dxfId="850" priority="839" stopIfTrue="1" operator="lessThan">
      <formula>0</formula>
    </cfRule>
  </conditionalFormatting>
  <conditionalFormatting sqref="F835">
    <cfRule type="expression" dxfId="849" priority="840" stopIfTrue="1">
      <formula>AND(NOT(ISBLANK(F835)),ISERROR(MATCH(F835,categories,0)))</formula>
    </cfRule>
    <cfRule type="expression" dxfId="848" priority="841" stopIfTrue="1">
      <formula>OR(F835="[Balance]",F835="[Transfer]",ISBLANK(F835))</formula>
    </cfRule>
    <cfRule type="expression" dxfId="847" priority="842" stopIfTrue="1">
      <formula>OR(ISERROR(MATCH(F835,yearlyA,0)),ISERROR(MATCH(F835,monthlyA,0)))</formula>
    </cfRule>
  </conditionalFormatting>
  <conditionalFormatting sqref="A835">
    <cfRule type="expression" dxfId="846" priority="843" stopIfTrue="1">
      <formula>AND(ISERROR(MATCH(A835,accounts,0)),NOT(ISBLANK(A835)))</formula>
    </cfRule>
  </conditionalFormatting>
  <conditionalFormatting sqref="N835">
    <cfRule type="cellIs" dxfId="845" priority="834" stopIfTrue="1" operator="lessThan">
      <formula>0</formula>
    </cfRule>
  </conditionalFormatting>
  <conditionalFormatting sqref="F835">
    <cfRule type="expression" dxfId="844" priority="835" stopIfTrue="1">
      <formula>AND(NOT(ISBLANK(F835)),ISERROR(MATCH(F835,categories,0)))</formula>
    </cfRule>
    <cfRule type="expression" dxfId="843" priority="836" stopIfTrue="1">
      <formula>OR(F835="[Balance]",F835="[Transfer]",ISBLANK(F835))</formula>
    </cfRule>
    <cfRule type="expression" dxfId="842" priority="837" stopIfTrue="1">
      <formula>OR(ISERROR(MATCH(F835,yearlyA,0)),ISERROR(MATCH(F835,monthlyA,0)))</formula>
    </cfRule>
  </conditionalFormatting>
  <conditionalFormatting sqref="A835">
    <cfRule type="expression" dxfId="841" priority="838" stopIfTrue="1">
      <formula>AND(ISERROR(MATCH(A835,accounts,0)),NOT(ISBLANK(A835)))</formula>
    </cfRule>
  </conditionalFormatting>
  <conditionalFormatting sqref="N834">
    <cfRule type="cellIs" dxfId="840" priority="829" stopIfTrue="1" operator="lessThan">
      <formula>0</formula>
    </cfRule>
  </conditionalFormatting>
  <conditionalFormatting sqref="F834">
    <cfRule type="expression" dxfId="839" priority="830" stopIfTrue="1">
      <formula>AND(NOT(ISBLANK(F834)),ISERROR(MATCH(F834,categories,0)))</formula>
    </cfRule>
    <cfRule type="expression" dxfId="838" priority="831" stopIfTrue="1">
      <formula>OR(F834="[Balance]",F834="[Transfer]",ISBLANK(F834))</formula>
    </cfRule>
    <cfRule type="expression" dxfId="837" priority="832" stopIfTrue="1">
      <formula>OR(ISERROR(MATCH(F834,yearlyA,0)),ISERROR(MATCH(F834,monthlyA,0)))</formula>
    </cfRule>
  </conditionalFormatting>
  <conditionalFormatting sqref="A834">
    <cfRule type="expression" dxfId="836" priority="833" stopIfTrue="1">
      <formula>AND(ISERROR(MATCH(A834,accounts,0)),NOT(ISBLANK(A834)))</formula>
    </cfRule>
  </conditionalFormatting>
  <conditionalFormatting sqref="N834">
    <cfRule type="cellIs" dxfId="835" priority="824" stopIfTrue="1" operator="lessThan">
      <formula>0</formula>
    </cfRule>
  </conditionalFormatting>
  <conditionalFormatting sqref="F834">
    <cfRule type="expression" dxfId="834" priority="825" stopIfTrue="1">
      <formula>AND(NOT(ISBLANK(F834)),ISERROR(MATCH(F834,categories,0)))</formula>
    </cfRule>
    <cfRule type="expression" dxfId="833" priority="826" stopIfTrue="1">
      <formula>OR(F834="[Balance]",F834="[Transfer]",ISBLANK(F834))</formula>
    </cfRule>
    <cfRule type="expression" dxfId="832" priority="827" stopIfTrue="1">
      <formula>OR(ISERROR(MATCH(F834,yearlyA,0)),ISERROR(MATCH(F834,monthlyA,0)))</formula>
    </cfRule>
  </conditionalFormatting>
  <conditionalFormatting sqref="A834">
    <cfRule type="expression" dxfId="831" priority="828" stopIfTrue="1">
      <formula>AND(ISERROR(MATCH(A834,accounts,0)),NOT(ISBLANK(A834)))</formula>
    </cfRule>
  </conditionalFormatting>
  <conditionalFormatting sqref="N836">
    <cfRule type="cellIs" dxfId="830" priority="819" stopIfTrue="1" operator="lessThan">
      <formula>0</formula>
    </cfRule>
  </conditionalFormatting>
  <conditionalFormatting sqref="F836">
    <cfRule type="expression" dxfId="829" priority="820" stopIfTrue="1">
      <formula>AND(NOT(ISBLANK(F836)),ISERROR(MATCH(F836,categories,0)))</formula>
    </cfRule>
    <cfRule type="expression" dxfId="828" priority="821" stopIfTrue="1">
      <formula>OR(F836="[Balance]",F836="[Transfer]",ISBLANK(F836))</formula>
    </cfRule>
    <cfRule type="expression" dxfId="827" priority="822" stopIfTrue="1">
      <formula>OR(ISERROR(MATCH(F836,yearlyA,0)),ISERROR(MATCH(F836,monthlyA,0)))</formula>
    </cfRule>
  </conditionalFormatting>
  <conditionalFormatting sqref="A836">
    <cfRule type="expression" dxfId="826" priority="823" stopIfTrue="1">
      <formula>AND(ISERROR(MATCH(A836,accounts,0)),NOT(ISBLANK(A836)))</formula>
    </cfRule>
  </conditionalFormatting>
  <conditionalFormatting sqref="N836">
    <cfRule type="cellIs" dxfId="825" priority="814" stopIfTrue="1" operator="lessThan">
      <formula>0</formula>
    </cfRule>
  </conditionalFormatting>
  <conditionalFormatting sqref="F836">
    <cfRule type="expression" dxfId="824" priority="815" stopIfTrue="1">
      <formula>AND(NOT(ISBLANK(F836)),ISERROR(MATCH(F836,categories,0)))</formula>
    </cfRule>
    <cfRule type="expression" dxfId="823" priority="816" stopIfTrue="1">
      <formula>OR(F836="[Balance]",F836="[Transfer]",ISBLANK(F836))</formula>
    </cfRule>
    <cfRule type="expression" dxfId="822" priority="817" stopIfTrue="1">
      <formula>OR(ISERROR(MATCH(F836,yearlyA,0)),ISERROR(MATCH(F836,monthlyA,0)))</formula>
    </cfRule>
  </conditionalFormatting>
  <conditionalFormatting sqref="A836">
    <cfRule type="expression" dxfId="821" priority="818" stopIfTrue="1">
      <formula>AND(ISERROR(MATCH(A836,accounts,0)),NOT(ISBLANK(A836)))</formula>
    </cfRule>
  </conditionalFormatting>
  <conditionalFormatting sqref="N837">
    <cfRule type="cellIs" dxfId="820" priority="809" stopIfTrue="1" operator="lessThan">
      <formula>0</formula>
    </cfRule>
  </conditionalFormatting>
  <conditionalFormatting sqref="F837">
    <cfRule type="expression" dxfId="819" priority="810" stopIfTrue="1">
      <formula>AND(NOT(ISBLANK(F837)),ISERROR(MATCH(F837,categories,0)))</formula>
    </cfRule>
    <cfRule type="expression" dxfId="818" priority="811" stopIfTrue="1">
      <formula>OR(F837="[Balance]",F837="[Transfer]",ISBLANK(F837))</formula>
    </cfRule>
    <cfRule type="expression" dxfId="817" priority="812" stopIfTrue="1">
      <formula>OR(ISERROR(MATCH(F837,yearlyA,0)),ISERROR(MATCH(F837,monthlyA,0)))</formula>
    </cfRule>
  </conditionalFormatting>
  <conditionalFormatting sqref="A837">
    <cfRule type="expression" dxfId="816" priority="813" stopIfTrue="1">
      <formula>AND(ISERROR(MATCH(A837,accounts,0)),NOT(ISBLANK(A837)))</formula>
    </cfRule>
  </conditionalFormatting>
  <conditionalFormatting sqref="N837">
    <cfRule type="cellIs" dxfId="815" priority="804" stopIfTrue="1" operator="lessThan">
      <formula>0</formula>
    </cfRule>
  </conditionalFormatting>
  <conditionalFormatting sqref="F837">
    <cfRule type="expression" dxfId="814" priority="805" stopIfTrue="1">
      <formula>AND(NOT(ISBLANK(F837)),ISERROR(MATCH(F837,categories,0)))</formula>
    </cfRule>
    <cfRule type="expression" dxfId="813" priority="806" stopIfTrue="1">
      <formula>OR(F837="[Balance]",F837="[Transfer]",ISBLANK(F837))</formula>
    </cfRule>
    <cfRule type="expression" dxfId="812" priority="807" stopIfTrue="1">
      <formula>OR(ISERROR(MATCH(F837,yearlyA,0)),ISERROR(MATCH(F837,monthlyA,0)))</formula>
    </cfRule>
  </conditionalFormatting>
  <conditionalFormatting sqref="A837">
    <cfRule type="expression" dxfId="811" priority="808" stopIfTrue="1">
      <formula>AND(ISERROR(MATCH(A837,accounts,0)),NOT(ISBLANK(A837)))</formula>
    </cfRule>
  </conditionalFormatting>
  <conditionalFormatting sqref="N839">
    <cfRule type="cellIs" dxfId="810" priority="799" stopIfTrue="1" operator="lessThan">
      <formula>0</formula>
    </cfRule>
  </conditionalFormatting>
  <conditionalFormatting sqref="F839">
    <cfRule type="expression" dxfId="809" priority="800" stopIfTrue="1">
      <formula>AND(NOT(ISBLANK(F839)),ISERROR(MATCH(F839,categories,0)))</formula>
    </cfRule>
    <cfRule type="expression" dxfId="808" priority="801" stopIfTrue="1">
      <formula>OR(F839="[Balance]",F839="[Transfer]",ISBLANK(F839))</formula>
    </cfRule>
    <cfRule type="expression" dxfId="807" priority="802" stopIfTrue="1">
      <formula>OR(ISERROR(MATCH(F839,yearlyA,0)),ISERROR(MATCH(F839,monthlyA,0)))</formula>
    </cfRule>
  </conditionalFormatting>
  <conditionalFormatting sqref="A839">
    <cfRule type="expression" dxfId="806" priority="803" stopIfTrue="1">
      <formula>AND(ISERROR(MATCH(A839,accounts,0)),NOT(ISBLANK(A839)))</formula>
    </cfRule>
  </conditionalFormatting>
  <conditionalFormatting sqref="N839">
    <cfRule type="cellIs" dxfId="805" priority="794" stopIfTrue="1" operator="lessThan">
      <formula>0</formula>
    </cfRule>
  </conditionalFormatting>
  <conditionalFormatting sqref="F839">
    <cfRule type="expression" dxfId="804" priority="795" stopIfTrue="1">
      <formula>AND(NOT(ISBLANK(F839)),ISERROR(MATCH(F839,categories,0)))</formula>
    </cfRule>
    <cfRule type="expression" dxfId="803" priority="796" stopIfTrue="1">
      <formula>OR(F839="[Balance]",F839="[Transfer]",ISBLANK(F839))</formula>
    </cfRule>
    <cfRule type="expression" dxfId="802" priority="797" stopIfTrue="1">
      <formula>OR(ISERROR(MATCH(F839,yearlyA,0)),ISERROR(MATCH(F839,monthlyA,0)))</formula>
    </cfRule>
  </conditionalFormatting>
  <conditionalFormatting sqref="A839">
    <cfRule type="expression" dxfId="801" priority="798" stopIfTrue="1">
      <formula>AND(ISERROR(MATCH(A839,accounts,0)),NOT(ISBLANK(A839)))</formula>
    </cfRule>
  </conditionalFormatting>
  <conditionalFormatting sqref="N838">
    <cfRule type="cellIs" dxfId="800" priority="789" stopIfTrue="1" operator="lessThan">
      <formula>0</formula>
    </cfRule>
  </conditionalFormatting>
  <conditionalFormatting sqref="F838">
    <cfRule type="expression" dxfId="799" priority="790" stopIfTrue="1">
      <formula>AND(NOT(ISBLANK(F838)),ISERROR(MATCH(F838,categories,0)))</formula>
    </cfRule>
    <cfRule type="expression" dxfId="798" priority="791" stopIfTrue="1">
      <formula>OR(F838="[Balance]",F838="[Transfer]",ISBLANK(F838))</formula>
    </cfRule>
    <cfRule type="expression" dxfId="797" priority="792" stopIfTrue="1">
      <formula>OR(ISERROR(MATCH(F838,yearlyA,0)),ISERROR(MATCH(F838,monthlyA,0)))</formula>
    </cfRule>
  </conditionalFormatting>
  <conditionalFormatting sqref="A838">
    <cfRule type="expression" dxfId="796" priority="793" stopIfTrue="1">
      <formula>AND(ISERROR(MATCH(A838,accounts,0)),NOT(ISBLANK(A838)))</formula>
    </cfRule>
  </conditionalFormatting>
  <conditionalFormatting sqref="N838">
    <cfRule type="cellIs" dxfId="795" priority="784" stopIfTrue="1" operator="lessThan">
      <formula>0</formula>
    </cfRule>
  </conditionalFormatting>
  <conditionalFormatting sqref="F838">
    <cfRule type="expression" dxfId="794" priority="785" stopIfTrue="1">
      <formula>AND(NOT(ISBLANK(F838)),ISERROR(MATCH(F838,categories,0)))</formula>
    </cfRule>
    <cfRule type="expression" dxfId="793" priority="786" stopIfTrue="1">
      <formula>OR(F838="[Balance]",F838="[Transfer]",ISBLANK(F838))</formula>
    </cfRule>
    <cfRule type="expression" dxfId="792" priority="787" stopIfTrue="1">
      <formula>OR(ISERROR(MATCH(F838,yearlyA,0)),ISERROR(MATCH(F838,monthlyA,0)))</formula>
    </cfRule>
  </conditionalFormatting>
  <conditionalFormatting sqref="A838">
    <cfRule type="expression" dxfId="791" priority="788" stopIfTrue="1">
      <formula>AND(ISERROR(MATCH(A838,accounts,0)),NOT(ISBLANK(A838)))</formula>
    </cfRule>
  </conditionalFormatting>
  <conditionalFormatting sqref="N840">
    <cfRule type="cellIs" dxfId="790" priority="779" stopIfTrue="1" operator="lessThan">
      <formula>0</formula>
    </cfRule>
  </conditionalFormatting>
  <conditionalFormatting sqref="F840">
    <cfRule type="expression" dxfId="789" priority="780" stopIfTrue="1">
      <formula>AND(NOT(ISBLANK(F840)),ISERROR(MATCH(F840,categories,0)))</formula>
    </cfRule>
    <cfRule type="expression" dxfId="788" priority="781" stopIfTrue="1">
      <formula>OR(F840="[Balance]",F840="[Transfer]",ISBLANK(F840))</formula>
    </cfRule>
    <cfRule type="expression" dxfId="787" priority="782" stopIfTrue="1">
      <formula>OR(ISERROR(MATCH(F840,yearlyA,0)),ISERROR(MATCH(F840,monthlyA,0)))</formula>
    </cfRule>
  </conditionalFormatting>
  <conditionalFormatting sqref="A840">
    <cfRule type="expression" dxfId="786" priority="783" stopIfTrue="1">
      <formula>AND(ISERROR(MATCH(A840,accounts,0)),NOT(ISBLANK(A840)))</formula>
    </cfRule>
  </conditionalFormatting>
  <conditionalFormatting sqref="N840">
    <cfRule type="cellIs" dxfId="785" priority="774" stopIfTrue="1" operator="lessThan">
      <formula>0</formula>
    </cfRule>
  </conditionalFormatting>
  <conditionalFormatting sqref="F840">
    <cfRule type="expression" dxfId="784" priority="775" stopIfTrue="1">
      <formula>AND(NOT(ISBLANK(F840)),ISERROR(MATCH(F840,categories,0)))</formula>
    </cfRule>
    <cfRule type="expression" dxfId="783" priority="776" stopIfTrue="1">
      <formula>OR(F840="[Balance]",F840="[Transfer]",ISBLANK(F840))</formula>
    </cfRule>
    <cfRule type="expression" dxfId="782" priority="777" stopIfTrue="1">
      <formula>OR(ISERROR(MATCH(F840,yearlyA,0)),ISERROR(MATCH(F840,monthlyA,0)))</formula>
    </cfRule>
  </conditionalFormatting>
  <conditionalFormatting sqref="A840">
    <cfRule type="expression" dxfId="781" priority="778" stopIfTrue="1">
      <formula>AND(ISERROR(MATCH(A840,accounts,0)),NOT(ISBLANK(A840)))</formula>
    </cfRule>
  </conditionalFormatting>
  <conditionalFormatting sqref="N841">
    <cfRule type="cellIs" dxfId="780" priority="769" stopIfTrue="1" operator="lessThan">
      <formula>0</formula>
    </cfRule>
  </conditionalFormatting>
  <conditionalFormatting sqref="F841">
    <cfRule type="expression" dxfId="779" priority="770" stopIfTrue="1">
      <formula>AND(NOT(ISBLANK(F841)),ISERROR(MATCH(F841,categories,0)))</formula>
    </cfRule>
    <cfRule type="expression" dxfId="778" priority="771" stopIfTrue="1">
      <formula>OR(F841="[Balance]",F841="[Transfer]",ISBLANK(F841))</formula>
    </cfRule>
    <cfRule type="expression" dxfId="777" priority="772" stopIfTrue="1">
      <formula>OR(ISERROR(MATCH(F841,yearlyA,0)),ISERROR(MATCH(F841,monthlyA,0)))</formula>
    </cfRule>
  </conditionalFormatting>
  <conditionalFormatting sqref="A841">
    <cfRule type="expression" dxfId="776" priority="773" stopIfTrue="1">
      <formula>AND(ISERROR(MATCH(A841,accounts,0)),NOT(ISBLANK(A841)))</formula>
    </cfRule>
  </conditionalFormatting>
  <conditionalFormatting sqref="N841">
    <cfRule type="cellIs" dxfId="775" priority="764" stopIfTrue="1" operator="lessThan">
      <formula>0</formula>
    </cfRule>
  </conditionalFormatting>
  <conditionalFormatting sqref="F841">
    <cfRule type="expression" dxfId="774" priority="765" stopIfTrue="1">
      <formula>AND(NOT(ISBLANK(F841)),ISERROR(MATCH(F841,categories,0)))</formula>
    </cfRule>
    <cfRule type="expression" dxfId="773" priority="766" stopIfTrue="1">
      <formula>OR(F841="[Balance]",F841="[Transfer]",ISBLANK(F841))</formula>
    </cfRule>
    <cfRule type="expression" dxfId="772" priority="767" stopIfTrue="1">
      <formula>OR(ISERROR(MATCH(F841,yearlyA,0)),ISERROR(MATCH(F841,monthlyA,0)))</formula>
    </cfRule>
  </conditionalFormatting>
  <conditionalFormatting sqref="A841">
    <cfRule type="expression" dxfId="771" priority="768" stopIfTrue="1">
      <formula>AND(ISERROR(MATCH(A841,accounts,0)),NOT(ISBLANK(A841)))</formula>
    </cfRule>
  </conditionalFormatting>
  <conditionalFormatting sqref="N843">
    <cfRule type="cellIs" dxfId="770" priority="759" stopIfTrue="1" operator="lessThan">
      <formula>0</formula>
    </cfRule>
  </conditionalFormatting>
  <conditionalFormatting sqref="F843">
    <cfRule type="expression" dxfId="769" priority="760" stopIfTrue="1">
      <formula>AND(NOT(ISBLANK(F843)),ISERROR(MATCH(F843,categories,0)))</formula>
    </cfRule>
    <cfRule type="expression" dxfId="768" priority="761" stopIfTrue="1">
      <formula>OR(F843="[Balance]",F843="[Transfer]",ISBLANK(F843))</formula>
    </cfRule>
    <cfRule type="expression" dxfId="767" priority="762" stopIfTrue="1">
      <formula>OR(ISERROR(MATCH(F843,yearlyA,0)),ISERROR(MATCH(F843,monthlyA,0)))</formula>
    </cfRule>
  </conditionalFormatting>
  <conditionalFormatting sqref="A843">
    <cfRule type="expression" dxfId="766" priority="763" stopIfTrue="1">
      <formula>AND(ISERROR(MATCH(A843,accounts,0)),NOT(ISBLANK(A843)))</formula>
    </cfRule>
  </conditionalFormatting>
  <conditionalFormatting sqref="N843">
    <cfRule type="cellIs" dxfId="765" priority="754" stopIfTrue="1" operator="lessThan">
      <formula>0</formula>
    </cfRule>
  </conditionalFormatting>
  <conditionalFormatting sqref="F843">
    <cfRule type="expression" dxfId="764" priority="755" stopIfTrue="1">
      <formula>AND(NOT(ISBLANK(F843)),ISERROR(MATCH(F843,categories,0)))</formula>
    </cfRule>
    <cfRule type="expression" dxfId="763" priority="756" stopIfTrue="1">
      <formula>OR(F843="[Balance]",F843="[Transfer]",ISBLANK(F843))</formula>
    </cfRule>
    <cfRule type="expression" dxfId="762" priority="757" stopIfTrue="1">
      <formula>OR(ISERROR(MATCH(F843,yearlyA,0)),ISERROR(MATCH(F843,monthlyA,0)))</formula>
    </cfRule>
  </conditionalFormatting>
  <conditionalFormatting sqref="A843">
    <cfRule type="expression" dxfId="761" priority="758" stopIfTrue="1">
      <formula>AND(ISERROR(MATCH(A843,accounts,0)),NOT(ISBLANK(A843)))</formula>
    </cfRule>
  </conditionalFormatting>
  <conditionalFormatting sqref="N842">
    <cfRule type="cellIs" dxfId="760" priority="749" stopIfTrue="1" operator="lessThan">
      <formula>0</formula>
    </cfRule>
  </conditionalFormatting>
  <conditionalFormatting sqref="F842">
    <cfRule type="expression" dxfId="759" priority="750" stopIfTrue="1">
      <formula>AND(NOT(ISBLANK(F842)),ISERROR(MATCH(F842,categories,0)))</formula>
    </cfRule>
    <cfRule type="expression" dxfId="758" priority="751" stopIfTrue="1">
      <formula>OR(F842="[Balance]",F842="[Transfer]",ISBLANK(F842))</formula>
    </cfRule>
    <cfRule type="expression" dxfId="757" priority="752" stopIfTrue="1">
      <formula>OR(ISERROR(MATCH(F842,yearlyA,0)),ISERROR(MATCH(F842,monthlyA,0)))</formula>
    </cfRule>
  </conditionalFormatting>
  <conditionalFormatting sqref="A842">
    <cfRule type="expression" dxfId="756" priority="753" stopIfTrue="1">
      <formula>AND(ISERROR(MATCH(A842,accounts,0)),NOT(ISBLANK(A842)))</formula>
    </cfRule>
  </conditionalFormatting>
  <conditionalFormatting sqref="N842">
    <cfRule type="cellIs" dxfId="755" priority="744" stopIfTrue="1" operator="lessThan">
      <formula>0</formula>
    </cfRule>
  </conditionalFormatting>
  <conditionalFormatting sqref="F842">
    <cfRule type="expression" dxfId="754" priority="745" stopIfTrue="1">
      <formula>AND(NOT(ISBLANK(F842)),ISERROR(MATCH(F842,categories,0)))</formula>
    </cfRule>
    <cfRule type="expression" dxfId="753" priority="746" stopIfTrue="1">
      <formula>OR(F842="[Balance]",F842="[Transfer]",ISBLANK(F842))</formula>
    </cfRule>
    <cfRule type="expression" dxfId="752" priority="747" stopIfTrue="1">
      <formula>OR(ISERROR(MATCH(F842,yearlyA,0)),ISERROR(MATCH(F842,monthlyA,0)))</formula>
    </cfRule>
  </conditionalFormatting>
  <conditionalFormatting sqref="A842">
    <cfRule type="expression" dxfId="751" priority="748" stopIfTrue="1">
      <formula>AND(ISERROR(MATCH(A842,accounts,0)),NOT(ISBLANK(A842)))</formula>
    </cfRule>
  </conditionalFormatting>
  <conditionalFormatting sqref="N844">
    <cfRule type="cellIs" dxfId="750" priority="739" stopIfTrue="1" operator="lessThan">
      <formula>0</formula>
    </cfRule>
  </conditionalFormatting>
  <conditionalFormatting sqref="F844">
    <cfRule type="expression" dxfId="749" priority="740" stopIfTrue="1">
      <formula>AND(NOT(ISBLANK(F844)),ISERROR(MATCH(F844,categories,0)))</formula>
    </cfRule>
    <cfRule type="expression" dxfId="748" priority="741" stopIfTrue="1">
      <formula>OR(F844="[Balance]",F844="[Transfer]",ISBLANK(F844))</formula>
    </cfRule>
    <cfRule type="expression" dxfId="747" priority="742" stopIfTrue="1">
      <formula>OR(ISERROR(MATCH(F844,yearlyA,0)),ISERROR(MATCH(F844,monthlyA,0)))</formula>
    </cfRule>
  </conditionalFormatting>
  <conditionalFormatting sqref="A844">
    <cfRule type="expression" dxfId="746" priority="743" stopIfTrue="1">
      <formula>AND(ISERROR(MATCH(A844,accounts,0)),NOT(ISBLANK(A844)))</formula>
    </cfRule>
  </conditionalFormatting>
  <conditionalFormatting sqref="N844">
    <cfRule type="cellIs" dxfId="745" priority="734" stopIfTrue="1" operator="lessThan">
      <formula>0</formula>
    </cfRule>
  </conditionalFormatting>
  <conditionalFormatting sqref="F844">
    <cfRule type="expression" dxfId="744" priority="735" stopIfTrue="1">
      <formula>AND(NOT(ISBLANK(F844)),ISERROR(MATCH(F844,categories,0)))</formula>
    </cfRule>
    <cfRule type="expression" dxfId="743" priority="736" stopIfTrue="1">
      <formula>OR(F844="[Balance]",F844="[Transfer]",ISBLANK(F844))</formula>
    </cfRule>
    <cfRule type="expression" dxfId="742" priority="737" stopIfTrue="1">
      <formula>OR(ISERROR(MATCH(F844,yearlyA,0)),ISERROR(MATCH(F844,monthlyA,0)))</formula>
    </cfRule>
  </conditionalFormatting>
  <conditionalFormatting sqref="A844">
    <cfRule type="expression" dxfId="741" priority="738" stopIfTrue="1">
      <formula>AND(ISERROR(MATCH(A844,accounts,0)),NOT(ISBLANK(A844)))</formula>
    </cfRule>
  </conditionalFormatting>
  <conditionalFormatting sqref="N845">
    <cfRule type="cellIs" dxfId="740" priority="729" stopIfTrue="1" operator="lessThan">
      <formula>0</formula>
    </cfRule>
  </conditionalFormatting>
  <conditionalFormatting sqref="F845">
    <cfRule type="expression" dxfId="739" priority="730" stopIfTrue="1">
      <formula>AND(NOT(ISBLANK(F845)),ISERROR(MATCH(F845,categories,0)))</formula>
    </cfRule>
    <cfRule type="expression" dxfId="738" priority="731" stopIfTrue="1">
      <formula>OR(F845="[Balance]",F845="[Transfer]",ISBLANK(F845))</formula>
    </cfRule>
    <cfRule type="expression" dxfId="737" priority="732" stopIfTrue="1">
      <formula>OR(ISERROR(MATCH(F845,yearlyA,0)),ISERROR(MATCH(F845,monthlyA,0)))</formula>
    </cfRule>
  </conditionalFormatting>
  <conditionalFormatting sqref="A845">
    <cfRule type="expression" dxfId="736" priority="733" stopIfTrue="1">
      <formula>AND(ISERROR(MATCH(A845,accounts,0)),NOT(ISBLANK(A845)))</formula>
    </cfRule>
  </conditionalFormatting>
  <conditionalFormatting sqref="N845">
    <cfRule type="cellIs" dxfId="735" priority="724" stopIfTrue="1" operator="lessThan">
      <formula>0</formula>
    </cfRule>
  </conditionalFormatting>
  <conditionalFormatting sqref="F845">
    <cfRule type="expression" dxfId="734" priority="725" stopIfTrue="1">
      <formula>AND(NOT(ISBLANK(F845)),ISERROR(MATCH(F845,categories,0)))</formula>
    </cfRule>
    <cfRule type="expression" dxfId="733" priority="726" stopIfTrue="1">
      <formula>OR(F845="[Balance]",F845="[Transfer]",ISBLANK(F845))</formula>
    </cfRule>
    <cfRule type="expression" dxfId="732" priority="727" stopIfTrue="1">
      <formula>OR(ISERROR(MATCH(F845,yearlyA,0)),ISERROR(MATCH(F845,monthlyA,0)))</formula>
    </cfRule>
  </conditionalFormatting>
  <conditionalFormatting sqref="A845">
    <cfRule type="expression" dxfId="731" priority="728" stopIfTrue="1">
      <formula>AND(ISERROR(MATCH(A845,accounts,0)),NOT(ISBLANK(A845)))</formula>
    </cfRule>
  </conditionalFormatting>
  <conditionalFormatting sqref="N847">
    <cfRule type="cellIs" dxfId="730" priority="719" stopIfTrue="1" operator="lessThan">
      <formula>0</formula>
    </cfRule>
  </conditionalFormatting>
  <conditionalFormatting sqref="F847">
    <cfRule type="expression" dxfId="729" priority="720" stopIfTrue="1">
      <formula>AND(NOT(ISBLANK(F847)),ISERROR(MATCH(F847,categories,0)))</formula>
    </cfRule>
    <cfRule type="expression" dxfId="728" priority="721" stopIfTrue="1">
      <formula>OR(F847="[Balance]",F847="[Transfer]",ISBLANK(F847))</formula>
    </cfRule>
    <cfRule type="expression" dxfId="727" priority="722" stopIfTrue="1">
      <formula>OR(ISERROR(MATCH(F847,yearlyA,0)),ISERROR(MATCH(F847,monthlyA,0)))</formula>
    </cfRule>
  </conditionalFormatting>
  <conditionalFormatting sqref="A847">
    <cfRule type="expression" dxfId="726" priority="723" stopIfTrue="1">
      <formula>AND(ISERROR(MATCH(A847,accounts,0)),NOT(ISBLANK(A847)))</formula>
    </cfRule>
  </conditionalFormatting>
  <conditionalFormatting sqref="N847">
    <cfRule type="cellIs" dxfId="725" priority="714" stopIfTrue="1" operator="lessThan">
      <formula>0</formula>
    </cfRule>
  </conditionalFormatting>
  <conditionalFormatting sqref="F847">
    <cfRule type="expression" dxfId="724" priority="715" stopIfTrue="1">
      <formula>AND(NOT(ISBLANK(F847)),ISERROR(MATCH(F847,categories,0)))</formula>
    </cfRule>
    <cfRule type="expression" dxfId="723" priority="716" stopIfTrue="1">
      <formula>OR(F847="[Balance]",F847="[Transfer]",ISBLANK(F847))</formula>
    </cfRule>
    <cfRule type="expression" dxfId="722" priority="717" stopIfTrue="1">
      <formula>OR(ISERROR(MATCH(F847,yearlyA,0)),ISERROR(MATCH(F847,monthlyA,0)))</formula>
    </cfRule>
  </conditionalFormatting>
  <conditionalFormatting sqref="A847">
    <cfRule type="expression" dxfId="721" priority="718" stopIfTrue="1">
      <formula>AND(ISERROR(MATCH(A847,accounts,0)),NOT(ISBLANK(A847)))</formula>
    </cfRule>
  </conditionalFormatting>
  <conditionalFormatting sqref="N846">
    <cfRule type="cellIs" dxfId="720" priority="709" stopIfTrue="1" operator="lessThan">
      <formula>0</formula>
    </cfRule>
  </conditionalFormatting>
  <conditionalFormatting sqref="F846">
    <cfRule type="expression" dxfId="719" priority="710" stopIfTrue="1">
      <formula>AND(NOT(ISBLANK(F846)),ISERROR(MATCH(F846,categories,0)))</formula>
    </cfRule>
    <cfRule type="expression" dxfId="718" priority="711" stopIfTrue="1">
      <formula>OR(F846="[Balance]",F846="[Transfer]",ISBLANK(F846))</formula>
    </cfRule>
    <cfRule type="expression" dxfId="717" priority="712" stopIfTrue="1">
      <formula>OR(ISERROR(MATCH(F846,yearlyA,0)),ISERROR(MATCH(F846,monthlyA,0)))</formula>
    </cfRule>
  </conditionalFormatting>
  <conditionalFormatting sqref="A846">
    <cfRule type="expression" dxfId="716" priority="713" stopIfTrue="1">
      <formula>AND(ISERROR(MATCH(A846,accounts,0)),NOT(ISBLANK(A846)))</formula>
    </cfRule>
  </conditionalFormatting>
  <conditionalFormatting sqref="N846">
    <cfRule type="cellIs" dxfId="715" priority="704" stopIfTrue="1" operator="lessThan">
      <formula>0</formula>
    </cfRule>
  </conditionalFormatting>
  <conditionalFormatting sqref="F846">
    <cfRule type="expression" dxfId="714" priority="705" stopIfTrue="1">
      <formula>AND(NOT(ISBLANK(F846)),ISERROR(MATCH(F846,categories,0)))</formula>
    </cfRule>
    <cfRule type="expression" dxfId="713" priority="706" stopIfTrue="1">
      <formula>OR(F846="[Balance]",F846="[Transfer]",ISBLANK(F846))</formula>
    </cfRule>
    <cfRule type="expression" dxfId="712" priority="707" stopIfTrue="1">
      <formula>OR(ISERROR(MATCH(F846,yearlyA,0)),ISERROR(MATCH(F846,monthlyA,0)))</formula>
    </cfRule>
  </conditionalFormatting>
  <conditionalFormatting sqref="A846">
    <cfRule type="expression" dxfId="711" priority="708" stopIfTrue="1">
      <formula>AND(ISERROR(MATCH(A846,accounts,0)),NOT(ISBLANK(A846)))</formula>
    </cfRule>
  </conditionalFormatting>
  <conditionalFormatting sqref="N848">
    <cfRule type="cellIs" dxfId="710" priority="699" stopIfTrue="1" operator="lessThan">
      <formula>0</formula>
    </cfRule>
  </conditionalFormatting>
  <conditionalFormatting sqref="F848">
    <cfRule type="expression" dxfId="709" priority="700" stopIfTrue="1">
      <formula>AND(NOT(ISBLANK(F848)),ISERROR(MATCH(F848,categories,0)))</formula>
    </cfRule>
    <cfRule type="expression" dxfId="708" priority="701" stopIfTrue="1">
      <formula>OR(F848="[Balance]",F848="[Transfer]",ISBLANK(F848))</formula>
    </cfRule>
    <cfRule type="expression" dxfId="707" priority="702" stopIfTrue="1">
      <formula>OR(ISERROR(MATCH(F848,yearlyA,0)),ISERROR(MATCH(F848,monthlyA,0)))</formula>
    </cfRule>
  </conditionalFormatting>
  <conditionalFormatting sqref="A848">
    <cfRule type="expression" dxfId="706" priority="703" stopIfTrue="1">
      <formula>AND(ISERROR(MATCH(A848,accounts,0)),NOT(ISBLANK(A848)))</formula>
    </cfRule>
  </conditionalFormatting>
  <conditionalFormatting sqref="N848">
    <cfRule type="cellIs" dxfId="705" priority="694" stopIfTrue="1" operator="lessThan">
      <formula>0</formula>
    </cfRule>
  </conditionalFormatting>
  <conditionalFormatting sqref="F848">
    <cfRule type="expression" dxfId="704" priority="695" stopIfTrue="1">
      <formula>AND(NOT(ISBLANK(F848)),ISERROR(MATCH(F848,categories,0)))</formula>
    </cfRule>
    <cfRule type="expression" dxfId="703" priority="696" stopIfTrue="1">
      <formula>OR(F848="[Balance]",F848="[Transfer]",ISBLANK(F848))</formula>
    </cfRule>
    <cfRule type="expression" dxfId="702" priority="697" stopIfTrue="1">
      <formula>OR(ISERROR(MATCH(F848,yearlyA,0)),ISERROR(MATCH(F848,monthlyA,0)))</formula>
    </cfRule>
  </conditionalFormatting>
  <conditionalFormatting sqref="A848">
    <cfRule type="expression" dxfId="701" priority="698" stopIfTrue="1">
      <formula>AND(ISERROR(MATCH(A848,accounts,0)),NOT(ISBLANK(A848)))</formula>
    </cfRule>
  </conditionalFormatting>
  <conditionalFormatting sqref="N850">
    <cfRule type="cellIs" dxfId="700" priority="689" stopIfTrue="1" operator="lessThan">
      <formula>0</formula>
    </cfRule>
  </conditionalFormatting>
  <conditionalFormatting sqref="F850">
    <cfRule type="expression" dxfId="699" priority="690" stopIfTrue="1">
      <formula>AND(NOT(ISBLANK(F850)),ISERROR(MATCH(F850,categories,0)))</formula>
    </cfRule>
    <cfRule type="expression" dxfId="698" priority="691" stopIfTrue="1">
      <formula>OR(F850="[Balance]",F850="[Transfer]",ISBLANK(F850))</formula>
    </cfRule>
    <cfRule type="expression" dxfId="697" priority="692" stopIfTrue="1">
      <formula>OR(ISERROR(MATCH(F850,yearlyA,0)),ISERROR(MATCH(F850,monthlyA,0)))</formula>
    </cfRule>
  </conditionalFormatting>
  <conditionalFormatting sqref="A850">
    <cfRule type="expression" dxfId="696" priority="693" stopIfTrue="1">
      <formula>AND(ISERROR(MATCH(A850,accounts,0)),NOT(ISBLANK(A850)))</formula>
    </cfRule>
  </conditionalFormatting>
  <conditionalFormatting sqref="N850">
    <cfRule type="cellIs" dxfId="695" priority="684" stopIfTrue="1" operator="lessThan">
      <formula>0</formula>
    </cfRule>
  </conditionalFormatting>
  <conditionalFormatting sqref="F850">
    <cfRule type="expression" dxfId="694" priority="685" stopIfTrue="1">
      <formula>AND(NOT(ISBLANK(F850)),ISERROR(MATCH(F850,categories,0)))</formula>
    </cfRule>
    <cfRule type="expression" dxfId="693" priority="686" stopIfTrue="1">
      <formula>OR(F850="[Balance]",F850="[Transfer]",ISBLANK(F850))</formula>
    </cfRule>
    <cfRule type="expression" dxfId="692" priority="687" stopIfTrue="1">
      <formula>OR(ISERROR(MATCH(F850,yearlyA,0)),ISERROR(MATCH(F850,monthlyA,0)))</formula>
    </cfRule>
  </conditionalFormatting>
  <conditionalFormatting sqref="A850">
    <cfRule type="expression" dxfId="691" priority="688" stopIfTrue="1">
      <formula>AND(ISERROR(MATCH(A850,accounts,0)),NOT(ISBLANK(A850)))</formula>
    </cfRule>
  </conditionalFormatting>
  <conditionalFormatting sqref="N849">
    <cfRule type="cellIs" dxfId="690" priority="679" stopIfTrue="1" operator="lessThan">
      <formula>0</formula>
    </cfRule>
  </conditionalFormatting>
  <conditionalFormatting sqref="F849">
    <cfRule type="expression" dxfId="689" priority="680" stopIfTrue="1">
      <formula>AND(NOT(ISBLANK(F849)),ISERROR(MATCH(F849,categories,0)))</formula>
    </cfRule>
    <cfRule type="expression" dxfId="688" priority="681" stopIfTrue="1">
      <formula>OR(F849="[Balance]",F849="[Transfer]",ISBLANK(F849))</formula>
    </cfRule>
    <cfRule type="expression" dxfId="687" priority="682" stopIfTrue="1">
      <formula>OR(ISERROR(MATCH(F849,yearlyA,0)),ISERROR(MATCH(F849,monthlyA,0)))</formula>
    </cfRule>
  </conditionalFormatting>
  <conditionalFormatting sqref="A849">
    <cfRule type="expression" dxfId="686" priority="683" stopIfTrue="1">
      <formula>AND(ISERROR(MATCH(A849,accounts,0)),NOT(ISBLANK(A849)))</formula>
    </cfRule>
  </conditionalFormatting>
  <conditionalFormatting sqref="N849">
    <cfRule type="cellIs" dxfId="685" priority="674" stopIfTrue="1" operator="lessThan">
      <formula>0</formula>
    </cfRule>
  </conditionalFormatting>
  <conditionalFormatting sqref="F849">
    <cfRule type="expression" dxfId="684" priority="675" stopIfTrue="1">
      <formula>AND(NOT(ISBLANK(F849)),ISERROR(MATCH(F849,categories,0)))</formula>
    </cfRule>
    <cfRule type="expression" dxfId="683" priority="676" stopIfTrue="1">
      <formula>OR(F849="[Balance]",F849="[Transfer]",ISBLANK(F849))</formula>
    </cfRule>
    <cfRule type="expression" dxfId="682" priority="677" stopIfTrue="1">
      <formula>OR(ISERROR(MATCH(F849,yearlyA,0)),ISERROR(MATCH(F849,monthlyA,0)))</formula>
    </cfRule>
  </conditionalFormatting>
  <conditionalFormatting sqref="A849">
    <cfRule type="expression" dxfId="681" priority="678" stopIfTrue="1">
      <formula>AND(ISERROR(MATCH(A849,accounts,0)),NOT(ISBLANK(A849)))</formula>
    </cfRule>
  </conditionalFormatting>
  <conditionalFormatting sqref="N851">
    <cfRule type="cellIs" dxfId="680" priority="669" stopIfTrue="1" operator="lessThan">
      <formula>0</formula>
    </cfRule>
  </conditionalFormatting>
  <conditionalFormatting sqref="F851">
    <cfRule type="expression" dxfId="679" priority="670" stopIfTrue="1">
      <formula>AND(NOT(ISBLANK(F851)),ISERROR(MATCH(F851,categories,0)))</formula>
    </cfRule>
    <cfRule type="expression" dxfId="678" priority="671" stopIfTrue="1">
      <formula>OR(F851="[Balance]",F851="[Transfer]",ISBLANK(F851))</formula>
    </cfRule>
    <cfRule type="expression" dxfId="677" priority="672" stopIfTrue="1">
      <formula>OR(ISERROR(MATCH(F851,yearlyA,0)),ISERROR(MATCH(F851,monthlyA,0)))</formula>
    </cfRule>
  </conditionalFormatting>
  <conditionalFormatting sqref="A851">
    <cfRule type="expression" dxfId="676" priority="673" stopIfTrue="1">
      <formula>AND(ISERROR(MATCH(A851,accounts,0)),NOT(ISBLANK(A851)))</formula>
    </cfRule>
  </conditionalFormatting>
  <conditionalFormatting sqref="N851">
    <cfRule type="cellIs" dxfId="675" priority="664" stopIfTrue="1" operator="lessThan">
      <formula>0</formula>
    </cfRule>
  </conditionalFormatting>
  <conditionalFormatting sqref="F851">
    <cfRule type="expression" dxfId="674" priority="665" stopIfTrue="1">
      <formula>AND(NOT(ISBLANK(F851)),ISERROR(MATCH(F851,categories,0)))</formula>
    </cfRule>
    <cfRule type="expression" dxfId="673" priority="666" stopIfTrue="1">
      <formula>OR(F851="[Balance]",F851="[Transfer]",ISBLANK(F851))</formula>
    </cfRule>
    <cfRule type="expression" dxfId="672" priority="667" stopIfTrue="1">
      <formula>OR(ISERROR(MATCH(F851,yearlyA,0)),ISERROR(MATCH(F851,monthlyA,0)))</formula>
    </cfRule>
  </conditionalFormatting>
  <conditionalFormatting sqref="A851">
    <cfRule type="expression" dxfId="671" priority="668" stopIfTrue="1">
      <formula>AND(ISERROR(MATCH(A851,accounts,0)),NOT(ISBLANK(A851)))</formula>
    </cfRule>
  </conditionalFormatting>
  <conditionalFormatting sqref="N852">
    <cfRule type="cellIs" dxfId="670" priority="659" stopIfTrue="1" operator="lessThan">
      <formula>0</formula>
    </cfRule>
  </conditionalFormatting>
  <conditionalFormatting sqref="F852">
    <cfRule type="expression" dxfId="669" priority="660" stopIfTrue="1">
      <formula>AND(NOT(ISBLANK(F852)),ISERROR(MATCH(F852,categories,0)))</formula>
    </cfRule>
    <cfRule type="expression" dxfId="668" priority="661" stopIfTrue="1">
      <formula>OR(F852="[Balance]",F852="[Transfer]",ISBLANK(F852))</formula>
    </cfRule>
    <cfRule type="expression" dxfId="667" priority="662" stopIfTrue="1">
      <formula>OR(ISERROR(MATCH(F852,yearlyA,0)),ISERROR(MATCH(F852,monthlyA,0)))</formula>
    </cfRule>
  </conditionalFormatting>
  <conditionalFormatting sqref="A852">
    <cfRule type="expression" dxfId="666" priority="663" stopIfTrue="1">
      <formula>AND(ISERROR(MATCH(A852,accounts,0)),NOT(ISBLANK(A852)))</formula>
    </cfRule>
  </conditionalFormatting>
  <conditionalFormatting sqref="N852">
    <cfRule type="cellIs" dxfId="665" priority="654" stopIfTrue="1" operator="lessThan">
      <formula>0</formula>
    </cfRule>
  </conditionalFormatting>
  <conditionalFormatting sqref="F852">
    <cfRule type="expression" dxfId="664" priority="655" stopIfTrue="1">
      <formula>AND(NOT(ISBLANK(F852)),ISERROR(MATCH(F852,categories,0)))</formula>
    </cfRule>
    <cfRule type="expression" dxfId="663" priority="656" stopIfTrue="1">
      <formula>OR(F852="[Balance]",F852="[Transfer]",ISBLANK(F852))</formula>
    </cfRule>
    <cfRule type="expression" dxfId="662" priority="657" stopIfTrue="1">
      <formula>OR(ISERROR(MATCH(F852,yearlyA,0)),ISERROR(MATCH(F852,monthlyA,0)))</formula>
    </cfRule>
  </conditionalFormatting>
  <conditionalFormatting sqref="A852">
    <cfRule type="expression" dxfId="661" priority="658" stopIfTrue="1">
      <formula>AND(ISERROR(MATCH(A852,accounts,0)),NOT(ISBLANK(A852)))</formula>
    </cfRule>
  </conditionalFormatting>
  <conditionalFormatting sqref="N853">
    <cfRule type="cellIs" dxfId="660" priority="649" stopIfTrue="1" operator="lessThan">
      <formula>0</formula>
    </cfRule>
  </conditionalFormatting>
  <conditionalFormatting sqref="F853">
    <cfRule type="expression" dxfId="659" priority="650" stopIfTrue="1">
      <formula>AND(NOT(ISBLANK(F853)),ISERROR(MATCH(F853,categories,0)))</formula>
    </cfRule>
    <cfRule type="expression" dxfId="658" priority="651" stopIfTrue="1">
      <formula>OR(F853="[Balance]",F853="[Transfer]",ISBLANK(F853))</formula>
    </cfRule>
    <cfRule type="expression" dxfId="657" priority="652" stopIfTrue="1">
      <formula>OR(ISERROR(MATCH(F853,yearlyA,0)),ISERROR(MATCH(F853,monthlyA,0)))</formula>
    </cfRule>
  </conditionalFormatting>
  <conditionalFormatting sqref="A853">
    <cfRule type="expression" dxfId="656" priority="653" stopIfTrue="1">
      <formula>AND(ISERROR(MATCH(A853,accounts,0)),NOT(ISBLANK(A853)))</formula>
    </cfRule>
  </conditionalFormatting>
  <conditionalFormatting sqref="N853">
    <cfRule type="cellIs" dxfId="655" priority="644" stopIfTrue="1" operator="lessThan">
      <formula>0</formula>
    </cfRule>
  </conditionalFormatting>
  <conditionalFormatting sqref="F853">
    <cfRule type="expression" dxfId="654" priority="645" stopIfTrue="1">
      <formula>AND(NOT(ISBLANK(F853)),ISERROR(MATCH(F853,categories,0)))</formula>
    </cfRule>
    <cfRule type="expression" dxfId="653" priority="646" stopIfTrue="1">
      <formula>OR(F853="[Balance]",F853="[Transfer]",ISBLANK(F853))</formula>
    </cfRule>
    <cfRule type="expression" dxfId="652" priority="647" stopIfTrue="1">
      <formula>OR(ISERROR(MATCH(F853,yearlyA,0)),ISERROR(MATCH(F853,monthlyA,0)))</formula>
    </cfRule>
  </conditionalFormatting>
  <conditionalFormatting sqref="A853">
    <cfRule type="expression" dxfId="651" priority="648" stopIfTrue="1">
      <formula>AND(ISERROR(MATCH(A853,accounts,0)),NOT(ISBLANK(A853)))</formula>
    </cfRule>
  </conditionalFormatting>
  <conditionalFormatting sqref="N854">
    <cfRule type="cellIs" dxfId="650" priority="639" stopIfTrue="1" operator="lessThan">
      <formula>0</formula>
    </cfRule>
  </conditionalFormatting>
  <conditionalFormatting sqref="F854">
    <cfRule type="expression" dxfId="649" priority="640" stopIfTrue="1">
      <formula>AND(NOT(ISBLANK(F854)),ISERROR(MATCH(F854,categories,0)))</formula>
    </cfRule>
    <cfRule type="expression" dxfId="648" priority="641" stopIfTrue="1">
      <formula>OR(F854="[Balance]",F854="[Transfer]",ISBLANK(F854))</formula>
    </cfRule>
    <cfRule type="expression" dxfId="647" priority="642" stopIfTrue="1">
      <formula>OR(ISERROR(MATCH(F854,yearlyA,0)),ISERROR(MATCH(F854,monthlyA,0)))</formula>
    </cfRule>
  </conditionalFormatting>
  <conditionalFormatting sqref="A854">
    <cfRule type="expression" dxfId="646" priority="643" stopIfTrue="1">
      <formula>AND(ISERROR(MATCH(A854,accounts,0)),NOT(ISBLANK(A854)))</formula>
    </cfRule>
  </conditionalFormatting>
  <conditionalFormatting sqref="N854">
    <cfRule type="cellIs" dxfId="645" priority="634" stopIfTrue="1" operator="lessThan">
      <formula>0</formula>
    </cfRule>
  </conditionalFormatting>
  <conditionalFormatting sqref="F854">
    <cfRule type="expression" dxfId="644" priority="635" stopIfTrue="1">
      <formula>AND(NOT(ISBLANK(F854)),ISERROR(MATCH(F854,categories,0)))</formula>
    </cfRule>
    <cfRule type="expression" dxfId="643" priority="636" stopIfTrue="1">
      <formula>OR(F854="[Balance]",F854="[Transfer]",ISBLANK(F854))</formula>
    </cfRule>
    <cfRule type="expression" dxfId="642" priority="637" stopIfTrue="1">
      <formula>OR(ISERROR(MATCH(F854,yearlyA,0)),ISERROR(MATCH(F854,monthlyA,0)))</formula>
    </cfRule>
  </conditionalFormatting>
  <conditionalFormatting sqref="A854">
    <cfRule type="expression" dxfId="641" priority="638" stopIfTrue="1">
      <formula>AND(ISERROR(MATCH(A854,accounts,0)),NOT(ISBLANK(A854)))</formula>
    </cfRule>
  </conditionalFormatting>
  <conditionalFormatting sqref="N856">
    <cfRule type="cellIs" dxfId="640" priority="629" stopIfTrue="1" operator="lessThan">
      <formula>0</formula>
    </cfRule>
  </conditionalFormatting>
  <conditionalFormatting sqref="F856">
    <cfRule type="expression" dxfId="639" priority="630" stopIfTrue="1">
      <formula>AND(NOT(ISBLANK(F856)),ISERROR(MATCH(F856,categories,0)))</formula>
    </cfRule>
    <cfRule type="expression" dxfId="638" priority="631" stopIfTrue="1">
      <formula>OR(F856="[Balance]",F856="[Transfer]",ISBLANK(F856))</formula>
    </cfRule>
    <cfRule type="expression" dxfId="637" priority="632" stopIfTrue="1">
      <formula>OR(ISERROR(MATCH(F856,yearlyA,0)),ISERROR(MATCH(F856,monthlyA,0)))</formula>
    </cfRule>
  </conditionalFormatting>
  <conditionalFormatting sqref="A856">
    <cfRule type="expression" dxfId="636" priority="633" stopIfTrue="1">
      <formula>AND(ISERROR(MATCH(A856,accounts,0)),NOT(ISBLANK(A856)))</formula>
    </cfRule>
  </conditionalFormatting>
  <conditionalFormatting sqref="N856">
    <cfRule type="cellIs" dxfId="635" priority="624" stopIfTrue="1" operator="lessThan">
      <formula>0</formula>
    </cfRule>
  </conditionalFormatting>
  <conditionalFormatting sqref="F856">
    <cfRule type="expression" dxfId="634" priority="625" stopIfTrue="1">
      <formula>AND(NOT(ISBLANK(F856)),ISERROR(MATCH(F856,categories,0)))</formula>
    </cfRule>
    <cfRule type="expression" dxfId="633" priority="626" stopIfTrue="1">
      <formula>OR(F856="[Balance]",F856="[Transfer]",ISBLANK(F856))</formula>
    </cfRule>
    <cfRule type="expression" dxfId="632" priority="627" stopIfTrue="1">
      <formula>OR(ISERROR(MATCH(F856,yearlyA,0)),ISERROR(MATCH(F856,monthlyA,0)))</formula>
    </cfRule>
  </conditionalFormatting>
  <conditionalFormatting sqref="A856">
    <cfRule type="expression" dxfId="631" priority="628" stopIfTrue="1">
      <formula>AND(ISERROR(MATCH(A856,accounts,0)),NOT(ISBLANK(A856)))</formula>
    </cfRule>
  </conditionalFormatting>
  <conditionalFormatting sqref="N855">
    <cfRule type="cellIs" dxfId="630" priority="619" stopIfTrue="1" operator="lessThan">
      <formula>0</formula>
    </cfRule>
  </conditionalFormatting>
  <conditionalFormatting sqref="F855">
    <cfRule type="expression" dxfId="629" priority="620" stopIfTrue="1">
      <formula>AND(NOT(ISBLANK(F855)),ISERROR(MATCH(F855,categories,0)))</formula>
    </cfRule>
    <cfRule type="expression" dxfId="628" priority="621" stopIfTrue="1">
      <formula>OR(F855="[Balance]",F855="[Transfer]",ISBLANK(F855))</formula>
    </cfRule>
    <cfRule type="expression" dxfId="627" priority="622" stopIfTrue="1">
      <formula>OR(ISERROR(MATCH(F855,yearlyA,0)),ISERROR(MATCH(F855,monthlyA,0)))</formula>
    </cfRule>
  </conditionalFormatting>
  <conditionalFormatting sqref="A855">
    <cfRule type="expression" dxfId="626" priority="623" stopIfTrue="1">
      <formula>AND(ISERROR(MATCH(A855,accounts,0)),NOT(ISBLANK(A855)))</formula>
    </cfRule>
  </conditionalFormatting>
  <conditionalFormatting sqref="N855">
    <cfRule type="cellIs" dxfId="625" priority="614" stopIfTrue="1" operator="lessThan">
      <formula>0</formula>
    </cfRule>
  </conditionalFormatting>
  <conditionalFormatting sqref="F855">
    <cfRule type="expression" dxfId="624" priority="615" stopIfTrue="1">
      <formula>AND(NOT(ISBLANK(F855)),ISERROR(MATCH(F855,categories,0)))</formula>
    </cfRule>
    <cfRule type="expression" dxfId="623" priority="616" stopIfTrue="1">
      <formula>OR(F855="[Balance]",F855="[Transfer]",ISBLANK(F855))</formula>
    </cfRule>
    <cfRule type="expression" dxfId="622" priority="617" stopIfTrue="1">
      <formula>OR(ISERROR(MATCH(F855,yearlyA,0)),ISERROR(MATCH(F855,monthlyA,0)))</formula>
    </cfRule>
  </conditionalFormatting>
  <conditionalFormatting sqref="A855">
    <cfRule type="expression" dxfId="621" priority="618" stopIfTrue="1">
      <formula>AND(ISERROR(MATCH(A855,accounts,0)),NOT(ISBLANK(A855)))</formula>
    </cfRule>
  </conditionalFormatting>
  <conditionalFormatting sqref="N857">
    <cfRule type="cellIs" dxfId="620" priority="609" stopIfTrue="1" operator="lessThan">
      <formula>0</formula>
    </cfRule>
  </conditionalFormatting>
  <conditionalFormatting sqref="F857">
    <cfRule type="expression" dxfId="619" priority="610" stopIfTrue="1">
      <formula>AND(NOT(ISBLANK(F857)),ISERROR(MATCH(F857,categories,0)))</formula>
    </cfRule>
    <cfRule type="expression" dxfId="618" priority="611" stopIfTrue="1">
      <formula>OR(F857="[Balance]",F857="[Transfer]",ISBLANK(F857))</formula>
    </cfRule>
    <cfRule type="expression" dxfId="617" priority="612" stopIfTrue="1">
      <formula>OR(ISERROR(MATCH(F857,yearlyA,0)),ISERROR(MATCH(F857,monthlyA,0)))</formula>
    </cfRule>
  </conditionalFormatting>
  <conditionalFormatting sqref="A857">
    <cfRule type="expression" dxfId="616" priority="613" stopIfTrue="1">
      <formula>AND(ISERROR(MATCH(A857,accounts,0)),NOT(ISBLANK(A857)))</formula>
    </cfRule>
  </conditionalFormatting>
  <conditionalFormatting sqref="N857">
    <cfRule type="cellIs" dxfId="615" priority="604" stopIfTrue="1" operator="lessThan">
      <formula>0</formula>
    </cfRule>
  </conditionalFormatting>
  <conditionalFormatting sqref="F857">
    <cfRule type="expression" dxfId="614" priority="605" stopIfTrue="1">
      <formula>AND(NOT(ISBLANK(F857)),ISERROR(MATCH(F857,categories,0)))</formula>
    </cfRule>
    <cfRule type="expression" dxfId="613" priority="606" stopIfTrue="1">
      <formula>OR(F857="[Balance]",F857="[Transfer]",ISBLANK(F857))</formula>
    </cfRule>
    <cfRule type="expression" dxfId="612" priority="607" stopIfTrue="1">
      <formula>OR(ISERROR(MATCH(F857,yearlyA,0)),ISERROR(MATCH(F857,monthlyA,0)))</formula>
    </cfRule>
  </conditionalFormatting>
  <conditionalFormatting sqref="A857">
    <cfRule type="expression" dxfId="611" priority="608" stopIfTrue="1">
      <formula>AND(ISERROR(MATCH(A857,accounts,0)),NOT(ISBLANK(A857)))</formula>
    </cfRule>
  </conditionalFormatting>
  <conditionalFormatting sqref="N858">
    <cfRule type="cellIs" dxfId="610" priority="599" stopIfTrue="1" operator="lessThan">
      <formula>0</formula>
    </cfRule>
  </conditionalFormatting>
  <conditionalFormatting sqref="F858">
    <cfRule type="expression" dxfId="609" priority="600" stopIfTrue="1">
      <formula>AND(NOT(ISBLANK(F858)),ISERROR(MATCH(F858,categories,0)))</formula>
    </cfRule>
    <cfRule type="expression" dxfId="608" priority="601" stopIfTrue="1">
      <formula>OR(F858="[Balance]",F858="[Transfer]",ISBLANK(F858))</formula>
    </cfRule>
    <cfRule type="expression" dxfId="607" priority="602" stopIfTrue="1">
      <formula>OR(ISERROR(MATCH(F858,yearlyA,0)),ISERROR(MATCH(F858,monthlyA,0)))</formula>
    </cfRule>
  </conditionalFormatting>
  <conditionalFormatting sqref="A858">
    <cfRule type="expression" dxfId="606" priority="603" stopIfTrue="1">
      <formula>AND(ISERROR(MATCH(A858,accounts,0)),NOT(ISBLANK(A858)))</formula>
    </cfRule>
  </conditionalFormatting>
  <conditionalFormatting sqref="N858">
    <cfRule type="cellIs" dxfId="605" priority="594" stopIfTrue="1" operator="lessThan">
      <formula>0</formula>
    </cfRule>
  </conditionalFormatting>
  <conditionalFormatting sqref="F858">
    <cfRule type="expression" dxfId="604" priority="595" stopIfTrue="1">
      <formula>AND(NOT(ISBLANK(F858)),ISERROR(MATCH(F858,categories,0)))</formula>
    </cfRule>
    <cfRule type="expression" dxfId="603" priority="596" stopIfTrue="1">
      <formula>OR(F858="[Balance]",F858="[Transfer]",ISBLANK(F858))</formula>
    </cfRule>
    <cfRule type="expression" dxfId="602" priority="597" stopIfTrue="1">
      <formula>OR(ISERROR(MATCH(F858,yearlyA,0)),ISERROR(MATCH(F858,monthlyA,0)))</formula>
    </cfRule>
  </conditionalFormatting>
  <conditionalFormatting sqref="A858">
    <cfRule type="expression" dxfId="601" priority="598" stopIfTrue="1">
      <formula>AND(ISERROR(MATCH(A858,accounts,0)),NOT(ISBLANK(A858)))</formula>
    </cfRule>
  </conditionalFormatting>
  <conditionalFormatting sqref="N860">
    <cfRule type="cellIs" dxfId="600" priority="589" stopIfTrue="1" operator="lessThan">
      <formula>0</formula>
    </cfRule>
  </conditionalFormatting>
  <conditionalFormatting sqref="F860">
    <cfRule type="expression" dxfId="599" priority="590" stopIfTrue="1">
      <formula>AND(NOT(ISBLANK(F860)),ISERROR(MATCH(F860,categories,0)))</formula>
    </cfRule>
    <cfRule type="expression" dxfId="598" priority="591" stopIfTrue="1">
      <formula>OR(F860="[Balance]",F860="[Transfer]",ISBLANK(F860))</formula>
    </cfRule>
    <cfRule type="expression" dxfId="597" priority="592" stopIfTrue="1">
      <formula>OR(ISERROR(MATCH(F860,yearlyA,0)),ISERROR(MATCH(F860,monthlyA,0)))</formula>
    </cfRule>
  </conditionalFormatting>
  <conditionalFormatting sqref="A860">
    <cfRule type="expression" dxfId="596" priority="593" stopIfTrue="1">
      <formula>AND(ISERROR(MATCH(A860,accounts,0)),NOT(ISBLANK(A860)))</formula>
    </cfRule>
  </conditionalFormatting>
  <conditionalFormatting sqref="N860">
    <cfRule type="cellIs" dxfId="595" priority="584" stopIfTrue="1" operator="lessThan">
      <formula>0</formula>
    </cfRule>
  </conditionalFormatting>
  <conditionalFormatting sqref="F860">
    <cfRule type="expression" dxfId="594" priority="585" stopIfTrue="1">
      <formula>AND(NOT(ISBLANK(F860)),ISERROR(MATCH(F860,categories,0)))</formula>
    </cfRule>
    <cfRule type="expression" dxfId="593" priority="586" stopIfTrue="1">
      <formula>OR(F860="[Balance]",F860="[Transfer]",ISBLANK(F860))</formula>
    </cfRule>
    <cfRule type="expression" dxfId="592" priority="587" stopIfTrue="1">
      <formula>OR(ISERROR(MATCH(F860,yearlyA,0)),ISERROR(MATCH(F860,monthlyA,0)))</formula>
    </cfRule>
  </conditionalFormatting>
  <conditionalFormatting sqref="A860">
    <cfRule type="expression" dxfId="591" priority="588" stopIfTrue="1">
      <formula>AND(ISERROR(MATCH(A860,accounts,0)),NOT(ISBLANK(A860)))</formula>
    </cfRule>
  </conditionalFormatting>
  <conditionalFormatting sqref="N859">
    <cfRule type="cellIs" dxfId="590" priority="579" stopIfTrue="1" operator="lessThan">
      <formula>0</formula>
    </cfRule>
  </conditionalFormatting>
  <conditionalFormatting sqref="F859">
    <cfRule type="expression" dxfId="589" priority="580" stopIfTrue="1">
      <formula>AND(NOT(ISBLANK(F859)),ISERROR(MATCH(F859,categories,0)))</formula>
    </cfRule>
    <cfRule type="expression" dxfId="588" priority="581" stopIfTrue="1">
      <formula>OR(F859="[Balance]",F859="[Transfer]",ISBLANK(F859))</formula>
    </cfRule>
    <cfRule type="expression" dxfId="587" priority="582" stopIfTrue="1">
      <formula>OR(ISERROR(MATCH(F859,yearlyA,0)),ISERROR(MATCH(F859,monthlyA,0)))</formula>
    </cfRule>
  </conditionalFormatting>
  <conditionalFormatting sqref="A859">
    <cfRule type="expression" dxfId="586" priority="583" stopIfTrue="1">
      <formula>AND(ISERROR(MATCH(A859,accounts,0)),NOT(ISBLANK(A859)))</formula>
    </cfRule>
  </conditionalFormatting>
  <conditionalFormatting sqref="N859">
    <cfRule type="cellIs" dxfId="585" priority="574" stopIfTrue="1" operator="lessThan">
      <formula>0</formula>
    </cfRule>
  </conditionalFormatting>
  <conditionalFormatting sqref="F859">
    <cfRule type="expression" dxfId="584" priority="575" stopIfTrue="1">
      <formula>AND(NOT(ISBLANK(F859)),ISERROR(MATCH(F859,categories,0)))</formula>
    </cfRule>
    <cfRule type="expression" dxfId="583" priority="576" stopIfTrue="1">
      <formula>OR(F859="[Balance]",F859="[Transfer]",ISBLANK(F859))</formula>
    </cfRule>
    <cfRule type="expression" dxfId="582" priority="577" stopIfTrue="1">
      <formula>OR(ISERROR(MATCH(F859,yearlyA,0)),ISERROR(MATCH(F859,monthlyA,0)))</formula>
    </cfRule>
  </conditionalFormatting>
  <conditionalFormatting sqref="A859">
    <cfRule type="expression" dxfId="581" priority="578" stopIfTrue="1">
      <formula>AND(ISERROR(MATCH(A859,accounts,0)),NOT(ISBLANK(A859)))</formula>
    </cfRule>
  </conditionalFormatting>
  <conditionalFormatting sqref="N861">
    <cfRule type="cellIs" dxfId="580" priority="569" stopIfTrue="1" operator="lessThan">
      <formula>0</formula>
    </cfRule>
  </conditionalFormatting>
  <conditionalFormatting sqref="F861">
    <cfRule type="expression" dxfId="579" priority="570" stopIfTrue="1">
      <formula>AND(NOT(ISBLANK(F861)),ISERROR(MATCH(F861,categories,0)))</formula>
    </cfRule>
    <cfRule type="expression" dxfId="578" priority="571" stopIfTrue="1">
      <formula>OR(F861="[Balance]",F861="[Transfer]",ISBLANK(F861))</formula>
    </cfRule>
    <cfRule type="expression" dxfId="577" priority="572" stopIfTrue="1">
      <formula>OR(ISERROR(MATCH(F861,yearlyA,0)),ISERROR(MATCH(F861,monthlyA,0)))</formula>
    </cfRule>
  </conditionalFormatting>
  <conditionalFormatting sqref="A861">
    <cfRule type="expression" dxfId="576" priority="573" stopIfTrue="1">
      <formula>AND(ISERROR(MATCH(A861,accounts,0)),NOT(ISBLANK(A861)))</formula>
    </cfRule>
  </conditionalFormatting>
  <conditionalFormatting sqref="N861">
    <cfRule type="cellIs" dxfId="575" priority="564" stopIfTrue="1" operator="lessThan">
      <formula>0</formula>
    </cfRule>
  </conditionalFormatting>
  <conditionalFormatting sqref="F861">
    <cfRule type="expression" dxfId="574" priority="565" stopIfTrue="1">
      <formula>AND(NOT(ISBLANK(F861)),ISERROR(MATCH(F861,categories,0)))</formula>
    </cfRule>
    <cfRule type="expression" dxfId="573" priority="566" stopIfTrue="1">
      <formula>OR(F861="[Balance]",F861="[Transfer]",ISBLANK(F861))</formula>
    </cfRule>
    <cfRule type="expression" dxfId="572" priority="567" stopIfTrue="1">
      <formula>OR(ISERROR(MATCH(F861,yearlyA,0)),ISERROR(MATCH(F861,monthlyA,0)))</formula>
    </cfRule>
  </conditionalFormatting>
  <conditionalFormatting sqref="A861">
    <cfRule type="expression" dxfId="571" priority="568" stopIfTrue="1">
      <formula>AND(ISERROR(MATCH(A861,accounts,0)),NOT(ISBLANK(A861)))</formula>
    </cfRule>
  </conditionalFormatting>
  <conditionalFormatting sqref="N862">
    <cfRule type="cellIs" dxfId="570" priority="559" stopIfTrue="1" operator="lessThan">
      <formula>0</formula>
    </cfRule>
  </conditionalFormatting>
  <conditionalFormatting sqref="F862">
    <cfRule type="expression" dxfId="569" priority="560" stopIfTrue="1">
      <formula>AND(NOT(ISBLANK(F862)),ISERROR(MATCH(F862,categories,0)))</formula>
    </cfRule>
    <cfRule type="expression" dxfId="568" priority="561" stopIfTrue="1">
      <formula>OR(F862="[Balance]",F862="[Transfer]",ISBLANK(F862))</formula>
    </cfRule>
    <cfRule type="expression" dxfId="567" priority="562" stopIfTrue="1">
      <formula>OR(ISERROR(MATCH(F862,yearlyA,0)),ISERROR(MATCH(F862,monthlyA,0)))</formula>
    </cfRule>
  </conditionalFormatting>
  <conditionalFormatting sqref="A862">
    <cfRule type="expression" dxfId="566" priority="563" stopIfTrue="1">
      <formula>AND(ISERROR(MATCH(A862,accounts,0)),NOT(ISBLANK(A862)))</formula>
    </cfRule>
  </conditionalFormatting>
  <conditionalFormatting sqref="N862">
    <cfRule type="cellIs" dxfId="565" priority="554" stopIfTrue="1" operator="lessThan">
      <formula>0</formula>
    </cfRule>
  </conditionalFormatting>
  <conditionalFormatting sqref="F862">
    <cfRule type="expression" dxfId="564" priority="555" stopIfTrue="1">
      <formula>AND(NOT(ISBLANK(F862)),ISERROR(MATCH(F862,categories,0)))</formula>
    </cfRule>
    <cfRule type="expression" dxfId="563" priority="556" stopIfTrue="1">
      <formula>OR(F862="[Balance]",F862="[Transfer]",ISBLANK(F862))</formula>
    </cfRule>
    <cfRule type="expression" dxfId="562" priority="557" stopIfTrue="1">
      <formula>OR(ISERROR(MATCH(F862,yearlyA,0)),ISERROR(MATCH(F862,monthlyA,0)))</formula>
    </cfRule>
  </conditionalFormatting>
  <conditionalFormatting sqref="A862">
    <cfRule type="expression" dxfId="561" priority="558" stopIfTrue="1">
      <formula>AND(ISERROR(MATCH(A862,accounts,0)),NOT(ISBLANK(A862)))</formula>
    </cfRule>
  </conditionalFormatting>
  <conditionalFormatting sqref="N864">
    <cfRule type="cellIs" dxfId="560" priority="549" stopIfTrue="1" operator="lessThan">
      <formula>0</formula>
    </cfRule>
  </conditionalFormatting>
  <conditionalFormatting sqref="F864">
    <cfRule type="expression" dxfId="559" priority="550" stopIfTrue="1">
      <formula>AND(NOT(ISBLANK(F864)),ISERROR(MATCH(F864,categories,0)))</formula>
    </cfRule>
    <cfRule type="expression" dxfId="558" priority="551" stopIfTrue="1">
      <formula>OR(F864="[Balance]",F864="[Transfer]",ISBLANK(F864))</formula>
    </cfRule>
    <cfRule type="expression" dxfId="557" priority="552" stopIfTrue="1">
      <formula>OR(ISERROR(MATCH(F864,yearlyA,0)),ISERROR(MATCH(F864,monthlyA,0)))</formula>
    </cfRule>
  </conditionalFormatting>
  <conditionalFormatting sqref="A864">
    <cfRule type="expression" dxfId="556" priority="553" stopIfTrue="1">
      <formula>AND(ISERROR(MATCH(A864,accounts,0)),NOT(ISBLANK(A864)))</formula>
    </cfRule>
  </conditionalFormatting>
  <conditionalFormatting sqref="N864">
    <cfRule type="cellIs" dxfId="555" priority="544" stopIfTrue="1" operator="lessThan">
      <formula>0</formula>
    </cfRule>
  </conditionalFormatting>
  <conditionalFormatting sqref="F864">
    <cfRule type="expression" dxfId="554" priority="545" stopIfTrue="1">
      <formula>AND(NOT(ISBLANK(F864)),ISERROR(MATCH(F864,categories,0)))</formula>
    </cfRule>
    <cfRule type="expression" dxfId="553" priority="546" stopIfTrue="1">
      <formula>OR(F864="[Balance]",F864="[Transfer]",ISBLANK(F864))</formula>
    </cfRule>
    <cfRule type="expression" dxfId="552" priority="547" stopIfTrue="1">
      <formula>OR(ISERROR(MATCH(F864,yearlyA,0)),ISERROR(MATCH(F864,monthlyA,0)))</formula>
    </cfRule>
  </conditionalFormatting>
  <conditionalFormatting sqref="A864">
    <cfRule type="expression" dxfId="551" priority="548" stopIfTrue="1">
      <formula>AND(ISERROR(MATCH(A864,accounts,0)),NOT(ISBLANK(A864)))</formula>
    </cfRule>
  </conditionalFormatting>
  <conditionalFormatting sqref="N863">
    <cfRule type="cellIs" dxfId="550" priority="539" stopIfTrue="1" operator="lessThan">
      <formula>0</formula>
    </cfRule>
  </conditionalFormatting>
  <conditionalFormatting sqref="F863">
    <cfRule type="expression" dxfId="549" priority="540" stopIfTrue="1">
      <formula>AND(NOT(ISBLANK(F863)),ISERROR(MATCH(F863,categories,0)))</formula>
    </cfRule>
    <cfRule type="expression" dxfId="548" priority="541" stopIfTrue="1">
      <formula>OR(F863="[Balance]",F863="[Transfer]",ISBLANK(F863))</formula>
    </cfRule>
    <cfRule type="expression" dxfId="547" priority="542" stopIfTrue="1">
      <formula>OR(ISERROR(MATCH(F863,yearlyA,0)),ISERROR(MATCH(F863,monthlyA,0)))</formula>
    </cfRule>
  </conditionalFormatting>
  <conditionalFormatting sqref="A863">
    <cfRule type="expression" dxfId="546" priority="543" stopIfTrue="1">
      <formula>AND(ISERROR(MATCH(A863,accounts,0)),NOT(ISBLANK(A863)))</formula>
    </cfRule>
  </conditionalFormatting>
  <conditionalFormatting sqref="N863">
    <cfRule type="cellIs" dxfId="545" priority="534" stopIfTrue="1" operator="lessThan">
      <formula>0</formula>
    </cfRule>
  </conditionalFormatting>
  <conditionalFormatting sqref="F863">
    <cfRule type="expression" dxfId="544" priority="535" stopIfTrue="1">
      <formula>AND(NOT(ISBLANK(F863)),ISERROR(MATCH(F863,categories,0)))</formula>
    </cfRule>
    <cfRule type="expression" dxfId="543" priority="536" stopIfTrue="1">
      <formula>OR(F863="[Balance]",F863="[Transfer]",ISBLANK(F863))</formula>
    </cfRule>
    <cfRule type="expression" dxfId="542" priority="537" stopIfTrue="1">
      <formula>OR(ISERROR(MATCH(F863,yearlyA,0)),ISERROR(MATCH(F863,monthlyA,0)))</formula>
    </cfRule>
  </conditionalFormatting>
  <conditionalFormatting sqref="A863">
    <cfRule type="expression" dxfId="541" priority="538" stopIfTrue="1">
      <formula>AND(ISERROR(MATCH(A863,accounts,0)),NOT(ISBLANK(A863)))</formula>
    </cfRule>
  </conditionalFormatting>
  <conditionalFormatting sqref="N865">
    <cfRule type="cellIs" dxfId="540" priority="529" stopIfTrue="1" operator="lessThan">
      <formula>0</formula>
    </cfRule>
  </conditionalFormatting>
  <conditionalFormatting sqref="F865">
    <cfRule type="expression" dxfId="539" priority="530" stopIfTrue="1">
      <formula>AND(NOT(ISBLANK(F865)),ISERROR(MATCH(F865,categories,0)))</formula>
    </cfRule>
    <cfRule type="expression" dxfId="538" priority="531" stopIfTrue="1">
      <formula>OR(F865="[Balance]",F865="[Transfer]",ISBLANK(F865))</formula>
    </cfRule>
    <cfRule type="expression" dxfId="537" priority="532" stopIfTrue="1">
      <formula>OR(ISERROR(MATCH(F865,yearlyA,0)),ISERROR(MATCH(F865,monthlyA,0)))</formula>
    </cfRule>
  </conditionalFormatting>
  <conditionalFormatting sqref="A865">
    <cfRule type="expression" dxfId="536" priority="533" stopIfTrue="1">
      <formula>AND(ISERROR(MATCH(A865,accounts,0)),NOT(ISBLANK(A865)))</formula>
    </cfRule>
  </conditionalFormatting>
  <conditionalFormatting sqref="N865">
    <cfRule type="cellIs" dxfId="535" priority="524" stopIfTrue="1" operator="lessThan">
      <formula>0</formula>
    </cfRule>
  </conditionalFormatting>
  <conditionalFormatting sqref="F865">
    <cfRule type="expression" dxfId="534" priority="525" stopIfTrue="1">
      <formula>AND(NOT(ISBLANK(F865)),ISERROR(MATCH(F865,categories,0)))</formula>
    </cfRule>
    <cfRule type="expression" dxfId="533" priority="526" stopIfTrue="1">
      <formula>OR(F865="[Balance]",F865="[Transfer]",ISBLANK(F865))</formula>
    </cfRule>
    <cfRule type="expression" dxfId="532" priority="527" stopIfTrue="1">
      <formula>OR(ISERROR(MATCH(F865,yearlyA,0)),ISERROR(MATCH(F865,monthlyA,0)))</formula>
    </cfRule>
  </conditionalFormatting>
  <conditionalFormatting sqref="A865">
    <cfRule type="expression" dxfId="531" priority="528" stopIfTrue="1">
      <formula>AND(ISERROR(MATCH(A865,accounts,0)),NOT(ISBLANK(A865)))</formula>
    </cfRule>
  </conditionalFormatting>
  <conditionalFormatting sqref="N867">
    <cfRule type="cellIs" dxfId="530" priority="519" stopIfTrue="1" operator="lessThan">
      <formula>0</formula>
    </cfRule>
  </conditionalFormatting>
  <conditionalFormatting sqref="F867">
    <cfRule type="expression" dxfId="529" priority="520" stopIfTrue="1">
      <formula>AND(NOT(ISBLANK(F867)),ISERROR(MATCH(F867,categories,0)))</formula>
    </cfRule>
    <cfRule type="expression" dxfId="528" priority="521" stopIfTrue="1">
      <formula>OR(F867="[Balance]",F867="[Transfer]",ISBLANK(F867))</formula>
    </cfRule>
    <cfRule type="expression" dxfId="527" priority="522" stopIfTrue="1">
      <formula>OR(ISERROR(MATCH(F867,yearlyA,0)),ISERROR(MATCH(F867,monthlyA,0)))</formula>
    </cfRule>
  </conditionalFormatting>
  <conditionalFormatting sqref="A867">
    <cfRule type="expression" dxfId="526" priority="523" stopIfTrue="1">
      <formula>AND(ISERROR(MATCH(A867,accounts,0)),NOT(ISBLANK(A867)))</formula>
    </cfRule>
  </conditionalFormatting>
  <conditionalFormatting sqref="N867">
    <cfRule type="cellIs" dxfId="525" priority="514" stopIfTrue="1" operator="lessThan">
      <formula>0</formula>
    </cfRule>
  </conditionalFormatting>
  <conditionalFormatting sqref="F867">
    <cfRule type="expression" dxfId="524" priority="515" stopIfTrue="1">
      <formula>AND(NOT(ISBLANK(F867)),ISERROR(MATCH(F867,categories,0)))</formula>
    </cfRule>
    <cfRule type="expression" dxfId="523" priority="516" stopIfTrue="1">
      <formula>OR(F867="[Balance]",F867="[Transfer]",ISBLANK(F867))</formula>
    </cfRule>
    <cfRule type="expression" dxfId="522" priority="517" stopIfTrue="1">
      <formula>OR(ISERROR(MATCH(F867,yearlyA,0)),ISERROR(MATCH(F867,monthlyA,0)))</formula>
    </cfRule>
  </conditionalFormatting>
  <conditionalFormatting sqref="A867">
    <cfRule type="expression" dxfId="521" priority="518" stopIfTrue="1">
      <formula>AND(ISERROR(MATCH(A867,accounts,0)),NOT(ISBLANK(A867)))</formula>
    </cfRule>
  </conditionalFormatting>
  <conditionalFormatting sqref="N866">
    <cfRule type="cellIs" dxfId="520" priority="509" stopIfTrue="1" operator="lessThan">
      <formula>0</formula>
    </cfRule>
  </conditionalFormatting>
  <conditionalFormatting sqref="F866">
    <cfRule type="expression" dxfId="519" priority="510" stopIfTrue="1">
      <formula>AND(NOT(ISBLANK(F866)),ISERROR(MATCH(F866,categories,0)))</formula>
    </cfRule>
    <cfRule type="expression" dxfId="518" priority="511" stopIfTrue="1">
      <formula>OR(F866="[Balance]",F866="[Transfer]",ISBLANK(F866))</formula>
    </cfRule>
    <cfRule type="expression" dxfId="517" priority="512" stopIfTrue="1">
      <formula>OR(ISERROR(MATCH(F866,yearlyA,0)),ISERROR(MATCH(F866,monthlyA,0)))</formula>
    </cfRule>
  </conditionalFormatting>
  <conditionalFormatting sqref="A866">
    <cfRule type="expression" dxfId="516" priority="513" stopIfTrue="1">
      <formula>AND(ISERROR(MATCH(A866,accounts,0)),NOT(ISBLANK(A866)))</formula>
    </cfRule>
  </conditionalFormatting>
  <conditionalFormatting sqref="N866">
    <cfRule type="cellIs" dxfId="515" priority="504" stopIfTrue="1" operator="lessThan">
      <formula>0</formula>
    </cfRule>
  </conditionalFormatting>
  <conditionalFormatting sqref="F866">
    <cfRule type="expression" dxfId="514" priority="505" stopIfTrue="1">
      <formula>AND(NOT(ISBLANK(F866)),ISERROR(MATCH(F866,categories,0)))</formula>
    </cfRule>
    <cfRule type="expression" dxfId="513" priority="506" stopIfTrue="1">
      <formula>OR(F866="[Balance]",F866="[Transfer]",ISBLANK(F866))</formula>
    </cfRule>
    <cfRule type="expression" dxfId="512" priority="507" stopIfTrue="1">
      <formula>OR(ISERROR(MATCH(F866,yearlyA,0)),ISERROR(MATCH(F866,monthlyA,0)))</formula>
    </cfRule>
  </conditionalFormatting>
  <conditionalFormatting sqref="A866">
    <cfRule type="expression" dxfId="511" priority="508" stopIfTrue="1">
      <formula>AND(ISERROR(MATCH(A866,accounts,0)),NOT(ISBLANK(A866)))</formula>
    </cfRule>
  </conditionalFormatting>
  <conditionalFormatting sqref="N868">
    <cfRule type="cellIs" dxfId="510" priority="499" stopIfTrue="1" operator="lessThan">
      <formula>0</formula>
    </cfRule>
  </conditionalFormatting>
  <conditionalFormatting sqref="F868">
    <cfRule type="expression" dxfId="509" priority="500" stopIfTrue="1">
      <formula>AND(NOT(ISBLANK(F868)),ISERROR(MATCH(F868,categories,0)))</formula>
    </cfRule>
    <cfRule type="expression" dxfId="508" priority="501" stopIfTrue="1">
      <formula>OR(F868="[Balance]",F868="[Transfer]",ISBLANK(F868))</formula>
    </cfRule>
    <cfRule type="expression" dxfId="507" priority="502" stopIfTrue="1">
      <formula>OR(ISERROR(MATCH(F868,yearlyA,0)),ISERROR(MATCH(F868,monthlyA,0)))</formula>
    </cfRule>
  </conditionalFormatting>
  <conditionalFormatting sqref="A868">
    <cfRule type="expression" dxfId="506" priority="503" stopIfTrue="1">
      <formula>AND(ISERROR(MATCH(A868,accounts,0)),NOT(ISBLANK(A868)))</formula>
    </cfRule>
  </conditionalFormatting>
  <conditionalFormatting sqref="N868">
    <cfRule type="cellIs" dxfId="505" priority="494" stopIfTrue="1" operator="lessThan">
      <formula>0</formula>
    </cfRule>
  </conditionalFormatting>
  <conditionalFormatting sqref="F868">
    <cfRule type="expression" dxfId="504" priority="495" stopIfTrue="1">
      <formula>AND(NOT(ISBLANK(F868)),ISERROR(MATCH(F868,categories,0)))</formula>
    </cfRule>
    <cfRule type="expression" dxfId="503" priority="496" stopIfTrue="1">
      <formula>OR(F868="[Balance]",F868="[Transfer]",ISBLANK(F868))</formula>
    </cfRule>
    <cfRule type="expression" dxfId="502" priority="497" stopIfTrue="1">
      <formula>OR(ISERROR(MATCH(F868,yearlyA,0)),ISERROR(MATCH(F868,monthlyA,0)))</formula>
    </cfRule>
  </conditionalFormatting>
  <conditionalFormatting sqref="A868">
    <cfRule type="expression" dxfId="501" priority="498" stopIfTrue="1">
      <formula>AND(ISERROR(MATCH(A868,accounts,0)),NOT(ISBLANK(A868)))</formula>
    </cfRule>
  </conditionalFormatting>
  <conditionalFormatting sqref="N869">
    <cfRule type="cellIs" dxfId="500" priority="489" stopIfTrue="1" operator="lessThan">
      <formula>0</formula>
    </cfRule>
  </conditionalFormatting>
  <conditionalFormatting sqref="F869">
    <cfRule type="expression" dxfId="499" priority="490" stopIfTrue="1">
      <formula>AND(NOT(ISBLANK(F869)),ISERROR(MATCH(F869,categories,0)))</formula>
    </cfRule>
    <cfRule type="expression" dxfId="498" priority="491" stopIfTrue="1">
      <formula>OR(F869="[Balance]",F869="[Transfer]",ISBLANK(F869))</formula>
    </cfRule>
    <cfRule type="expression" dxfId="497" priority="492" stopIfTrue="1">
      <formula>OR(ISERROR(MATCH(F869,yearlyA,0)),ISERROR(MATCH(F869,monthlyA,0)))</formula>
    </cfRule>
  </conditionalFormatting>
  <conditionalFormatting sqref="A869">
    <cfRule type="expression" dxfId="496" priority="493" stopIfTrue="1">
      <formula>AND(ISERROR(MATCH(A869,accounts,0)),NOT(ISBLANK(A869)))</formula>
    </cfRule>
  </conditionalFormatting>
  <conditionalFormatting sqref="N869">
    <cfRule type="cellIs" dxfId="495" priority="484" stopIfTrue="1" operator="lessThan">
      <formula>0</formula>
    </cfRule>
  </conditionalFormatting>
  <conditionalFormatting sqref="F869">
    <cfRule type="expression" dxfId="494" priority="485" stopIfTrue="1">
      <formula>AND(NOT(ISBLANK(F869)),ISERROR(MATCH(F869,categories,0)))</formula>
    </cfRule>
    <cfRule type="expression" dxfId="493" priority="486" stopIfTrue="1">
      <formula>OR(F869="[Balance]",F869="[Transfer]",ISBLANK(F869))</formula>
    </cfRule>
    <cfRule type="expression" dxfId="492" priority="487" stopIfTrue="1">
      <formula>OR(ISERROR(MATCH(F869,yearlyA,0)),ISERROR(MATCH(F869,monthlyA,0)))</formula>
    </cfRule>
  </conditionalFormatting>
  <conditionalFormatting sqref="A869">
    <cfRule type="expression" dxfId="491" priority="488" stopIfTrue="1">
      <formula>AND(ISERROR(MATCH(A869,accounts,0)),NOT(ISBLANK(A869)))</formula>
    </cfRule>
  </conditionalFormatting>
  <conditionalFormatting sqref="N870">
    <cfRule type="cellIs" dxfId="490" priority="479" stopIfTrue="1" operator="lessThan">
      <formula>0</formula>
    </cfRule>
  </conditionalFormatting>
  <conditionalFormatting sqref="F870">
    <cfRule type="expression" dxfId="489" priority="480" stopIfTrue="1">
      <formula>AND(NOT(ISBLANK(F870)),ISERROR(MATCH(F870,categories,0)))</formula>
    </cfRule>
    <cfRule type="expression" dxfId="488" priority="481" stopIfTrue="1">
      <formula>OR(F870="[Balance]",F870="[Transfer]",ISBLANK(F870))</formula>
    </cfRule>
    <cfRule type="expression" dxfId="487" priority="482" stopIfTrue="1">
      <formula>OR(ISERROR(MATCH(F870,yearlyA,0)),ISERROR(MATCH(F870,monthlyA,0)))</formula>
    </cfRule>
  </conditionalFormatting>
  <conditionalFormatting sqref="A870">
    <cfRule type="expression" dxfId="486" priority="483" stopIfTrue="1">
      <formula>AND(ISERROR(MATCH(A870,accounts,0)),NOT(ISBLANK(A870)))</formula>
    </cfRule>
  </conditionalFormatting>
  <conditionalFormatting sqref="N870">
    <cfRule type="cellIs" dxfId="485" priority="474" stopIfTrue="1" operator="lessThan">
      <formula>0</formula>
    </cfRule>
  </conditionalFormatting>
  <conditionalFormatting sqref="F870">
    <cfRule type="expression" dxfId="484" priority="475" stopIfTrue="1">
      <formula>AND(NOT(ISBLANK(F870)),ISERROR(MATCH(F870,categories,0)))</formula>
    </cfRule>
    <cfRule type="expression" dxfId="483" priority="476" stopIfTrue="1">
      <formula>OR(F870="[Balance]",F870="[Transfer]",ISBLANK(F870))</formula>
    </cfRule>
    <cfRule type="expression" dxfId="482" priority="477" stopIfTrue="1">
      <formula>OR(ISERROR(MATCH(F870,yearlyA,0)),ISERROR(MATCH(F870,monthlyA,0)))</formula>
    </cfRule>
  </conditionalFormatting>
  <conditionalFormatting sqref="A870">
    <cfRule type="expression" dxfId="481" priority="478" stopIfTrue="1">
      <formula>AND(ISERROR(MATCH(A870,accounts,0)),NOT(ISBLANK(A870)))</formula>
    </cfRule>
  </conditionalFormatting>
  <conditionalFormatting sqref="N871">
    <cfRule type="cellIs" dxfId="480" priority="469" stopIfTrue="1" operator="lessThan">
      <formula>0</formula>
    </cfRule>
  </conditionalFormatting>
  <conditionalFormatting sqref="F871">
    <cfRule type="expression" dxfId="479" priority="470" stopIfTrue="1">
      <formula>AND(NOT(ISBLANK(F871)),ISERROR(MATCH(F871,categories,0)))</formula>
    </cfRule>
    <cfRule type="expression" dxfId="478" priority="471" stopIfTrue="1">
      <formula>OR(F871="[Balance]",F871="[Transfer]",ISBLANK(F871))</formula>
    </cfRule>
    <cfRule type="expression" dxfId="477" priority="472" stopIfTrue="1">
      <formula>OR(ISERROR(MATCH(F871,yearlyA,0)),ISERROR(MATCH(F871,monthlyA,0)))</formula>
    </cfRule>
  </conditionalFormatting>
  <conditionalFormatting sqref="A871">
    <cfRule type="expression" dxfId="476" priority="473" stopIfTrue="1">
      <formula>AND(ISERROR(MATCH(A871,accounts,0)),NOT(ISBLANK(A871)))</formula>
    </cfRule>
  </conditionalFormatting>
  <conditionalFormatting sqref="N871">
    <cfRule type="cellIs" dxfId="475" priority="464" stopIfTrue="1" operator="lessThan">
      <formula>0</formula>
    </cfRule>
  </conditionalFormatting>
  <conditionalFormatting sqref="F871">
    <cfRule type="expression" dxfId="474" priority="465" stopIfTrue="1">
      <formula>AND(NOT(ISBLANK(F871)),ISERROR(MATCH(F871,categories,0)))</formula>
    </cfRule>
    <cfRule type="expression" dxfId="473" priority="466" stopIfTrue="1">
      <formula>OR(F871="[Balance]",F871="[Transfer]",ISBLANK(F871))</formula>
    </cfRule>
    <cfRule type="expression" dxfId="472" priority="467" stopIfTrue="1">
      <formula>OR(ISERROR(MATCH(F871,yearlyA,0)),ISERROR(MATCH(F871,monthlyA,0)))</formula>
    </cfRule>
  </conditionalFormatting>
  <conditionalFormatting sqref="A871">
    <cfRule type="expression" dxfId="471" priority="468" stopIfTrue="1">
      <formula>AND(ISERROR(MATCH(A871,accounts,0)),NOT(ISBLANK(A871)))</formula>
    </cfRule>
  </conditionalFormatting>
  <conditionalFormatting sqref="N873">
    <cfRule type="cellIs" dxfId="470" priority="459" stopIfTrue="1" operator="lessThan">
      <formula>0</formula>
    </cfRule>
  </conditionalFormatting>
  <conditionalFormatting sqref="F873">
    <cfRule type="expression" dxfId="469" priority="460" stopIfTrue="1">
      <formula>AND(NOT(ISBLANK(F873)),ISERROR(MATCH(F873,categories,0)))</formula>
    </cfRule>
    <cfRule type="expression" dxfId="468" priority="461" stopIfTrue="1">
      <formula>OR(F873="[Balance]",F873="[Transfer]",ISBLANK(F873))</formula>
    </cfRule>
    <cfRule type="expression" dxfId="467" priority="462" stopIfTrue="1">
      <formula>OR(ISERROR(MATCH(F873,yearlyA,0)),ISERROR(MATCH(F873,monthlyA,0)))</formula>
    </cfRule>
  </conditionalFormatting>
  <conditionalFormatting sqref="A873">
    <cfRule type="expression" dxfId="466" priority="463" stopIfTrue="1">
      <formula>AND(ISERROR(MATCH(A873,accounts,0)),NOT(ISBLANK(A873)))</formula>
    </cfRule>
  </conditionalFormatting>
  <conditionalFormatting sqref="N873">
    <cfRule type="cellIs" dxfId="465" priority="454" stopIfTrue="1" operator="lessThan">
      <formula>0</formula>
    </cfRule>
  </conditionalFormatting>
  <conditionalFormatting sqref="F873">
    <cfRule type="expression" dxfId="464" priority="455" stopIfTrue="1">
      <formula>AND(NOT(ISBLANK(F873)),ISERROR(MATCH(F873,categories,0)))</formula>
    </cfRule>
    <cfRule type="expression" dxfId="463" priority="456" stopIfTrue="1">
      <formula>OR(F873="[Balance]",F873="[Transfer]",ISBLANK(F873))</formula>
    </cfRule>
    <cfRule type="expression" dxfId="462" priority="457" stopIfTrue="1">
      <formula>OR(ISERROR(MATCH(F873,yearlyA,0)),ISERROR(MATCH(F873,monthlyA,0)))</formula>
    </cfRule>
  </conditionalFormatting>
  <conditionalFormatting sqref="A873">
    <cfRule type="expression" dxfId="461" priority="458" stopIfTrue="1">
      <formula>AND(ISERROR(MATCH(A873,accounts,0)),NOT(ISBLANK(A873)))</formula>
    </cfRule>
  </conditionalFormatting>
  <conditionalFormatting sqref="N872">
    <cfRule type="cellIs" dxfId="460" priority="449" stopIfTrue="1" operator="lessThan">
      <formula>0</formula>
    </cfRule>
  </conditionalFormatting>
  <conditionalFormatting sqref="F872">
    <cfRule type="expression" dxfId="459" priority="450" stopIfTrue="1">
      <formula>AND(NOT(ISBLANK(F872)),ISERROR(MATCH(F872,categories,0)))</formula>
    </cfRule>
    <cfRule type="expression" dxfId="458" priority="451" stopIfTrue="1">
      <formula>OR(F872="[Balance]",F872="[Transfer]",ISBLANK(F872))</formula>
    </cfRule>
    <cfRule type="expression" dxfId="457" priority="452" stopIfTrue="1">
      <formula>OR(ISERROR(MATCH(F872,yearlyA,0)),ISERROR(MATCH(F872,monthlyA,0)))</formula>
    </cfRule>
  </conditionalFormatting>
  <conditionalFormatting sqref="A872">
    <cfRule type="expression" dxfId="456" priority="453" stopIfTrue="1">
      <formula>AND(ISERROR(MATCH(A872,accounts,0)),NOT(ISBLANK(A872)))</formula>
    </cfRule>
  </conditionalFormatting>
  <conditionalFormatting sqref="N872">
    <cfRule type="cellIs" dxfId="455" priority="444" stopIfTrue="1" operator="lessThan">
      <formula>0</formula>
    </cfRule>
  </conditionalFormatting>
  <conditionalFormatting sqref="F872">
    <cfRule type="expression" dxfId="454" priority="445" stopIfTrue="1">
      <formula>AND(NOT(ISBLANK(F872)),ISERROR(MATCH(F872,categories,0)))</formula>
    </cfRule>
    <cfRule type="expression" dxfId="453" priority="446" stopIfTrue="1">
      <formula>OR(F872="[Balance]",F872="[Transfer]",ISBLANK(F872))</formula>
    </cfRule>
    <cfRule type="expression" dxfId="452" priority="447" stopIfTrue="1">
      <formula>OR(ISERROR(MATCH(F872,yearlyA,0)),ISERROR(MATCH(F872,monthlyA,0)))</formula>
    </cfRule>
  </conditionalFormatting>
  <conditionalFormatting sqref="A872">
    <cfRule type="expression" dxfId="451" priority="448" stopIfTrue="1">
      <formula>AND(ISERROR(MATCH(A872,accounts,0)),NOT(ISBLANK(A872)))</formula>
    </cfRule>
  </conditionalFormatting>
  <conditionalFormatting sqref="N874">
    <cfRule type="cellIs" dxfId="450" priority="439" stopIfTrue="1" operator="lessThan">
      <formula>0</formula>
    </cfRule>
  </conditionalFormatting>
  <conditionalFormatting sqref="F874">
    <cfRule type="expression" dxfId="449" priority="440" stopIfTrue="1">
      <formula>AND(NOT(ISBLANK(F874)),ISERROR(MATCH(F874,categories,0)))</formula>
    </cfRule>
    <cfRule type="expression" dxfId="448" priority="441" stopIfTrue="1">
      <formula>OR(F874="[Balance]",F874="[Transfer]",ISBLANK(F874))</formula>
    </cfRule>
    <cfRule type="expression" dxfId="447" priority="442" stopIfTrue="1">
      <formula>OR(ISERROR(MATCH(F874,yearlyA,0)),ISERROR(MATCH(F874,monthlyA,0)))</formula>
    </cfRule>
  </conditionalFormatting>
  <conditionalFormatting sqref="A874">
    <cfRule type="expression" dxfId="446" priority="443" stopIfTrue="1">
      <formula>AND(ISERROR(MATCH(A874,accounts,0)),NOT(ISBLANK(A874)))</formula>
    </cfRule>
  </conditionalFormatting>
  <conditionalFormatting sqref="N874">
    <cfRule type="cellIs" dxfId="445" priority="434" stopIfTrue="1" operator="lessThan">
      <formula>0</formula>
    </cfRule>
  </conditionalFormatting>
  <conditionalFormatting sqref="F874">
    <cfRule type="expression" dxfId="444" priority="435" stopIfTrue="1">
      <formula>AND(NOT(ISBLANK(F874)),ISERROR(MATCH(F874,categories,0)))</formula>
    </cfRule>
    <cfRule type="expression" dxfId="443" priority="436" stopIfTrue="1">
      <formula>OR(F874="[Balance]",F874="[Transfer]",ISBLANK(F874))</formula>
    </cfRule>
    <cfRule type="expression" dxfId="442" priority="437" stopIfTrue="1">
      <formula>OR(ISERROR(MATCH(F874,yearlyA,0)),ISERROR(MATCH(F874,monthlyA,0)))</formula>
    </cfRule>
  </conditionalFormatting>
  <conditionalFormatting sqref="A874">
    <cfRule type="expression" dxfId="441" priority="438" stopIfTrue="1">
      <formula>AND(ISERROR(MATCH(A874,accounts,0)),NOT(ISBLANK(A874)))</formula>
    </cfRule>
  </conditionalFormatting>
  <conditionalFormatting sqref="N875">
    <cfRule type="cellIs" dxfId="440" priority="429" stopIfTrue="1" operator="lessThan">
      <formula>0</formula>
    </cfRule>
  </conditionalFormatting>
  <conditionalFormatting sqref="F875">
    <cfRule type="expression" dxfId="439" priority="430" stopIfTrue="1">
      <formula>AND(NOT(ISBLANK(F875)),ISERROR(MATCH(F875,categories,0)))</formula>
    </cfRule>
    <cfRule type="expression" dxfId="438" priority="431" stopIfTrue="1">
      <formula>OR(F875="[Balance]",F875="[Transfer]",ISBLANK(F875))</formula>
    </cfRule>
    <cfRule type="expression" dxfId="437" priority="432" stopIfTrue="1">
      <formula>OR(ISERROR(MATCH(F875,yearlyA,0)),ISERROR(MATCH(F875,monthlyA,0)))</formula>
    </cfRule>
  </conditionalFormatting>
  <conditionalFormatting sqref="A875">
    <cfRule type="expression" dxfId="436" priority="433" stopIfTrue="1">
      <formula>AND(ISERROR(MATCH(A875,accounts,0)),NOT(ISBLANK(A875)))</formula>
    </cfRule>
  </conditionalFormatting>
  <conditionalFormatting sqref="N875">
    <cfRule type="cellIs" dxfId="435" priority="424" stopIfTrue="1" operator="lessThan">
      <formula>0</formula>
    </cfRule>
  </conditionalFormatting>
  <conditionalFormatting sqref="F875">
    <cfRule type="expression" dxfId="434" priority="425" stopIfTrue="1">
      <formula>AND(NOT(ISBLANK(F875)),ISERROR(MATCH(F875,categories,0)))</formula>
    </cfRule>
    <cfRule type="expression" dxfId="433" priority="426" stopIfTrue="1">
      <formula>OR(F875="[Balance]",F875="[Transfer]",ISBLANK(F875))</formula>
    </cfRule>
    <cfRule type="expression" dxfId="432" priority="427" stopIfTrue="1">
      <formula>OR(ISERROR(MATCH(F875,yearlyA,0)),ISERROR(MATCH(F875,monthlyA,0)))</formula>
    </cfRule>
  </conditionalFormatting>
  <conditionalFormatting sqref="A875">
    <cfRule type="expression" dxfId="431" priority="428" stopIfTrue="1">
      <formula>AND(ISERROR(MATCH(A875,accounts,0)),NOT(ISBLANK(A875)))</formula>
    </cfRule>
  </conditionalFormatting>
  <conditionalFormatting sqref="N877">
    <cfRule type="cellIs" dxfId="430" priority="419" stopIfTrue="1" operator="lessThan">
      <formula>0</formula>
    </cfRule>
  </conditionalFormatting>
  <conditionalFormatting sqref="F877">
    <cfRule type="expression" dxfId="429" priority="420" stopIfTrue="1">
      <formula>AND(NOT(ISBLANK(F877)),ISERROR(MATCH(F877,categories,0)))</formula>
    </cfRule>
    <cfRule type="expression" dxfId="428" priority="421" stopIfTrue="1">
      <formula>OR(F877="[Balance]",F877="[Transfer]",ISBLANK(F877))</formula>
    </cfRule>
    <cfRule type="expression" dxfId="427" priority="422" stopIfTrue="1">
      <formula>OR(ISERROR(MATCH(F877,yearlyA,0)),ISERROR(MATCH(F877,monthlyA,0)))</formula>
    </cfRule>
  </conditionalFormatting>
  <conditionalFormatting sqref="A877">
    <cfRule type="expression" dxfId="426" priority="423" stopIfTrue="1">
      <formula>AND(ISERROR(MATCH(A877,accounts,0)),NOT(ISBLANK(A877)))</formula>
    </cfRule>
  </conditionalFormatting>
  <conditionalFormatting sqref="N877">
    <cfRule type="cellIs" dxfId="425" priority="414" stopIfTrue="1" operator="lessThan">
      <formula>0</formula>
    </cfRule>
  </conditionalFormatting>
  <conditionalFormatting sqref="F877">
    <cfRule type="expression" dxfId="424" priority="415" stopIfTrue="1">
      <formula>AND(NOT(ISBLANK(F877)),ISERROR(MATCH(F877,categories,0)))</formula>
    </cfRule>
    <cfRule type="expression" dxfId="423" priority="416" stopIfTrue="1">
      <formula>OR(F877="[Balance]",F877="[Transfer]",ISBLANK(F877))</formula>
    </cfRule>
    <cfRule type="expression" dxfId="422" priority="417" stopIfTrue="1">
      <formula>OR(ISERROR(MATCH(F877,yearlyA,0)),ISERROR(MATCH(F877,monthlyA,0)))</formula>
    </cfRule>
  </conditionalFormatting>
  <conditionalFormatting sqref="A877">
    <cfRule type="expression" dxfId="421" priority="418" stopIfTrue="1">
      <formula>AND(ISERROR(MATCH(A877,accounts,0)),NOT(ISBLANK(A877)))</formula>
    </cfRule>
  </conditionalFormatting>
  <conditionalFormatting sqref="N876">
    <cfRule type="cellIs" dxfId="420" priority="409" stopIfTrue="1" operator="lessThan">
      <formula>0</formula>
    </cfRule>
  </conditionalFormatting>
  <conditionalFormatting sqref="F876">
    <cfRule type="expression" dxfId="419" priority="410" stopIfTrue="1">
      <formula>AND(NOT(ISBLANK(F876)),ISERROR(MATCH(F876,categories,0)))</formula>
    </cfRule>
    <cfRule type="expression" dxfId="418" priority="411" stopIfTrue="1">
      <formula>OR(F876="[Balance]",F876="[Transfer]",ISBLANK(F876))</formula>
    </cfRule>
    <cfRule type="expression" dxfId="417" priority="412" stopIfTrue="1">
      <formula>OR(ISERROR(MATCH(F876,yearlyA,0)),ISERROR(MATCH(F876,monthlyA,0)))</formula>
    </cfRule>
  </conditionalFormatting>
  <conditionalFormatting sqref="A876">
    <cfRule type="expression" dxfId="416" priority="413" stopIfTrue="1">
      <formula>AND(ISERROR(MATCH(A876,accounts,0)),NOT(ISBLANK(A876)))</formula>
    </cfRule>
  </conditionalFormatting>
  <conditionalFormatting sqref="N876">
    <cfRule type="cellIs" dxfId="415" priority="404" stopIfTrue="1" operator="lessThan">
      <formula>0</formula>
    </cfRule>
  </conditionalFormatting>
  <conditionalFormatting sqref="F876">
    <cfRule type="expression" dxfId="414" priority="405" stopIfTrue="1">
      <formula>AND(NOT(ISBLANK(F876)),ISERROR(MATCH(F876,categories,0)))</formula>
    </cfRule>
    <cfRule type="expression" dxfId="413" priority="406" stopIfTrue="1">
      <formula>OR(F876="[Balance]",F876="[Transfer]",ISBLANK(F876))</formula>
    </cfRule>
    <cfRule type="expression" dxfId="412" priority="407" stopIfTrue="1">
      <formula>OR(ISERROR(MATCH(F876,yearlyA,0)),ISERROR(MATCH(F876,monthlyA,0)))</formula>
    </cfRule>
  </conditionalFormatting>
  <conditionalFormatting sqref="A876">
    <cfRule type="expression" dxfId="411" priority="408" stopIfTrue="1">
      <formula>AND(ISERROR(MATCH(A876,accounts,0)),NOT(ISBLANK(A876)))</formula>
    </cfRule>
  </conditionalFormatting>
  <conditionalFormatting sqref="N878">
    <cfRule type="cellIs" dxfId="410" priority="399" stopIfTrue="1" operator="lessThan">
      <formula>0</formula>
    </cfRule>
  </conditionalFormatting>
  <conditionalFormatting sqref="F878">
    <cfRule type="expression" dxfId="409" priority="400" stopIfTrue="1">
      <formula>AND(NOT(ISBLANK(F878)),ISERROR(MATCH(F878,categories,0)))</formula>
    </cfRule>
    <cfRule type="expression" dxfId="408" priority="401" stopIfTrue="1">
      <formula>OR(F878="[Balance]",F878="[Transfer]",ISBLANK(F878))</formula>
    </cfRule>
    <cfRule type="expression" dxfId="407" priority="402" stopIfTrue="1">
      <formula>OR(ISERROR(MATCH(F878,yearlyA,0)),ISERROR(MATCH(F878,monthlyA,0)))</formula>
    </cfRule>
  </conditionalFormatting>
  <conditionalFormatting sqref="A878">
    <cfRule type="expression" dxfId="406" priority="403" stopIfTrue="1">
      <formula>AND(ISERROR(MATCH(A878,accounts,0)),NOT(ISBLANK(A878)))</formula>
    </cfRule>
  </conditionalFormatting>
  <conditionalFormatting sqref="N878">
    <cfRule type="cellIs" dxfId="405" priority="394" stopIfTrue="1" operator="lessThan">
      <formula>0</formula>
    </cfRule>
  </conditionalFormatting>
  <conditionalFormatting sqref="F878">
    <cfRule type="expression" dxfId="404" priority="395" stopIfTrue="1">
      <formula>AND(NOT(ISBLANK(F878)),ISERROR(MATCH(F878,categories,0)))</formula>
    </cfRule>
    <cfRule type="expression" dxfId="403" priority="396" stopIfTrue="1">
      <formula>OR(F878="[Balance]",F878="[Transfer]",ISBLANK(F878))</formula>
    </cfRule>
    <cfRule type="expression" dxfId="402" priority="397" stopIfTrue="1">
      <formula>OR(ISERROR(MATCH(F878,yearlyA,0)),ISERROR(MATCH(F878,monthlyA,0)))</formula>
    </cfRule>
  </conditionalFormatting>
  <conditionalFormatting sqref="A878">
    <cfRule type="expression" dxfId="401" priority="398" stopIfTrue="1">
      <formula>AND(ISERROR(MATCH(A878,accounts,0)),NOT(ISBLANK(A878)))</formula>
    </cfRule>
  </conditionalFormatting>
  <conditionalFormatting sqref="N879">
    <cfRule type="cellIs" dxfId="400" priority="389" stopIfTrue="1" operator="lessThan">
      <formula>0</formula>
    </cfRule>
  </conditionalFormatting>
  <conditionalFormatting sqref="F879">
    <cfRule type="expression" dxfId="399" priority="390" stopIfTrue="1">
      <formula>AND(NOT(ISBLANK(F879)),ISERROR(MATCH(F879,categories,0)))</formula>
    </cfRule>
    <cfRule type="expression" dxfId="398" priority="391" stopIfTrue="1">
      <formula>OR(F879="[Balance]",F879="[Transfer]",ISBLANK(F879))</formula>
    </cfRule>
    <cfRule type="expression" dxfId="397" priority="392" stopIfTrue="1">
      <formula>OR(ISERROR(MATCH(F879,yearlyA,0)),ISERROR(MATCH(F879,monthlyA,0)))</formula>
    </cfRule>
  </conditionalFormatting>
  <conditionalFormatting sqref="A879">
    <cfRule type="expression" dxfId="396" priority="393" stopIfTrue="1">
      <formula>AND(ISERROR(MATCH(A879,accounts,0)),NOT(ISBLANK(A879)))</formula>
    </cfRule>
  </conditionalFormatting>
  <conditionalFormatting sqref="N879">
    <cfRule type="cellIs" dxfId="395" priority="384" stopIfTrue="1" operator="lessThan">
      <formula>0</formula>
    </cfRule>
  </conditionalFormatting>
  <conditionalFormatting sqref="F879">
    <cfRule type="expression" dxfId="394" priority="385" stopIfTrue="1">
      <formula>AND(NOT(ISBLANK(F879)),ISERROR(MATCH(F879,categories,0)))</formula>
    </cfRule>
    <cfRule type="expression" dxfId="393" priority="386" stopIfTrue="1">
      <formula>OR(F879="[Balance]",F879="[Transfer]",ISBLANK(F879))</formula>
    </cfRule>
    <cfRule type="expression" dxfId="392" priority="387" stopIfTrue="1">
      <formula>OR(ISERROR(MATCH(F879,yearlyA,0)),ISERROR(MATCH(F879,monthlyA,0)))</formula>
    </cfRule>
  </conditionalFormatting>
  <conditionalFormatting sqref="A879">
    <cfRule type="expression" dxfId="391" priority="388" stopIfTrue="1">
      <formula>AND(ISERROR(MATCH(A879,accounts,0)),NOT(ISBLANK(A879)))</formula>
    </cfRule>
  </conditionalFormatting>
  <conditionalFormatting sqref="N881">
    <cfRule type="cellIs" dxfId="390" priority="379" stopIfTrue="1" operator="lessThan">
      <formula>0</formula>
    </cfRule>
  </conditionalFormatting>
  <conditionalFormatting sqref="F881">
    <cfRule type="expression" dxfId="389" priority="380" stopIfTrue="1">
      <formula>AND(NOT(ISBLANK(F881)),ISERROR(MATCH(F881,categories,0)))</formula>
    </cfRule>
    <cfRule type="expression" dxfId="388" priority="381" stopIfTrue="1">
      <formula>OR(F881="[Balance]",F881="[Transfer]",ISBLANK(F881))</formula>
    </cfRule>
    <cfRule type="expression" dxfId="387" priority="382" stopIfTrue="1">
      <formula>OR(ISERROR(MATCH(F881,yearlyA,0)),ISERROR(MATCH(F881,monthlyA,0)))</formula>
    </cfRule>
  </conditionalFormatting>
  <conditionalFormatting sqref="A881">
    <cfRule type="expression" dxfId="386" priority="383" stopIfTrue="1">
      <formula>AND(ISERROR(MATCH(A881,accounts,0)),NOT(ISBLANK(A881)))</formula>
    </cfRule>
  </conditionalFormatting>
  <conditionalFormatting sqref="N881">
    <cfRule type="cellIs" dxfId="385" priority="374" stopIfTrue="1" operator="lessThan">
      <formula>0</formula>
    </cfRule>
  </conditionalFormatting>
  <conditionalFormatting sqref="F881">
    <cfRule type="expression" dxfId="384" priority="375" stopIfTrue="1">
      <formula>AND(NOT(ISBLANK(F881)),ISERROR(MATCH(F881,categories,0)))</formula>
    </cfRule>
    <cfRule type="expression" dxfId="383" priority="376" stopIfTrue="1">
      <formula>OR(F881="[Balance]",F881="[Transfer]",ISBLANK(F881))</formula>
    </cfRule>
    <cfRule type="expression" dxfId="382" priority="377" stopIfTrue="1">
      <formula>OR(ISERROR(MATCH(F881,yearlyA,0)),ISERROR(MATCH(F881,monthlyA,0)))</formula>
    </cfRule>
  </conditionalFormatting>
  <conditionalFormatting sqref="A881">
    <cfRule type="expression" dxfId="381" priority="378" stopIfTrue="1">
      <formula>AND(ISERROR(MATCH(A881,accounts,0)),NOT(ISBLANK(A881)))</formula>
    </cfRule>
  </conditionalFormatting>
  <conditionalFormatting sqref="N880">
    <cfRule type="cellIs" dxfId="380" priority="369" stopIfTrue="1" operator="lessThan">
      <formula>0</formula>
    </cfRule>
  </conditionalFormatting>
  <conditionalFormatting sqref="F880">
    <cfRule type="expression" dxfId="379" priority="370" stopIfTrue="1">
      <formula>AND(NOT(ISBLANK(F880)),ISERROR(MATCH(F880,categories,0)))</formula>
    </cfRule>
    <cfRule type="expression" dxfId="378" priority="371" stopIfTrue="1">
      <formula>OR(F880="[Balance]",F880="[Transfer]",ISBLANK(F880))</formula>
    </cfRule>
    <cfRule type="expression" dxfId="377" priority="372" stopIfTrue="1">
      <formula>OR(ISERROR(MATCH(F880,yearlyA,0)),ISERROR(MATCH(F880,monthlyA,0)))</formula>
    </cfRule>
  </conditionalFormatting>
  <conditionalFormatting sqref="A880">
    <cfRule type="expression" dxfId="376" priority="373" stopIfTrue="1">
      <formula>AND(ISERROR(MATCH(A880,accounts,0)),NOT(ISBLANK(A880)))</formula>
    </cfRule>
  </conditionalFormatting>
  <conditionalFormatting sqref="N880">
    <cfRule type="cellIs" dxfId="375" priority="364" stopIfTrue="1" operator="lessThan">
      <formula>0</formula>
    </cfRule>
  </conditionalFormatting>
  <conditionalFormatting sqref="F880">
    <cfRule type="expression" dxfId="374" priority="365" stopIfTrue="1">
      <formula>AND(NOT(ISBLANK(F880)),ISERROR(MATCH(F880,categories,0)))</formula>
    </cfRule>
    <cfRule type="expression" dxfId="373" priority="366" stopIfTrue="1">
      <formula>OR(F880="[Balance]",F880="[Transfer]",ISBLANK(F880))</formula>
    </cfRule>
    <cfRule type="expression" dxfId="372" priority="367" stopIfTrue="1">
      <formula>OR(ISERROR(MATCH(F880,yearlyA,0)),ISERROR(MATCH(F880,monthlyA,0)))</formula>
    </cfRule>
  </conditionalFormatting>
  <conditionalFormatting sqref="A880">
    <cfRule type="expression" dxfId="371" priority="368" stopIfTrue="1">
      <formula>AND(ISERROR(MATCH(A880,accounts,0)),NOT(ISBLANK(A880)))</formula>
    </cfRule>
  </conditionalFormatting>
  <conditionalFormatting sqref="N882">
    <cfRule type="cellIs" dxfId="370" priority="359" stopIfTrue="1" operator="lessThan">
      <formula>0</formula>
    </cfRule>
  </conditionalFormatting>
  <conditionalFormatting sqref="F882">
    <cfRule type="expression" dxfId="369" priority="360" stopIfTrue="1">
      <formula>AND(NOT(ISBLANK(F882)),ISERROR(MATCH(F882,categories,0)))</formula>
    </cfRule>
    <cfRule type="expression" dxfId="368" priority="361" stopIfTrue="1">
      <formula>OR(F882="[Balance]",F882="[Transfer]",ISBLANK(F882))</formula>
    </cfRule>
    <cfRule type="expression" dxfId="367" priority="362" stopIfTrue="1">
      <formula>OR(ISERROR(MATCH(F882,yearlyA,0)),ISERROR(MATCH(F882,monthlyA,0)))</formula>
    </cfRule>
  </conditionalFormatting>
  <conditionalFormatting sqref="A882">
    <cfRule type="expression" dxfId="366" priority="363" stopIfTrue="1">
      <formula>AND(ISERROR(MATCH(A882,accounts,0)),NOT(ISBLANK(A882)))</formula>
    </cfRule>
  </conditionalFormatting>
  <conditionalFormatting sqref="N882">
    <cfRule type="cellIs" dxfId="365" priority="354" stopIfTrue="1" operator="lessThan">
      <formula>0</formula>
    </cfRule>
  </conditionalFormatting>
  <conditionalFormatting sqref="F882">
    <cfRule type="expression" dxfId="364" priority="355" stopIfTrue="1">
      <formula>AND(NOT(ISBLANK(F882)),ISERROR(MATCH(F882,categories,0)))</formula>
    </cfRule>
    <cfRule type="expression" dxfId="363" priority="356" stopIfTrue="1">
      <formula>OR(F882="[Balance]",F882="[Transfer]",ISBLANK(F882))</formula>
    </cfRule>
    <cfRule type="expression" dxfId="362" priority="357" stopIfTrue="1">
      <formula>OR(ISERROR(MATCH(F882,yearlyA,0)),ISERROR(MATCH(F882,monthlyA,0)))</formula>
    </cfRule>
  </conditionalFormatting>
  <conditionalFormatting sqref="A882">
    <cfRule type="expression" dxfId="361" priority="358" stopIfTrue="1">
      <formula>AND(ISERROR(MATCH(A882,accounts,0)),NOT(ISBLANK(A882)))</formula>
    </cfRule>
  </conditionalFormatting>
  <conditionalFormatting sqref="N883">
    <cfRule type="cellIs" dxfId="360" priority="349" stopIfTrue="1" operator="lessThan">
      <formula>0</formula>
    </cfRule>
  </conditionalFormatting>
  <conditionalFormatting sqref="F883">
    <cfRule type="expression" dxfId="359" priority="350" stopIfTrue="1">
      <formula>AND(NOT(ISBLANK(F883)),ISERROR(MATCH(F883,categories,0)))</formula>
    </cfRule>
    <cfRule type="expression" dxfId="358" priority="351" stopIfTrue="1">
      <formula>OR(F883="[Balance]",F883="[Transfer]",ISBLANK(F883))</formula>
    </cfRule>
    <cfRule type="expression" dxfId="357" priority="352" stopIfTrue="1">
      <formula>OR(ISERROR(MATCH(F883,yearlyA,0)),ISERROR(MATCH(F883,monthlyA,0)))</formula>
    </cfRule>
  </conditionalFormatting>
  <conditionalFormatting sqref="A883">
    <cfRule type="expression" dxfId="356" priority="353" stopIfTrue="1">
      <formula>AND(ISERROR(MATCH(A883,accounts,0)),NOT(ISBLANK(A883)))</formula>
    </cfRule>
  </conditionalFormatting>
  <conditionalFormatting sqref="N883">
    <cfRule type="cellIs" dxfId="355" priority="344" stopIfTrue="1" operator="lessThan">
      <formula>0</formula>
    </cfRule>
  </conditionalFormatting>
  <conditionalFormatting sqref="F883">
    <cfRule type="expression" dxfId="354" priority="345" stopIfTrue="1">
      <formula>AND(NOT(ISBLANK(F883)),ISERROR(MATCH(F883,categories,0)))</formula>
    </cfRule>
    <cfRule type="expression" dxfId="353" priority="346" stopIfTrue="1">
      <formula>OR(F883="[Balance]",F883="[Transfer]",ISBLANK(F883))</formula>
    </cfRule>
    <cfRule type="expression" dxfId="352" priority="347" stopIfTrue="1">
      <formula>OR(ISERROR(MATCH(F883,yearlyA,0)),ISERROR(MATCH(F883,monthlyA,0)))</formula>
    </cfRule>
  </conditionalFormatting>
  <conditionalFormatting sqref="A883">
    <cfRule type="expression" dxfId="351" priority="348" stopIfTrue="1">
      <formula>AND(ISERROR(MATCH(A883,accounts,0)),NOT(ISBLANK(A883)))</formula>
    </cfRule>
  </conditionalFormatting>
  <conditionalFormatting sqref="N885">
    <cfRule type="cellIs" dxfId="350" priority="339" stopIfTrue="1" operator="lessThan">
      <formula>0</formula>
    </cfRule>
  </conditionalFormatting>
  <conditionalFormatting sqref="F885">
    <cfRule type="expression" dxfId="349" priority="340" stopIfTrue="1">
      <formula>AND(NOT(ISBLANK(F885)),ISERROR(MATCH(F885,categories,0)))</formula>
    </cfRule>
    <cfRule type="expression" dxfId="348" priority="341" stopIfTrue="1">
      <formula>OR(F885="[Balance]",F885="[Transfer]",ISBLANK(F885))</formula>
    </cfRule>
    <cfRule type="expression" dxfId="347" priority="342" stopIfTrue="1">
      <formula>OR(ISERROR(MATCH(F885,yearlyA,0)),ISERROR(MATCH(F885,monthlyA,0)))</formula>
    </cfRule>
  </conditionalFormatting>
  <conditionalFormatting sqref="A885">
    <cfRule type="expression" dxfId="346" priority="343" stopIfTrue="1">
      <formula>AND(ISERROR(MATCH(A885,accounts,0)),NOT(ISBLANK(A885)))</formula>
    </cfRule>
  </conditionalFormatting>
  <conditionalFormatting sqref="N885">
    <cfRule type="cellIs" dxfId="345" priority="334" stopIfTrue="1" operator="lessThan">
      <formula>0</formula>
    </cfRule>
  </conditionalFormatting>
  <conditionalFormatting sqref="F885">
    <cfRule type="expression" dxfId="344" priority="335" stopIfTrue="1">
      <formula>AND(NOT(ISBLANK(F885)),ISERROR(MATCH(F885,categories,0)))</formula>
    </cfRule>
    <cfRule type="expression" dxfId="343" priority="336" stopIfTrue="1">
      <formula>OR(F885="[Balance]",F885="[Transfer]",ISBLANK(F885))</formula>
    </cfRule>
    <cfRule type="expression" dxfId="342" priority="337" stopIfTrue="1">
      <formula>OR(ISERROR(MATCH(F885,yearlyA,0)),ISERROR(MATCH(F885,monthlyA,0)))</formula>
    </cfRule>
  </conditionalFormatting>
  <conditionalFormatting sqref="A885">
    <cfRule type="expression" dxfId="341" priority="338" stopIfTrue="1">
      <formula>AND(ISERROR(MATCH(A885,accounts,0)),NOT(ISBLANK(A885)))</formula>
    </cfRule>
  </conditionalFormatting>
  <conditionalFormatting sqref="N884">
    <cfRule type="cellIs" dxfId="340" priority="329" stopIfTrue="1" operator="lessThan">
      <formula>0</formula>
    </cfRule>
  </conditionalFormatting>
  <conditionalFormatting sqref="F884">
    <cfRule type="expression" dxfId="339" priority="330" stopIfTrue="1">
      <formula>AND(NOT(ISBLANK(F884)),ISERROR(MATCH(F884,categories,0)))</formula>
    </cfRule>
    <cfRule type="expression" dxfId="338" priority="331" stopIfTrue="1">
      <formula>OR(F884="[Balance]",F884="[Transfer]",ISBLANK(F884))</formula>
    </cfRule>
    <cfRule type="expression" dxfId="337" priority="332" stopIfTrue="1">
      <formula>OR(ISERROR(MATCH(F884,yearlyA,0)),ISERROR(MATCH(F884,monthlyA,0)))</formula>
    </cfRule>
  </conditionalFormatting>
  <conditionalFormatting sqref="A884">
    <cfRule type="expression" dxfId="336" priority="333" stopIfTrue="1">
      <formula>AND(ISERROR(MATCH(A884,accounts,0)),NOT(ISBLANK(A884)))</formula>
    </cfRule>
  </conditionalFormatting>
  <conditionalFormatting sqref="N884">
    <cfRule type="cellIs" dxfId="335" priority="324" stopIfTrue="1" operator="lessThan">
      <formula>0</formula>
    </cfRule>
  </conditionalFormatting>
  <conditionalFormatting sqref="F884">
    <cfRule type="expression" dxfId="334" priority="325" stopIfTrue="1">
      <formula>AND(NOT(ISBLANK(F884)),ISERROR(MATCH(F884,categories,0)))</formula>
    </cfRule>
    <cfRule type="expression" dxfId="333" priority="326" stopIfTrue="1">
      <formula>OR(F884="[Balance]",F884="[Transfer]",ISBLANK(F884))</formula>
    </cfRule>
    <cfRule type="expression" dxfId="332" priority="327" stopIfTrue="1">
      <formula>OR(ISERROR(MATCH(F884,yearlyA,0)),ISERROR(MATCH(F884,monthlyA,0)))</formula>
    </cfRule>
  </conditionalFormatting>
  <conditionalFormatting sqref="A884">
    <cfRule type="expression" dxfId="331" priority="328" stopIfTrue="1">
      <formula>AND(ISERROR(MATCH(A884,accounts,0)),NOT(ISBLANK(A884)))</formula>
    </cfRule>
  </conditionalFormatting>
  <conditionalFormatting sqref="N886">
    <cfRule type="cellIs" dxfId="330" priority="319" stopIfTrue="1" operator="lessThan">
      <formula>0</formula>
    </cfRule>
  </conditionalFormatting>
  <conditionalFormatting sqref="F886">
    <cfRule type="expression" dxfId="329" priority="320" stopIfTrue="1">
      <formula>AND(NOT(ISBLANK(F886)),ISERROR(MATCH(F886,categories,0)))</formula>
    </cfRule>
    <cfRule type="expression" dxfId="328" priority="321" stopIfTrue="1">
      <formula>OR(F886="[Balance]",F886="[Transfer]",ISBLANK(F886))</formula>
    </cfRule>
    <cfRule type="expression" dxfId="327" priority="322" stopIfTrue="1">
      <formula>OR(ISERROR(MATCH(F886,yearlyA,0)),ISERROR(MATCH(F886,monthlyA,0)))</formula>
    </cfRule>
  </conditionalFormatting>
  <conditionalFormatting sqref="A886">
    <cfRule type="expression" dxfId="326" priority="323" stopIfTrue="1">
      <formula>AND(ISERROR(MATCH(A886,accounts,0)),NOT(ISBLANK(A886)))</formula>
    </cfRule>
  </conditionalFormatting>
  <conditionalFormatting sqref="N886">
    <cfRule type="cellIs" dxfId="325" priority="314" stopIfTrue="1" operator="lessThan">
      <formula>0</formula>
    </cfRule>
  </conditionalFormatting>
  <conditionalFormatting sqref="F886">
    <cfRule type="expression" dxfId="324" priority="315" stopIfTrue="1">
      <formula>AND(NOT(ISBLANK(F886)),ISERROR(MATCH(F886,categories,0)))</formula>
    </cfRule>
    <cfRule type="expression" dxfId="323" priority="316" stopIfTrue="1">
      <formula>OR(F886="[Balance]",F886="[Transfer]",ISBLANK(F886))</formula>
    </cfRule>
    <cfRule type="expression" dxfId="322" priority="317" stopIfTrue="1">
      <formula>OR(ISERROR(MATCH(F886,yearlyA,0)),ISERROR(MATCH(F886,monthlyA,0)))</formula>
    </cfRule>
  </conditionalFormatting>
  <conditionalFormatting sqref="A886">
    <cfRule type="expression" dxfId="321" priority="318" stopIfTrue="1">
      <formula>AND(ISERROR(MATCH(A886,accounts,0)),NOT(ISBLANK(A886)))</formula>
    </cfRule>
  </conditionalFormatting>
  <conditionalFormatting sqref="N887">
    <cfRule type="cellIs" dxfId="320" priority="309" stopIfTrue="1" operator="lessThan">
      <formula>0</formula>
    </cfRule>
  </conditionalFormatting>
  <conditionalFormatting sqref="F887">
    <cfRule type="expression" dxfId="319" priority="310" stopIfTrue="1">
      <formula>AND(NOT(ISBLANK(F887)),ISERROR(MATCH(F887,categories,0)))</formula>
    </cfRule>
    <cfRule type="expression" dxfId="318" priority="311" stopIfTrue="1">
      <formula>OR(F887="[Balance]",F887="[Transfer]",ISBLANK(F887))</formula>
    </cfRule>
    <cfRule type="expression" dxfId="317" priority="312" stopIfTrue="1">
      <formula>OR(ISERROR(MATCH(F887,yearlyA,0)),ISERROR(MATCH(F887,monthlyA,0)))</formula>
    </cfRule>
  </conditionalFormatting>
  <conditionalFormatting sqref="A887">
    <cfRule type="expression" dxfId="316" priority="313" stopIfTrue="1">
      <formula>AND(ISERROR(MATCH(A887,accounts,0)),NOT(ISBLANK(A887)))</formula>
    </cfRule>
  </conditionalFormatting>
  <conditionalFormatting sqref="N887">
    <cfRule type="cellIs" dxfId="315" priority="304" stopIfTrue="1" operator="lessThan">
      <formula>0</formula>
    </cfRule>
  </conditionalFormatting>
  <conditionalFormatting sqref="F887">
    <cfRule type="expression" dxfId="314" priority="305" stopIfTrue="1">
      <formula>AND(NOT(ISBLANK(F887)),ISERROR(MATCH(F887,categories,0)))</formula>
    </cfRule>
    <cfRule type="expression" dxfId="313" priority="306" stopIfTrue="1">
      <formula>OR(F887="[Balance]",F887="[Transfer]",ISBLANK(F887))</formula>
    </cfRule>
    <cfRule type="expression" dxfId="312" priority="307" stopIfTrue="1">
      <formula>OR(ISERROR(MATCH(F887,yearlyA,0)),ISERROR(MATCH(F887,monthlyA,0)))</formula>
    </cfRule>
  </conditionalFormatting>
  <conditionalFormatting sqref="A887">
    <cfRule type="expression" dxfId="311" priority="308" stopIfTrue="1">
      <formula>AND(ISERROR(MATCH(A887,accounts,0)),NOT(ISBLANK(A887)))</formula>
    </cfRule>
  </conditionalFormatting>
  <conditionalFormatting sqref="N889">
    <cfRule type="cellIs" dxfId="310" priority="299" stopIfTrue="1" operator="lessThan">
      <formula>0</formula>
    </cfRule>
  </conditionalFormatting>
  <conditionalFormatting sqref="F889">
    <cfRule type="expression" dxfId="309" priority="300" stopIfTrue="1">
      <formula>AND(NOT(ISBLANK(F889)),ISERROR(MATCH(F889,categories,0)))</formula>
    </cfRule>
    <cfRule type="expression" dxfId="308" priority="301" stopIfTrue="1">
      <formula>OR(F889="[Balance]",F889="[Transfer]",ISBLANK(F889))</formula>
    </cfRule>
    <cfRule type="expression" dxfId="307" priority="302" stopIfTrue="1">
      <formula>OR(ISERROR(MATCH(F889,yearlyA,0)),ISERROR(MATCH(F889,monthlyA,0)))</formula>
    </cfRule>
  </conditionalFormatting>
  <conditionalFormatting sqref="A889">
    <cfRule type="expression" dxfId="306" priority="303" stopIfTrue="1">
      <formula>AND(ISERROR(MATCH(A889,accounts,0)),NOT(ISBLANK(A889)))</formula>
    </cfRule>
  </conditionalFormatting>
  <conditionalFormatting sqref="N889">
    <cfRule type="cellIs" dxfId="305" priority="294" stopIfTrue="1" operator="lessThan">
      <formula>0</formula>
    </cfRule>
  </conditionalFormatting>
  <conditionalFormatting sqref="F889">
    <cfRule type="expression" dxfId="304" priority="295" stopIfTrue="1">
      <formula>AND(NOT(ISBLANK(F889)),ISERROR(MATCH(F889,categories,0)))</formula>
    </cfRule>
    <cfRule type="expression" dxfId="303" priority="296" stopIfTrue="1">
      <formula>OR(F889="[Balance]",F889="[Transfer]",ISBLANK(F889))</formula>
    </cfRule>
    <cfRule type="expression" dxfId="302" priority="297" stopIfTrue="1">
      <formula>OR(ISERROR(MATCH(F889,yearlyA,0)),ISERROR(MATCH(F889,monthlyA,0)))</formula>
    </cfRule>
  </conditionalFormatting>
  <conditionalFormatting sqref="A889">
    <cfRule type="expression" dxfId="301" priority="298" stopIfTrue="1">
      <formula>AND(ISERROR(MATCH(A889,accounts,0)),NOT(ISBLANK(A889)))</formula>
    </cfRule>
  </conditionalFormatting>
  <conditionalFormatting sqref="N888">
    <cfRule type="cellIs" dxfId="300" priority="289" stopIfTrue="1" operator="lessThan">
      <formula>0</formula>
    </cfRule>
  </conditionalFormatting>
  <conditionalFormatting sqref="F888">
    <cfRule type="expression" dxfId="299" priority="290" stopIfTrue="1">
      <formula>AND(NOT(ISBLANK(F888)),ISERROR(MATCH(F888,categories,0)))</formula>
    </cfRule>
    <cfRule type="expression" dxfId="298" priority="291" stopIfTrue="1">
      <formula>OR(F888="[Balance]",F888="[Transfer]",ISBLANK(F888))</formula>
    </cfRule>
    <cfRule type="expression" dxfId="297" priority="292" stopIfTrue="1">
      <formula>OR(ISERROR(MATCH(F888,yearlyA,0)),ISERROR(MATCH(F888,monthlyA,0)))</formula>
    </cfRule>
  </conditionalFormatting>
  <conditionalFormatting sqref="A888">
    <cfRule type="expression" dxfId="296" priority="293" stopIfTrue="1">
      <formula>AND(ISERROR(MATCH(A888,accounts,0)),NOT(ISBLANK(A888)))</formula>
    </cfRule>
  </conditionalFormatting>
  <conditionalFormatting sqref="N888">
    <cfRule type="cellIs" dxfId="295" priority="284" stopIfTrue="1" operator="lessThan">
      <formula>0</formula>
    </cfRule>
  </conditionalFormatting>
  <conditionalFormatting sqref="F888">
    <cfRule type="expression" dxfId="294" priority="285" stopIfTrue="1">
      <formula>AND(NOT(ISBLANK(F888)),ISERROR(MATCH(F888,categories,0)))</formula>
    </cfRule>
    <cfRule type="expression" dxfId="293" priority="286" stopIfTrue="1">
      <formula>OR(F888="[Balance]",F888="[Transfer]",ISBLANK(F888))</formula>
    </cfRule>
    <cfRule type="expression" dxfId="292" priority="287" stopIfTrue="1">
      <formula>OR(ISERROR(MATCH(F888,yearlyA,0)),ISERROR(MATCH(F888,monthlyA,0)))</formula>
    </cfRule>
  </conditionalFormatting>
  <conditionalFormatting sqref="A888">
    <cfRule type="expression" dxfId="291" priority="288" stopIfTrue="1">
      <formula>AND(ISERROR(MATCH(A888,accounts,0)),NOT(ISBLANK(A888)))</formula>
    </cfRule>
  </conditionalFormatting>
  <conditionalFormatting sqref="N890">
    <cfRule type="cellIs" dxfId="290" priority="279" stopIfTrue="1" operator="lessThan">
      <formula>0</formula>
    </cfRule>
  </conditionalFormatting>
  <conditionalFormatting sqref="F890">
    <cfRule type="expression" dxfId="289" priority="280" stopIfTrue="1">
      <formula>AND(NOT(ISBLANK(F890)),ISERROR(MATCH(F890,categories,0)))</formula>
    </cfRule>
    <cfRule type="expression" dxfId="288" priority="281" stopIfTrue="1">
      <formula>OR(F890="[Balance]",F890="[Transfer]",ISBLANK(F890))</formula>
    </cfRule>
    <cfRule type="expression" dxfId="287" priority="282" stopIfTrue="1">
      <formula>OR(ISERROR(MATCH(F890,yearlyA,0)),ISERROR(MATCH(F890,monthlyA,0)))</formula>
    </cfRule>
  </conditionalFormatting>
  <conditionalFormatting sqref="A890">
    <cfRule type="expression" dxfId="286" priority="283" stopIfTrue="1">
      <formula>AND(ISERROR(MATCH(A890,accounts,0)),NOT(ISBLANK(A890)))</formula>
    </cfRule>
  </conditionalFormatting>
  <conditionalFormatting sqref="N890">
    <cfRule type="cellIs" dxfId="285" priority="274" stopIfTrue="1" operator="lessThan">
      <formula>0</formula>
    </cfRule>
  </conditionalFormatting>
  <conditionalFormatting sqref="F890">
    <cfRule type="expression" dxfId="284" priority="275" stopIfTrue="1">
      <formula>AND(NOT(ISBLANK(F890)),ISERROR(MATCH(F890,categories,0)))</formula>
    </cfRule>
    <cfRule type="expression" dxfId="283" priority="276" stopIfTrue="1">
      <formula>OR(F890="[Balance]",F890="[Transfer]",ISBLANK(F890))</formula>
    </cfRule>
    <cfRule type="expression" dxfId="282" priority="277" stopIfTrue="1">
      <formula>OR(ISERROR(MATCH(F890,yearlyA,0)),ISERROR(MATCH(F890,monthlyA,0)))</formula>
    </cfRule>
  </conditionalFormatting>
  <conditionalFormatting sqref="A890">
    <cfRule type="expression" dxfId="281" priority="278" stopIfTrue="1">
      <formula>AND(ISERROR(MATCH(A890,accounts,0)),NOT(ISBLANK(A890)))</formula>
    </cfRule>
  </conditionalFormatting>
  <conditionalFormatting sqref="N892">
    <cfRule type="cellIs" dxfId="280" priority="269" stopIfTrue="1" operator="lessThan">
      <formula>0</formula>
    </cfRule>
  </conditionalFormatting>
  <conditionalFormatting sqref="F892">
    <cfRule type="expression" dxfId="279" priority="270" stopIfTrue="1">
      <formula>AND(NOT(ISBLANK(F892)),ISERROR(MATCH(F892,categories,0)))</formula>
    </cfRule>
    <cfRule type="expression" dxfId="278" priority="271" stopIfTrue="1">
      <formula>OR(F892="[Balance]",F892="[Transfer]",ISBLANK(F892))</formula>
    </cfRule>
    <cfRule type="expression" dxfId="277" priority="272" stopIfTrue="1">
      <formula>OR(ISERROR(MATCH(F892,yearlyA,0)),ISERROR(MATCH(F892,monthlyA,0)))</formula>
    </cfRule>
  </conditionalFormatting>
  <conditionalFormatting sqref="A892">
    <cfRule type="expression" dxfId="276" priority="273" stopIfTrue="1">
      <formula>AND(ISERROR(MATCH(A892,accounts,0)),NOT(ISBLANK(A892)))</formula>
    </cfRule>
  </conditionalFormatting>
  <conditionalFormatting sqref="N892">
    <cfRule type="cellIs" dxfId="275" priority="264" stopIfTrue="1" operator="lessThan">
      <formula>0</formula>
    </cfRule>
  </conditionalFormatting>
  <conditionalFormatting sqref="F892">
    <cfRule type="expression" dxfId="274" priority="265" stopIfTrue="1">
      <formula>AND(NOT(ISBLANK(F892)),ISERROR(MATCH(F892,categories,0)))</formula>
    </cfRule>
    <cfRule type="expression" dxfId="273" priority="266" stopIfTrue="1">
      <formula>OR(F892="[Balance]",F892="[Transfer]",ISBLANK(F892))</formula>
    </cfRule>
    <cfRule type="expression" dxfId="272" priority="267" stopIfTrue="1">
      <formula>OR(ISERROR(MATCH(F892,yearlyA,0)),ISERROR(MATCH(F892,monthlyA,0)))</formula>
    </cfRule>
  </conditionalFormatting>
  <conditionalFormatting sqref="A892">
    <cfRule type="expression" dxfId="271" priority="268" stopIfTrue="1">
      <formula>AND(ISERROR(MATCH(A892,accounts,0)),NOT(ISBLANK(A892)))</formula>
    </cfRule>
  </conditionalFormatting>
  <conditionalFormatting sqref="N891">
    <cfRule type="cellIs" dxfId="270" priority="259" stopIfTrue="1" operator="lessThan">
      <formula>0</formula>
    </cfRule>
  </conditionalFormatting>
  <conditionalFormatting sqref="F891">
    <cfRule type="expression" dxfId="269" priority="260" stopIfTrue="1">
      <formula>AND(NOT(ISBLANK(F891)),ISERROR(MATCH(F891,categories,0)))</formula>
    </cfRule>
    <cfRule type="expression" dxfId="268" priority="261" stopIfTrue="1">
      <formula>OR(F891="[Balance]",F891="[Transfer]",ISBLANK(F891))</formula>
    </cfRule>
    <cfRule type="expression" dxfId="267" priority="262" stopIfTrue="1">
      <formula>OR(ISERROR(MATCH(F891,yearlyA,0)),ISERROR(MATCH(F891,monthlyA,0)))</formula>
    </cfRule>
  </conditionalFormatting>
  <conditionalFormatting sqref="A891">
    <cfRule type="expression" dxfId="266" priority="263" stopIfTrue="1">
      <formula>AND(ISERROR(MATCH(A891,accounts,0)),NOT(ISBLANK(A891)))</formula>
    </cfRule>
  </conditionalFormatting>
  <conditionalFormatting sqref="N891">
    <cfRule type="cellIs" dxfId="265" priority="254" stopIfTrue="1" operator="lessThan">
      <formula>0</formula>
    </cfRule>
  </conditionalFormatting>
  <conditionalFormatting sqref="F891">
    <cfRule type="expression" dxfId="264" priority="255" stopIfTrue="1">
      <formula>AND(NOT(ISBLANK(F891)),ISERROR(MATCH(F891,categories,0)))</formula>
    </cfRule>
    <cfRule type="expression" dxfId="263" priority="256" stopIfTrue="1">
      <formula>OR(F891="[Balance]",F891="[Transfer]",ISBLANK(F891))</formula>
    </cfRule>
    <cfRule type="expression" dxfId="262" priority="257" stopIfTrue="1">
      <formula>OR(ISERROR(MATCH(F891,yearlyA,0)),ISERROR(MATCH(F891,monthlyA,0)))</formula>
    </cfRule>
  </conditionalFormatting>
  <conditionalFormatting sqref="A891">
    <cfRule type="expression" dxfId="261" priority="258" stopIfTrue="1">
      <formula>AND(ISERROR(MATCH(A891,accounts,0)),NOT(ISBLANK(A891)))</formula>
    </cfRule>
  </conditionalFormatting>
  <conditionalFormatting sqref="N893">
    <cfRule type="cellIs" dxfId="260" priority="249" stopIfTrue="1" operator="lessThan">
      <formula>0</formula>
    </cfRule>
  </conditionalFormatting>
  <conditionalFormatting sqref="F893">
    <cfRule type="expression" dxfId="259" priority="250" stopIfTrue="1">
      <formula>AND(NOT(ISBLANK(F893)),ISERROR(MATCH(F893,categories,0)))</formula>
    </cfRule>
    <cfRule type="expression" dxfId="258" priority="251" stopIfTrue="1">
      <formula>OR(F893="[Balance]",F893="[Transfer]",ISBLANK(F893))</formula>
    </cfRule>
    <cfRule type="expression" dxfId="257" priority="252" stopIfTrue="1">
      <formula>OR(ISERROR(MATCH(F893,yearlyA,0)),ISERROR(MATCH(F893,monthlyA,0)))</formula>
    </cfRule>
  </conditionalFormatting>
  <conditionalFormatting sqref="A893">
    <cfRule type="expression" dxfId="256" priority="253" stopIfTrue="1">
      <formula>AND(ISERROR(MATCH(A893,accounts,0)),NOT(ISBLANK(A893)))</formula>
    </cfRule>
  </conditionalFormatting>
  <conditionalFormatting sqref="N893">
    <cfRule type="cellIs" dxfId="255" priority="244" stopIfTrue="1" operator="lessThan">
      <formula>0</formula>
    </cfRule>
  </conditionalFormatting>
  <conditionalFormatting sqref="F893">
    <cfRule type="expression" dxfId="254" priority="245" stopIfTrue="1">
      <formula>AND(NOT(ISBLANK(F893)),ISERROR(MATCH(F893,categories,0)))</formula>
    </cfRule>
    <cfRule type="expression" dxfId="253" priority="246" stopIfTrue="1">
      <formula>OR(F893="[Balance]",F893="[Transfer]",ISBLANK(F893))</formula>
    </cfRule>
    <cfRule type="expression" dxfId="252" priority="247" stopIfTrue="1">
      <formula>OR(ISERROR(MATCH(F893,yearlyA,0)),ISERROR(MATCH(F893,monthlyA,0)))</formula>
    </cfRule>
  </conditionalFormatting>
  <conditionalFormatting sqref="A893">
    <cfRule type="expression" dxfId="251" priority="248" stopIfTrue="1">
      <formula>AND(ISERROR(MATCH(A893,accounts,0)),NOT(ISBLANK(A893)))</formula>
    </cfRule>
  </conditionalFormatting>
  <conditionalFormatting sqref="N894">
    <cfRule type="cellIs" dxfId="250" priority="239" stopIfTrue="1" operator="lessThan">
      <formula>0</formula>
    </cfRule>
  </conditionalFormatting>
  <conditionalFormatting sqref="F894">
    <cfRule type="expression" dxfId="249" priority="240" stopIfTrue="1">
      <formula>AND(NOT(ISBLANK(F894)),ISERROR(MATCH(F894,categories,0)))</formula>
    </cfRule>
    <cfRule type="expression" dxfId="248" priority="241" stopIfTrue="1">
      <formula>OR(F894="[Balance]",F894="[Transfer]",ISBLANK(F894))</formula>
    </cfRule>
    <cfRule type="expression" dxfId="247" priority="242" stopIfTrue="1">
      <formula>OR(ISERROR(MATCH(F894,yearlyA,0)),ISERROR(MATCH(F894,monthlyA,0)))</formula>
    </cfRule>
  </conditionalFormatting>
  <conditionalFormatting sqref="A894">
    <cfRule type="expression" dxfId="246" priority="243" stopIfTrue="1">
      <formula>AND(ISERROR(MATCH(A894,accounts,0)),NOT(ISBLANK(A894)))</formula>
    </cfRule>
  </conditionalFormatting>
  <conditionalFormatting sqref="N894">
    <cfRule type="cellIs" dxfId="245" priority="234" stopIfTrue="1" operator="lessThan">
      <formula>0</formula>
    </cfRule>
  </conditionalFormatting>
  <conditionalFormatting sqref="F894">
    <cfRule type="expression" dxfId="244" priority="235" stopIfTrue="1">
      <formula>AND(NOT(ISBLANK(F894)),ISERROR(MATCH(F894,categories,0)))</formula>
    </cfRule>
    <cfRule type="expression" dxfId="243" priority="236" stopIfTrue="1">
      <formula>OR(F894="[Balance]",F894="[Transfer]",ISBLANK(F894))</formula>
    </cfRule>
    <cfRule type="expression" dxfId="242" priority="237" stopIfTrue="1">
      <formula>OR(ISERROR(MATCH(F894,yearlyA,0)),ISERROR(MATCH(F894,monthlyA,0)))</formula>
    </cfRule>
  </conditionalFormatting>
  <conditionalFormatting sqref="A894">
    <cfRule type="expression" dxfId="241" priority="238" stopIfTrue="1">
      <formula>AND(ISERROR(MATCH(A894,accounts,0)),NOT(ISBLANK(A894)))</formula>
    </cfRule>
  </conditionalFormatting>
  <conditionalFormatting sqref="N896">
    <cfRule type="cellIs" dxfId="240" priority="229" stopIfTrue="1" operator="lessThan">
      <formula>0</formula>
    </cfRule>
  </conditionalFormatting>
  <conditionalFormatting sqref="F896">
    <cfRule type="expression" dxfId="239" priority="230" stopIfTrue="1">
      <formula>AND(NOT(ISBLANK(F896)),ISERROR(MATCH(F896,categories,0)))</formula>
    </cfRule>
    <cfRule type="expression" dxfId="238" priority="231" stopIfTrue="1">
      <formula>OR(F896="[Balance]",F896="[Transfer]",ISBLANK(F896))</formula>
    </cfRule>
    <cfRule type="expression" dxfId="237" priority="232" stopIfTrue="1">
      <formula>OR(ISERROR(MATCH(F896,yearlyA,0)),ISERROR(MATCH(F896,monthlyA,0)))</formula>
    </cfRule>
  </conditionalFormatting>
  <conditionalFormatting sqref="A896">
    <cfRule type="expression" dxfId="236" priority="233" stopIfTrue="1">
      <formula>AND(ISERROR(MATCH(A896,accounts,0)),NOT(ISBLANK(A896)))</formula>
    </cfRule>
  </conditionalFormatting>
  <conditionalFormatting sqref="N896">
    <cfRule type="cellIs" dxfId="235" priority="224" stopIfTrue="1" operator="lessThan">
      <formula>0</formula>
    </cfRule>
  </conditionalFormatting>
  <conditionalFormatting sqref="F896">
    <cfRule type="expression" dxfId="234" priority="225" stopIfTrue="1">
      <formula>AND(NOT(ISBLANK(F896)),ISERROR(MATCH(F896,categories,0)))</formula>
    </cfRule>
    <cfRule type="expression" dxfId="233" priority="226" stopIfTrue="1">
      <formula>OR(F896="[Balance]",F896="[Transfer]",ISBLANK(F896))</formula>
    </cfRule>
    <cfRule type="expression" dxfId="232" priority="227" stopIfTrue="1">
      <formula>OR(ISERROR(MATCH(F896,yearlyA,0)),ISERROR(MATCH(F896,monthlyA,0)))</formula>
    </cfRule>
  </conditionalFormatting>
  <conditionalFormatting sqref="A896">
    <cfRule type="expression" dxfId="231" priority="228" stopIfTrue="1">
      <formula>AND(ISERROR(MATCH(A896,accounts,0)),NOT(ISBLANK(A896)))</formula>
    </cfRule>
  </conditionalFormatting>
  <conditionalFormatting sqref="N895">
    <cfRule type="cellIs" dxfId="230" priority="219" stopIfTrue="1" operator="lessThan">
      <formula>0</formula>
    </cfRule>
  </conditionalFormatting>
  <conditionalFormatting sqref="F895">
    <cfRule type="expression" dxfId="229" priority="220" stopIfTrue="1">
      <formula>AND(NOT(ISBLANK(F895)),ISERROR(MATCH(F895,categories,0)))</formula>
    </cfRule>
    <cfRule type="expression" dxfId="228" priority="221" stopIfTrue="1">
      <formula>OR(F895="[Balance]",F895="[Transfer]",ISBLANK(F895))</formula>
    </cfRule>
    <cfRule type="expression" dxfId="227" priority="222" stopIfTrue="1">
      <formula>OR(ISERROR(MATCH(F895,yearlyA,0)),ISERROR(MATCH(F895,monthlyA,0)))</formula>
    </cfRule>
  </conditionalFormatting>
  <conditionalFormatting sqref="A895">
    <cfRule type="expression" dxfId="226" priority="223" stopIfTrue="1">
      <formula>AND(ISERROR(MATCH(A895,accounts,0)),NOT(ISBLANK(A895)))</formula>
    </cfRule>
  </conditionalFormatting>
  <conditionalFormatting sqref="N895">
    <cfRule type="cellIs" dxfId="225" priority="214" stopIfTrue="1" operator="lessThan">
      <formula>0</formula>
    </cfRule>
  </conditionalFormatting>
  <conditionalFormatting sqref="F895">
    <cfRule type="expression" dxfId="224" priority="215" stopIfTrue="1">
      <formula>AND(NOT(ISBLANK(F895)),ISERROR(MATCH(F895,categories,0)))</formula>
    </cfRule>
    <cfRule type="expression" dxfId="223" priority="216" stopIfTrue="1">
      <formula>OR(F895="[Balance]",F895="[Transfer]",ISBLANK(F895))</formula>
    </cfRule>
    <cfRule type="expression" dxfId="222" priority="217" stopIfTrue="1">
      <formula>OR(ISERROR(MATCH(F895,yearlyA,0)),ISERROR(MATCH(F895,monthlyA,0)))</formula>
    </cfRule>
  </conditionalFormatting>
  <conditionalFormatting sqref="A895">
    <cfRule type="expression" dxfId="221" priority="218" stopIfTrue="1">
      <formula>AND(ISERROR(MATCH(A895,accounts,0)),NOT(ISBLANK(A895)))</formula>
    </cfRule>
  </conditionalFormatting>
  <conditionalFormatting sqref="N897">
    <cfRule type="cellIs" dxfId="220" priority="209" stopIfTrue="1" operator="lessThan">
      <formula>0</formula>
    </cfRule>
  </conditionalFormatting>
  <conditionalFormatting sqref="F897">
    <cfRule type="expression" dxfId="219" priority="210" stopIfTrue="1">
      <formula>AND(NOT(ISBLANK(F897)),ISERROR(MATCH(F897,categories,0)))</formula>
    </cfRule>
    <cfRule type="expression" dxfId="218" priority="211" stopIfTrue="1">
      <formula>OR(F897="[Balance]",F897="[Transfer]",ISBLANK(F897))</formula>
    </cfRule>
    <cfRule type="expression" dxfId="217" priority="212" stopIfTrue="1">
      <formula>OR(ISERROR(MATCH(F897,yearlyA,0)),ISERROR(MATCH(F897,monthlyA,0)))</formula>
    </cfRule>
  </conditionalFormatting>
  <conditionalFormatting sqref="A897">
    <cfRule type="expression" dxfId="216" priority="213" stopIfTrue="1">
      <formula>AND(ISERROR(MATCH(A897,accounts,0)),NOT(ISBLANK(A897)))</formula>
    </cfRule>
  </conditionalFormatting>
  <conditionalFormatting sqref="N897">
    <cfRule type="cellIs" dxfId="215" priority="204" stopIfTrue="1" operator="lessThan">
      <formula>0</formula>
    </cfRule>
  </conditionalFormatting>
  <conditionalFormatting sqref="F897">
    <cfRule type="expression" dxfId="214" priority="205" stopIfTrue="1">
      <formula>AND(NOT(ISBLANK(F897)),ISERROR(MATCH(F897,categories,0)))</formula>
    </cfRule>
    <cfRule type="expression" dxfId="213" priority="206" stopIfTrue="1">
      <formula>OR(F897="[Balance]",F897="[Transfer]",ISBLANK(F897))</formula>
    </cfRule>
    <cfRule type="expression" dxfId="212" priority="207" stopIfTrue="1">
      <formula>OR(ISERROR(MATCH(F897,yearlyA,0)),ISERROR(MATCH(F897,monthlyA,0)))</formula>
    </cfRule>
  </conditionalFormatting>
  <conditionalFormatting sqref="A897">
    <cfRule type="expression" dxfId="211" priority="208" stopIfTrue="1">
      <formula>AND(ISERROR(MATCH(A897,accounts,0)),NOT(ISBLANK(A897)))</formula>
    </cfRule>
  </conditionalFormatting>
  <conditionalFormatting sqref="N899">
    <cfRule type="cellIs" dxfId="210" priority="199" stopIfTrue="1" operator="lessThan">
      <formula>0</formula>
    </cfRule>
  </conditionalFormatting>
  <conditionalFormatting sqref="F899">
    <cfRule type="expression" dxfId="209" priority="200" stopIfTrue="1">
      <formula>AND(NOT(ISBLANK(F899)),ISERROR(MATCH(F899,categories,0)))</formula>
    </cfRule>
    <cfRule type="expression" dxfId="208" priority="201" stopIfTrue="1">
      <formula>OR(F899="[Balance]",F899="[Transfer]",ISBLANK(F899))</formula>
    </cfRule>
    <cfRule type="expression" dxfId="207" priority="202" stopIfTrue="1">
      <formula>OR(ISERROR(MATCH(F899,yearlyA,0)),ISERROR(MATCH(F899,monthlyA,0)))</formula>
    </cfRule>
  </conditionalFormatting>
  <conditionalFormatting sqref="A899">
    <cfRule type="expression" dxfId="206" priority="203" stopIfTrue="1">
      <formula>AND(ISERROR(MATCH(A899,accounts,0)),NOT(ISBLANK(A899)))</formula>
    </cfRule>
  </conditionalFormatting>
  <conditionalFormatting sqref="N899">
    <cfRule type="cellIs" dxfId="205" priority="194" stopIfTrue="1" operator="lessThan">
      <formula>0</formula>
    </cfRule>
  </conditionalFormatting>
  <conditionalFormatting sqref="F899">
    <cfRule type="expression" dxfId="204" priority="195" stopIfTrue="1">
      <formula>AND(NOT(ISBLANK(F899)),ISERROR(MATCH(F899,categories,0)))</formula>
    </cfRule>
    <cfRule type="expression" dxfId="203" priority="196" stopIfTrue="1">
      <formula>OR(F899="[Balance]",F899="[Transfer]",ISBLANK(F899))</formula>
    </cfRule>
    <cfRule type="expression" dxfId="202" priority="197" stopIfTrue="1">
      <formula>OR(ISERROR(MATCH(F899,yearlyA,0)),ISERROR(MATCH(F899,monthlyA,0)))</formula>
    </cfRule>
  </conditionalFormatting>
  <conditionalFormatting sqref="A899">
    <cfRule type="expression" dxfId="201" priority="198" stopIfTrue="1">
      <formula>AND(ISERROR(MATCH(A899,accounts,0)),NOT(ISBLANK(A899)))</formula>
    </cfRule>
  </conditionalFormatting>
  <conditionalFormatting sqref="N898">
    <cfRule type="cellIs" dxfId="200" priority="189" stopIfTrue="1" operator="lessThan">
      <formula>0</formula>
    </cfRule>
  </conditionalFormatting>
  <conditionalFormatting sqref="F898">
    <cfRule type="expression" dxfId="199" priority="190" stopIfTrue="1">
      <formula>AND(NOT(ISBLANK(F898)),ISERROR(MATCH(F898,categories,0)))</formula>
    </cfRule>
    <cfRule type="expression" dxfId="198" priority="191" stopIfTrue="1">
      <formula>OR(F898="[Balance]",F898="[Transfer]",ISBLANK(F898))</formula>
    </cfRule>
    <cfRule type="expression" dxfId="197" priority="192" stopIfTrue="1">
      <formula>OR(ISERROR(MATCH(F898,yearlyA,0)),ISERROR(MATCH(F898,monthlyA,0)))</formula>
    </cfRule>
  </conditionalFormatting>
  <conditionalFormatting sqref="A898">
    <cfRule type="expression" dxfId="196" priority="193" stopIfTrue="1">
      <formula>AND(ISERROR(MATCH(A898,accounts,0)),NOT(ISBLANK(A898)))</formula>
    </cfRule>
  </conditionalFormatting>
  <conditionalFormatting sqref="N898">
    <cfRule type="cellIs" dxfId="195" priority="184" stopIfTrue="1" operator="lessThan">
      <formula>0</formula>
    </cfRule>
  </conditionalFormatting>
  <conditionalFormatting sqref="F898">
    <cfRule type="expression" dxfId="194" priority="185" stopIfTrue="1">
      <formula>AND(NOT(ISBLANK(F898)),ISERROR(MATCH(F898,categories,0)))</formula>
    </cfRule>
    <cfRule type="expression" dxfId="193" priority="186" stopIfTrue="1">
      <formula>OR(F898="[Balance]",F898="[Transfer]",ISBLANK(F898))</formula>
    </cfRule>
    <cfRule type="expression" dxfId="192" priority="187" stopIfTrue="1">
      <formula>OR(ISERROR(MATCH(F898,yearlyA,0)),ISERROR(MATCH(F898,monthlyA,0)))</formula>
    </cfRule>
  </conditionalFormatting>
  <conditionalFormatting sqref="A898">
    <cfRule type="expression" dxfId="191" priority="188" stopIfTrue="1">
      <formula>AND(ISERROR(MATCH(A898,accounts,0)),NOT(ISBLANK(A898)))</formula>
    </cfRule>
  </conditionalFormatting>
  <conditionalFormatting sqref="N900">
    <cfRule type="cellIs" dxfId="190" priority="179" stopIfTrue="1" operator="lessThan">
      <formula>0</formula>
    </cfRule>
  </conditionalFormatting>
  <conditionalFormatting sqref="F900">
    <cfRule type="expression" dxfId="189" priority="180" stopIfTrue="1">
      <formula>AND(NOT(ISBLANK(F900)),ISERROR(MATCH(F900,categories,0)))</formula>
    </cfRule>
    <cfRule type="expression" dxfId="188" priority="181" stopIfTrue="1">
      <formula>OR(F900="[Balance]",F900="[Transfer]",ISBLANK(F900))</formula>
    </cfRule>
    <cfRule type="expression" dxfId="187" priority="182" stopIfTrue="1">
      <formula>OR(ISERROR(MATCH(F900,yearlyA,0)),ISERROR(MATCH(F900,monthlyA,0)))</formula>
    </cfRule>
  </conditionalFormatting>
  <conditionalFormatting sqref="A900">
    <cfRule type="expression" dxfId="186" priority="183" stopIfTrue="1">
      <formula>AND(ISERROR(MATCH(A900,accounts,0)),NOT(ISBLANK(A900)))</formula>
    </cfRule>
  </conditionalFormatting>
  <conditionalFormatting sqref="N900">
    <cfRule type="cellIs" dxfId="185" priority="174" stopIfTrue="1" operator="lessThan">
      <formula>0</formula>
    </cfRule>
  </conditionalFormatting>
  <conditionalFormatting sqref="F900">
    <cfRule type="expression" dxfId="184" priority="175" stopIfTrue="1">
      <formula>AND(NOT(ISBLANK(F900)),ISERROR(MATCH(F900,categories,0)))</formula>
    </cfRule>
    <cfRule type="expression" dxfId="183" priority="176" stopIfTrue="1">
      <formula>OR(F900="[Balance]",F900="[Transfer]",ISBLANK(F900))</formula>
    </cfRule>
    <cfRule type="expression" dxfId="182" priority="177" stopIfTrue="1">
      <formula>OR(ISERROR(MATCH(F900,yearlyA,0)),ISERROR(MATCH(F900,monthlyA,0)))</formula>
    </cfRule>
  </conditionalFormatting>
  <conditionalFormatting sqref="A900">
    <cfRule type="expression" dxfId="181" priority="178" stopIfTrue="1">
      <formula>AND(ISERROR(MATCH(A900,accounts,0)),NOT(ISBLANK(A900)))</formula>
    </cfRule>
  </conditionalFormatting>
  <conditionalFormatting sqref="N901">
    <cfRule type="cellIs" dxfId="180" priority="169" stopIfTrue="1" operator="lessThan">
      <formula>0</formula>
    </cfRule>
  </conditionalFormatting>
  <conditionalFormatting sqref="F901">
    <cfRule type="expression" dxfId="179" priority="170" stopIfTrue="1">
      <formula>AND(NOT(ISBLANK(F901)),ISERROR(MATCH(F901,categories,0)))</formula>
    </cfRule>
    <cfRule type="expression" dxfId="178" priority="171" stopIfTrue="1">
      <formula>OR(F901="[Balance]",F901="[Transfer]",ISBLANK(F901))</formula>
    </cfRule>
    <cfRule type="expression" dxfId="177" priority="172" stopIfTrue="1">
      <formula>OR(ISERROR(MATCH(F901,yearlyA,0)),ISERROR(MATCH(F901,monthlyA,0)))</formula>
    </cfRule>
  </conditionalFormatting>
  <conditionalFormatting sqref="A901">
    <cfRule type="expression" dxfId="176" priority="173" stopIfTrue="1">
      <formula>AND(ISERROR(MATCH(A901,accounts,0)),NOT(ISBLANK(A901)))</formula>
    </cfRule>
  </conditionalFormatting>
  <conditionalFormatting sqref="N901">
    <cfRule type="cellIs" dxfId="175" priority="164" stopIfTrue="1" operator="lessThan">
      <formula>0</formula>
    </cfRule>
  </conditionalFormatting>
  <conditionalFormatting sqref="F901">
    <cfRule type="expression" dxfId="174" priority="165" stopIfTrue="1">
      <formula>AND(NOT(ISBLANK(F901)),ISERROR(MATCH(F901,categories,0)))</formula>
    </cfRule>
    <cfRule type="expression" dxfId="173" priority="166" stopIfTrue="1">
      <formula>OR(F901="[Balance]",F901="[Transfer]",ISBLANK(F901))</formula>
    </cfRule>
    <cfRule type="expression" dxfId="172" priority="167" stopIfTrue="1">
      <formula>OR(ISERROR(MATCH(F901,yearlyA,0)),ISERROR(MATCH(F901,monthlyA,0)))</formula>
    </cfRule>
  </conditionalFormatting>
  <conditionalFormatting sqref="A901">
    <cfRule type="expression" dxfId="171" priority="168" stopIfTrue="1">
      <formula>AND(ISERROR(MATCH(A901,accounts,0)),NOT(ISBLANK(A901)))</formula>
    </cfRule>
  </conditionalFormatting>
  <conditionalFormatting sqref="N902">
    <cfRule type="cellIs" dxfId="170" priority="159" stopIfTrue="1" operator="lessThan">
      <formula>0</formula>
    </cfRule>
  </conditionalFormatting>
  <conditionalFormatting sqref="F902">
    <cfRule type="expression" dxfId="169" priority="160" stopIfTrue="1">
      <formula>AND(NOT(ISBLANK(F902)),ISERROR(MATCH(F902,categories,0)))</formula>
    </cfRule>
    <cfRule type="expression" dxfId="168" priority="161" stopIfTrue="1">
      <formula>OR(F902="[Balance]",F902="[Transfer]",ISBLANK(F902))</formula>
    </cfRule>
    <cfRule type="expression" dxfId="167" priority="162" stopIfTrue="1">
      <formula>OR(ISERROR(MATCH(F902,yearlyA,0)),ISERROR(MATCH(F902,monthlyA,0)))</formula>
    </cfRule>
  </conditionalFormatting>
  <conditionalFormatting sqref="A902">
    <cfRule type="expression" dxfId="166" priority="163" stopIfTrue="1">
      <formula>AND(ISERROR(MATCH(A902,accounts,0)),NOT(ISBLANK(A902)))</formula>
    </cfRule>
  </conditionalFormatting>
  <conditionalFormatting sqref="N902">
    <cfRule type="cellIs" dxfId="165" priority="154" stopIfTrue="1" operator="lessThan">
      <formula>0</formula>
    </cfRule>
  </conditionalFormatting>
  <conditionalFormatting sqref="F902">
    <cfRule type="expression" dxfId="164" priority="155" stopIfTrue="1">
      <formula>AND(NOT(ISBLANK(F902)),ISERROR(MATCH(F902,categories,0)))</formula>
    </cfRule>
    <cfRule type="expression" dxfId="163" priority="156" stopIfTrue="1">
      <formula>OR(F902="[Balance]",F902="[Transfer]",ISBLANK(F902))</formula>
    </cfRule>
    <cfRule type="expression" dxfId="162" priority="157" stopIfTrue="1">
      <formula>OR(ISERROR(MATCH(F902,yearlyA,0)),ISERROR(MATCH(F902,monthlyA,0)))</formula>
    </cfRule>
  </conditionalFormatting>
  <conditionalFormatting sqref="A902">
    <cfRule type="expression" dxfId="161" priority="158" stopIfTrue="1">
      <formula>AND(ISERROR(MATCH(A902,accounts,0)),NOT(ISBLANK(A902)))</formula>
    </cfRule>
  </conditionalFormatting>
  <conditionalFormatting sqref="N903">
    <cfRule type="cellIs" dxfId="160" priority="149" stopIfTrue="1" operator="lessThan">
      <formula>0</formula>
    </cfRule>
  </conditionalFormatting>
  <conditionalFormatting sqref="F903">
    <cfRule type="expression" dxfId="159" priority="150" stopIfTrue="1">
      <formula>AND(NOT(ISBLANK(F903)),ISERROR(MATCH(F903,categories,0)))</formula>
    </cfRule>
    <cfRule type="expression" dxfId="158" priority="151" stopIfTrue="1">
      <formula>OR(F903="[Balance]",F903="[Transfer]",ISBLANK(F903))</formula>
    </cfRule>
    <cfRule type="expression" dxfId="157" priority="152" stopIfTrue="1">
      <formula>OR(ISERROR(MATCH(F903,yearlyA,0)),ISERROR(MATCH(F903,monthlyA,0)))</formula>
    </cfRule>
  </conditionalFormatting>
  <conditionalFormatting sqref="A903">
    <cfRule type="expression" dxfId="156" priority="153" stopIfTrue="1">
      <formula>AND(ISERROR(MATCH(A903,accounts,0)),NOT(ISBLANK(A903)))</formula>
    </cfRule>
  </conditionalFormatting>
  <conditionalFormatting sqref="N903">
    <cfRule type="cellIs" dxfId="155" priority="144" stopIfTrue="1" operator="lessThan">
      <formula>0</formula>
    </cfRule>
  </conditionalFormatting>
  <conditionalFormatting sqref="F903">
    <cfRule type="expression" dxfId="154" priority="145" stopIfTrue="1">
      <formula>AND(NOT(ISBLANK(F903)),ISERROR(MATCH(F903,categories,0)))</formula>
    </cfRule>
    <cfRule type="expression" dxfId="153" priority="146" stopIfTrue="1">
      <formula>OR(F903="[Balance]",F903="[Transfer]",ISBLANK(F903))</formula>
    </cfRule>
    <cfRule type="expression" dxfId="152" priority="147" stopIfTrue="1">
      <formula>OR(ISERROR(MATCH(F903,yearlyA,0)),ISERROR(MATCH(F903,monthlyA,0)))</formula>
    </cfRule>
  </conditionalFormatting>
  <conditionalFormatting sqref="A903">
    <cfRule type="expression" dxfId="151" priority="148" stopIfTrue="1">
      <formula>AND(ISERROR(MATCH(A903,accounts,0)),NOT(ISBLANK(A903)))</formula>
    </cfRule>
  </conditionalFormatting>
  <conditionalFormatting sqref="N905">
    <cfRule type="cellIs" dxfId="150" priority="139" stopIfTrue="1" operator="lessThan">
      <formula>0</formula>
    </cfRule>
  </conditionalFormatting>
  <conditionalFormatting sqref="F905">
    <cfRule type="expression" dxfId="149" priority="140" stopIfTrue="1">
      <formula>AND(NOT(ISBLANK(F905)),ISERROR(MATCH(F905,categories,0)))</formula>
    </cfRule>
    <cfRule type="expression" dxfId="148" priority="141" stopIfTrue="1">
      <formula>OR(F905="[Balance]",F905="[Transfer]",ISBLANK(F905))</formula>
    </cfRule>
    <cfRule type="expression" dxfId="147" priority="142" stopIfTrue="1">
      <formula>OR(ISERROR(MATCH(F905,yearlyA,0)),ISERROR(MATCH(F905,monthlyA,0)))</formula>
    </cfRule>
  </conditionalFormatting>
  <conditionalFormatting sqref="A905">
    <cfRule type="expression" dxfId="146" priority="143" stopIfTrue="1">
      <formula>AND(ISERROR(MATCH(A905,accounts,0)),NOT(ISBLANK(A905)))</formula>
    </cfRule>
  </conditionalFormatting>
  <conditionalFormatting sqref="N905">
    <cfRule type="cellIs" dxfId="145" priority="134" stopIfTrue="1" operator="lessThan">
      <formula>0</formula>
    </cfRule>
  </conditionalFormatting>
  <conditionalFormatting sqref="F905">
    <cfRule type="expression" dxfId="144" priority="135" stopIfTrue="1">
      <formula>AND(NOT(ISBLANK(F905)),ISERROR(MATCH(F905,categories,0)))</formula>
    </cfRule>
    <cfRule type="expression" dxfId="143" priority="136" stopIfTrue="1">
      <formula>OR(F905="[Balance]",F905="[Transfer]",ISBLANK(F905))</formula>
    </cfRule>
    <cfRule type="expression" dxfId="142" priority="137" stopIfTrue="1">
      <formula>OR(ISERROR(MATCH(F905,yearlyA,0)),ISERROR(MATCH(F905,monthlyA,0)))</formula>
    </cfRule>
  </conditionalFormatting>
  <conditionalFormatting sqref="A905">
    <cfRule type="expression" dxfId="141" priority="138" stopIfTrue="1">
      <formula>AND(ISERROR(MATCH(A905,accounts,0)),NOT(ISBLANK(A905)))</formula>
    </cfRule>
  </conditionalFormatting>
  <conditionalFormatting sqref="N904">
    <cfRule type="cellIs" dxfId="140" priority="129" stopIfTrue="1" operator="lessThan">
      <formula>0</formula>
    </cfRule>
  </conditionalFormatting>
  <conditionalFormatting sqref="F904">
    <cfRule type="expression" dxfId="139" priority="130" stopIfTrue="1">
      <formula>AND(NOT(ISBLANK(F904)),ISERROR(MATCH(F904,categories,0)))</formula>
    </cfRule>
    <cfRule type="expression" dxfId="138" priority="131" stopIfTrue="1">
      <formula>OR(F904="[Balance]",F904="[Transfer]",ISBLANK(F904))</formula>
    </cfRule>
    <cfRule type="expression" dxfId="137" priority="132" stopIfTrue="1">
      <formula>OR(ISERROR(MATCH(F904,yearlyA,0)),ISERROR(MATCH(F904,monthlyA,0)))</formula>
    </cfRule>
  </conditionalFormatting>
  <conditionalFormatting sqref="A904">
    <cfRule type="expression" dxfId="136" priority="133" stopIfTrue="1">
      <formula>AND(ISERROR(MATCH(A904,accounts,0)),NOT(ISBLANK(A904)))</formula>
    </cfRule>
  </conditionalFormatting>
  <conditionalFormatting sqref="N904">
    <cfRule type="cellIs" dxfId="135" priority="124" stopIfTrue="1" operator="lessThan">
      <formula>0</formula>
    </cfRule>
  </conditionalFormatting>
  <conditionalFormatting sqref="F904">
    <cfRule type="expression" dxfId="134" priority="125" stopIfTrue="1">
      <formula>AND(NOT(ISBLANK(F904)),ISERROR(MATCH(F904,categories,0)))</formula>
    </cfRule>
    <cfRule type="expression" dxfId="133" priority="126" stopIfTrue="1">
      <formula>OR(F904="[Balance]",F904="[Transfer]",ISBLANK(F904))</formula>
    </cfRule>
    <cfRule type="expression" dxfId="132" priority="127" stopIfTrue="1">
      <formula>OR(ISERROR(MATCH(F904,yearlyA,0)),ISERROR(MATCH(F904,monthlyA,0)))</formula>
    </cfRule>
  </conditionalFormatting>
  <conditionalFormatting sqref="A904">
    <cfRule type="expression" dxfId="131" priority="128" stopIfTrue="1">
      <formula>AND(ISERROR(MATCH(A904,accounts,0)),NOT(ISBLANK(A904)))</formula>
    </cfRule>
  </conditionalFormatting>
  <conditionalFormatting sqref="N906">
    <cfRule type="cellIs" dxfId="130" priority="119" stopIfTrue="1" operator="lessThan">
      <formula>0</formula>
    </cfRule>
  </conditionalFormatting>
  <conditionalFormatting sqref="F906">
    <cfRule type="expression" dxfId="129" priority="120" stopIfTrue="1">
      <formula>AND(NOT(ISBLANK(F906)),ISERROR(MATCH(F906,categories,0)))</formula>
    </cfRule>
    <cfRule type="expression" dxfId="128" priority="121" stopIfTrue="1">
      <formula>OR(F906="[Balance]",F906="[Transfer]",ISBLANK(F906))</formula>
    </cfRule>
    <cfRule type="expression" dxfId="127" priority="122" stopIfTrue="1">
      <formula>OR(ISERROR(MATCH(F906,yearlyA,0)),ISERROR(MATCH(F906,monthlyA,0)))</formula>
    </cfRule>
  </conditionalFormatting>
  <conditionalFormatting sqref="A906">
    <cfRule type="expression" dxfId="126" priority="123" stopIfTrue="1">
      <formula>AND(ISERROR(MATCH(A906,accounts,0)),NOT(ISBLANK(A906)))</formula>
    </cfRule>
  </conditionalFormatting>
  <conditionalFormatting sqref="N906">
    <cfRule type="cellIs" dxfId="125" priority="114" stopIfTrue="1" operator="lessThan">
      <formula>0</formula>
    </cfRule>
  </conditionalFormatting>
  <conditionalFormatting sqref="F906">
    <cfRule type="expression" dxfId="124" priority="115" stopIfTrue="1">
      <formula>AND(NOT(ISBLANK(F906)),ISERROR(MATCH(F906,categories,0)))</formula>
    </cfRule>
    <cfRule type="expression" dxfId="123" priority="116" stopIfTrue="1">
      <formula>OR(F906="[Balance]",F906="[Transfer]",ISBLANK(F906))</formula>
    </cfRule>
    <cfRule type="expression" dxfId="122" priority="117" stopIfTrue="1">
      <formula>OR(ISERROR(MATCH(F906,yearlyA,0)),ISERROR(MATCH(F906,monthlyA,0)))</formula>
    </cfRule>
  </conditionalFormatting>
  <conditionalFormatting sqref="A906">
    <cfRule type="expression" dxfId="121" priority="118" stopIfTrue="1">
      <formula>AND(ISERROR(MATCH(A906,accounts,0)),NOT(ISBLANK(A906)))</formula>
    </cfRule>
  </conditionalFormatting>
  <conditionalFormatting sqref="N907">
    <cfRule type="cellIs" dxfId="120" priority="109" stopIfTrue="1" operator="lessThan">
      <formula>0</formula>
    </cfRule>
  </conditionalFormatting>
  <conditionalFormatting sqref="F907">
    <cfRule type="expression" dxfId="119" priority="110" stopIfTrue="1">
      <formula>AND(NOT(ISBLANK(F907)),ISERROR(MATCH(F907,categories,0)))</formula>
    </cfRule>
    <cfRule type="expression" dxfId="118" priority="111" stopIfTrue="1">
      <formula>OR(F907="[Balance]",F907="[Transfer]",ISBLANK(F907))</formula>
    </cfRule>
    <cfRule type="expression" dxfId="117" priority="112" stopIfTrue="1">
      <formula>OR(ISERROR(MATCH(F907,yearlyA,0)),ISERROR(MATCH(F907,monthlyA,0)))</formula>
    </cfRule>
  </conditionalFormatting>
  <conditionalFormatting sqref="A907">
    <cfRule type="expression" dxfId="116" priority="113" stopIfTrue="1">
      <formula>AND(ISERROR(MATCH(A907,accounts,0)),NOT(ISBLANK(A907)))</formula>
    </cfRule>
  </conditionalFormatting>
  <conditionalFormatting sqref="N907">
    <cfRule type="cellIs" dxfId="115" priority="104" stopIfTrue="1" operator="lessThan">
      <formula>0</formula>
    </cfRule>
  </conditionalFormatting>
  <conditionalFormatting sqref="F907">
    <cfRule type="expression" dxfId="114" priority="105" stopIfTrue="1">
      <formula>AND(NOT(ISBLANK(F907)),ISERROR(MATCH(F907,categories,0)))</formula>
    </cfRule>
    <cfRule type="expression" dxfId="113" priority="106" stopIfTrue="1">
      <formula>OR(F907="[Balance]",F907="[Transfer]",ISBLANK(F907))</formula>
    </cfRule>
    <cfRule type="expression" dxfId="112" priority="107" stopIfTrue="1">
      <formula>OR(ISERROR(MATCH(F907,yearlyA,0)),ISERROR(MATCH(F907,monthlyA,0)))</formula>
    </cfRule>
  </conditionalFormatting>
  <conditionalFormatting sqref="A907">
    <cfRule type="expression" dxfId="111" priority="108" stopIfTrue="1">
      <formula>AND(ISERROR(MATCH(A907,accounts,0)),NOT(ISBLANK(A907)))</formula>
    </cfRule>
  </conditionalFormatting>
  <conditionalFormatting sqref="N909">
    <cfRule type="cellIs" dxfId="110" priority="99" stopIfTrue="1" operator="lessThan">
      <formula>0</formula>
    </cfRule>
  </conditionalFormatting>
  <conditionalFormatting sqref="F909">
    <cfRule type="expression" dxfId="109" priority="100" stopIfTrue="1">
      <formula>AND(NOT(ISBLANK(F909)),ISERROR(MATCH(F909,categories,0)))</formula>
    </cfRule>
    <cfRule type="expression" dxfId="108" priority="101" stopIfTrue="1">
      <formula>OR(F909="[Balance]",F909="[Transfer]",ISBLANK(F909))</formula>
    </cfRule>
    <cfRule type="expression" dxfId="107" priority="102" stopIfTrue="1">
      <formula>OR(ISERROR(MATCH(F909,yearlyA,0)),ISERROR(MATCH(F909,monthlyA,0)))</formula>
    </cfRule>
  </conditionalFormatting>
  <conditionalFormatting sqref="A909">
    <cfRule type="expression" dxfId="106" priority="103" stopIfTrue="1">
      <formula>AND(ISERROR(MATCH(A909,accounts,0)),NOT(ISBLANK(A909)))</formula>
    </cfRule>
  </conditionalFormatting>
  <conditionalFormatting sqref="N909">
    <cfRule type="cellIs" dxfId="105" priority="94" stopIfTrue="1" operator="lessThan">
      <formula>0</formula>
    </cfRule>
  </conditionalFormatting>
  <conditionalFormatting sqref="F909">
    <cfRule type="expression" dxfId="104" priority="95" stopIfTrue="1">
      <formula>AND(NOT(ISBLANK(F909)),ISERROR(MATCH(F909,categories,0)))</formula>
    </cfRule>
    <cfRule type="expression" dxfId="103" priority="96" stopIfTrue="1">
      <formula>OR(F909="[Balance]",F909="[Transfer]",ISBLANK(F909))</formula>
    </cfRule>
    <cfRule type="expression" dxfId="102" priority="97" stopIfTrue="1">
      <formula>OR(ISERROR(MATCH(F909,yearlyA,0)),ISERROR(MATCH(F909,monthlyA,0)))</formula>
    </cfRule>
  </conditionalFormatting>
  <conditionalFormatting sqref="A909">
    <cfRule type="expression" dxfId="101" priority="98" stopIfTrue="1">
      <formula>AND(ISERROR(MATCH(A909,accounts,0)),NOT(ISBLANK(A909)))</formula>
    </cfRule>
  </conditionalFormatting>
  <conditionalFormatting sqref="N908">
    <cfRule type="cellIs" dxfId="100" priority="89" stopIfTrue="1" operator="lessThan">
      <formula>0</formula>
    </cfRule>
  </conditionalFormatting>
  <conditionalFormatting sqref="F908">
    <cfRule type="expression" dxfId="99" priority="90" stopIfTrue="1">
      <formula>AND(NOT(ISBLANK(F908)),ISERROR(MATCH(F908,categories,0)))</formula>
    </cfRule>
    <cfRule type="expression" dxfId="98" priority="91" stopIfTrue="1">
      <formula>OR(F908="[Balance]",F908="[Transfer]",ISBLANK(F908))</formula>
    </cfRule>
    <cfRule type="expression" dxfId="97" priority="92" stopIfTrue="1">
      <formula>OR(ISERROR(MATCH(F908,yearlyA,0)),ISERROR(MATCH(F908,monthlyA,0)))</formula>
    </cfRule>
  </conditionalFormatting>
  <conditionalFormatting sqref="A908">
    <cfRule type="expression" dxfId="96" priority="93" stopIfTrue="1">
      <formula>AND(ISERROR(MATCH(A908,accounts,0)),NOT(ISBLANK(A908)))</formula>
    </cfRule>
  </conditionalFormatting>
  <conditionalFormatting sqref="N908">
    <cfRule type="cellIs" dxfId="95" priority="84" stopIfTrue="1" operator="lessThan">
      <formula>0</formula>
    </cfRule>
  </conditionalFormatting>
  <conditionalFormatting sqref="F908">
    <cfRule type="expression" dxfId="94" priority="85" stopIfTrue="1">
      <formula>AND(NOT(ISBLANK(F908)),ISERROR(MATCH(F908,categories,0)))</formula>
    </cfRule>
    <cfRule type="expression" dxfId="93" priority="86" stopIfTrue="1">
      <formula>OR(F908="[Balance]",F908="[Transfer]",ISBLANK(F908))</formula>
    </cfRule>
    <cfRule type="expression" dxfId="92" priority="87" stopIfTrue="1">
      <formula>OR(ISERROR(MATCH(F908,yearlyA,0)),ISERROR(MATCH(F908,monthlyA,0)))</formula>
    </cfRule>
  </conditionalFormatting>
  <conditionalFormatting sqref="A908">
    <cfRule type="expression" dxfId="91" priority="88" stopIfTrue="1">
      <formula>AND(ISERROR(MATCH(A908,accounts,0)),NOT(ISBLANK(A908)))</formula>
    </cfRule>
  </conditionalFormatting>
  <conditionalFormatting sqref="N910">
    <cfRule type="cellIs" dxfId="90" priority="79" stopIfTrue="1" operator="lessThan">
      <formula>0</formula>
    </cfRule>
  </conditionalFormatting>
  <conditionalFormatting sqref="F910">
    <cfRule type="expression" dxfId="89" priority="80" stopIfTrue="1">
      <formula>AND(NOT(ISBLANK(F910)),ISERROR(MATCH(F910,categories,0)))</formula>
    </cfRule>
    <cfRule type="expression" dxfId="88" priority="81" stopIfTrue="1">
      <formula>OR(F910="[Balance]",F910="[Transfer]",ISBLANK(F910))</formula>
    </cfRule>
    <cfRule type="expression" dxfId="87" priority="82" stopIfTrue="1">
      <formula>OR(ISERROR(MATCH(F910,yearlyA,0)),ISERROR(MATCH(F910,monthlyA,0)))</formula>
    </cfRule>
  </conditionalFormatting>
  <conditionalFormatting sqref="A910">
    <cfRule type="expression" dxfId="86" priority="83" stopIfTrue="1">
      <formula>AND(ISERROR(MATCH(A910,accounts,0)),NOT(ISBLANK(A910)))</formula>
    </cfRule>
  </conditionalFormatting>
  <conditionalFormatting sqref="N910">
    <cfRule type="cellIs" dxfId="85" priority="74" stopIfTrue="1" operator="lessThan">
      <formula>0</formula>
    </cfRule>
  </conditionalFormatting>
  <conditionalFormatting sqref="F910">
    <cfRule type="expression" dxfId="84" priority="75" stopIfTrue="1">
      <formula>AND(NOT(ISBLANK(F910)),ISERROR(MATCH(F910,categories,0)))</formula>
    </cfRule>
    <cfRule type="expression" dxfId="83" priority="76" stopIfTrue="1">
      <formula>OR(F910="[Balance]",F910="[Transfer]",ISBLANK(F910))</formula>
    </cfRule>
    <cfRule type="expression" dxfId="82" priority="77" stopIfTrue="1">
      <formula>OR(ISERROR(MATCH(F910,yearlyA,0)),ISERROR(MATCH(F910,monthlyA,0)))</formula>
    </cfRule>
  </conditionalFormatting>
  <conditionalFormatting sqref="A910">
    <cfRule type="expression" dxfId="81" priority="78" stopIfTrue="1">
      <formula>AND(ISERROR(MATCH(A910,accounts,0)),NOT(ISBLANK(A910)))</formula>
    </cfRule>
  </conditionalFormatting>
  <conditionalFormatting sqref="N911">
    <cfRule type="cellIs" dxfId="80" priority="69" stopIfTrue="1" operator="lessThan">
      <formula>0</formula>
    </cfRule>
  </conditionalFormatting>
  <conditionalFormatting sqref="F911">
    <cfRule type="expression" dxfId="79" priority="70" stopIfTrue="1">
      <formula>AND(NOT(ISBLANK(F911)),ISERROR(MATCH(F911,categories,0)))</formula>
    </cfRule>
    <cfRule type="expression" dxfId="78" priority="71" stopIfTrue="1">
      <formula>OR(F911="[Balance]",F911="[Transfer]",ISBLANK(F911))</formula>
    </cfRule>
    <cfRule type="expression" dxfId="77" priority="72" stopIfTrue="1">
      <formula>OR(ISERROR(MATCH(F911,yearlyA,0)),ISERROR(MATCH(F911,monthlyA,0)))</formula>
    </cfRule>
  </conditionalFormatting>
  <conditionalFormatting sqref="A911">
    <cfRule type="expression" dxfId="76" priority="73" stopIfTrue="1">
      <formula>AND(ISERROR(MATCH(A911,accounts,0)),NOT(ISBLANK(A911)))</formula>
    </cfRule>
  </conditionalFormatting>
  <conditionalFormatting sqref="N911">
    <cfRule type="cellIs" dxfId="75" priority="64" stopIfTrue="1" operator="lessThan">
      <formula>0</formula>
    </cfRule>
  </conditionalFormatting>
  <conditionalFormatting sqref="F911">
    <cfRule type="expression" dxfId="74" priority="65" stopIfTrue="1">
      <formula>AND(NOT(ISBLANK(F911)),ISERROR(MATCH(F911,categories,0)))</formula>
    </cfRule>
    <cfRule type="expression" dxfId="73" priority="66" stopIfTrue="1">
      <formula>OR(F911="[Balance]",F911="[Transfer]",ISBLANK(F911))</formula>
    </cfRule>
    <cfRule type="expression" dxfId="72" priority="67" stopIfTrue="1">
      <formula>OR(ISERROR(MATCH(F911,yearlyA,0)),ISERROR(MATCH(F911,monthlyA,0)))</formula>
    </cfRule>
  </conditionalFormatting>
  <conditionalFormatting sqref="A911">
    <cfRule type="expression" dxfId="71" priority="68" stopIfTrue="1">
      <formula>AND(ISERROR(MATCH(A911,accounts,0)),NOT(ISBLANK(A911)))</formula>
    </cfRule>
  </conditionalFormatting>
  <conditionalFormatting sqref="N913">
    <cfRule type="cellIs" dxfId="70" priority="59" stopIfTrue="1" operator="lessThan">
      <formula>0</formula>
    </cfRule>
  </conditionalFormatting>
  <conditionalFormatting sqref="F913">
    <cfRule type="expression" dxfId="69" priority="60" stopIfTrue="1">
      <formula>AND(NOT(ISBLANK(F913)),ISERROR(MATCH(F913,categories,0)))</formula>
    </cfRule>
    <cfRule type="expression" dxfId="68" priority="61" stopIfTrue="1">
      <formula>OR(F913="[Balance]",F913="[Transfer]",ISBLANK(F913))</formula>
    </cfRule>
    <cfRule type="expression" dxfId="67" priority="62" stopIfTrue="1">
      <formula>OR(ISERROR(MATCH(F913,yearlyA,0)),ISERROR(MATCH(F913,monthlyA,0)))</formula>
    </cfRule>
  </conditionalFormatting>
  <conditionalFormatting sqref="A913">
    <cfRule type="expression" dxfId="66" priority="63" stopIfTrue="1">
      <formula>AND(ISERROR(MATCH(A913,accounts,0)),NOT(ISBLANK(A913)))</formula>
    </cfRule>
  </conditionalFormatting>
  <conditionalFormatting sqref="N913">
    <cfRule type="cellIs" dxfId="65" priority="54" stopIfTrue="1" operator="lessThan">
      <formula>0</formula>
    </cfRule>
  </conditionalFormatting>
  <conditionalFormatting sqref="F913">
    <cfRule type="expression" dxfId="64" priority="55" stopIfTrue="1">
      <formula>AND(NOT(ISBLANK(F913)),ISERROR(MATCH(F913,categories,0)))</formula>
    </cfRule>
    <cfRule type="expression" dxfId="63" priority="56" stopIfTrue="1">
      <formula>OR(F913="[Balance]",F913="[Transfer]",ISBLANK(F913))</formula>
    </cfRule>
    <cfRule type="expression" dxfId="62" priority="57" stopIfTrue="1">
      <formula>OR(ISERROR(MATCH(F913,yearlyA,0)),ISERROR(MATCH(F913,monthlyA,0)))</formula>
    </cfRule>
  </conditionalFormatting>
  <conditionalFormatting sqref="A913">
    <cfRule type="expression" dxfId="61" priority="58" stopIfTrue="1">
      <formula>AND(ISERROR(MATCH(A913,accounts,0)),NOT(ISBLANK(A913)))</formula>
    </cfRule>
  </conditionalFormatting>
  <conditionalFormatting sqref="N912">
    <cfRule type="cellIs" dxfId="60" priority="49" stopIfTrue="1" operator="lessThan">
      <formula>0</formula>
    </cfRule>
  </conditionalFormatting>
  <conditionalFormatting sqref="F912">
    <cfRule type="expression" dxfId="59" priority="50" stopIfTrue="1">
      <formula>AND(NOT(ISBLANK(F912)),ISERROR(MATCH(F912,categories,0)))</formula>
    </cfRule>
    <cfRule type="expression" dxfId="58" priority="51" stopIfTrue="1">
      <formula>OR(F912="[Balance]",F912="[Transfer]",ISBLANK(F912))</formula>
    </cfRule>
    <cfRule type="expression" dxfId="57" priority="52" stopIfTrue="1">
      <formula>OR(ISERROR(MATCH(F912,yearlyA,0)),ISERROR(MATCH(F912,monthlyA,0)))</formula>
    </cfRule>
  </conditionalFormatting>
  <conditionalFormatting sqref="A912">
    <cfRule type="expression" dxfId="56" priority="53" stopIfTrue="1">
      <formula>AND(ISERROR(MATCH(A912,accounts,0)),NOT(ISBLANK(A912)))</formula>
    </cfRule>
  </conditionalFormatting>
  <conditionalFormatting sqref="N912">
    <cfRule type="cellIs" dxfId="55" priority="44" stopIfTrue="1" operator="lessThan">
      <formula>0</formula>
    </cfRule>
  </conditionalFormatting>
  <conditionalFormatting sqref="F912">
    <cfRule type="expression" dxfId="54" priority="45" stopIfTrue="1">
      <formula>AND(NOT(ISBLANK(F912)),ISERROR(MATCH(F912,categories,0)))</formula>
    </cfRule>
    <cfRule type="expression" dxfId="53" priority="46" stopIfTrue="1">
      <formula>OR(F912="[Balance]",F912="[Transfer]",ISBLANK(F912))</formula>
    </cfRule>
    <cfRule type="expression" dxfId="52" priority="47" stopIfTrue="1">
      <formula>OR(ISERROR(MATCH(F912,yearlyA,0)),ISERROR(MATCH(F912,monthlyA,0)))</formula>
    </cfRule>
  </conditionalFormatting>
  <conditionalFormatting sqref="A912">
    <cfRule type="expression" dxfId="51" priority="48" stopIfTrue="1">
      <formula>AND(ISERROR(MATCH(A912,accounts,0)),NOT(ISBLANK(A912)))</formula>
    </cfRule>
  </conditionalFormatting>
  <conditionalFormatting sqref="N914">
    <cfRule type="cellIs" dxfId="50" priority="39" stopIfTrue="1" operator="lessThan">
      <formula>0</formula>
    </cfRule>
  </conditionalFormatting>
  <conditionalFormatting sqref="F914">
    <cfRule type="expression" dxfId="49" priority="40" stopIfTrue="1">
      <formula>AND(NOT(ISBLANK(F914)),ISERROR(MATCH(F914,categories,0)))</formula>
    </cfRule>
    <cfRule type="expression" dxfId="48" priority="41" stopIfTrue="1">
      <formula>OR(F914="[Balance]",F914="[Transfer]",ISBLANK(F914))</formula>
    </cfRule>
    <cfRule type="expression" dxfId="47" priority="42" stopIfTrue="1">
      <formula>OR(ISERROR(MATCH(F914,yearlyA,0)),ISERROR(MATCH(F914,monthlyA,0)))</formula>
    </cfRule>
  </conditionalFormatting>
  <conditionalFormatting sqref="A914">
    <cfRule type="expression" dxfId="46" priority="43" stopIfTrue="1">
      <formula>AND(ISERROR(MATCH(A914,accounts,0)),NOT(ISBLANK(A914)))</formula>
    </cfRule>
  </conditionalFormatting>
  <conditionalFormatting sqref="N914">
    <cfRule type="cellIs" dxfId="45" priority="34" stopIfTrue="1" operator="lessThan">
      <formula>0</formula>
    </cfRule>
  </conditionalFormatting>
  <conditionalFormatting sqref="F914">
    <cfRule type="expression" dxfId="44" priority="35" stopIfTrue="1">
      <formula>AND(NOT(ISBLANK(F914)),ISERROR(MATCH(F914,categories,0)))</formula>
    </cfRule>
    <cfRule type="expression" dxfId="43" priority="36" stopIfTrue="1">
      <formula>OR(F914="[Balance]",F914="[Transfer]",ISBLANK(F914))</formula>
    </cfRule>
    <cfRule type="expression" dxfId="42" priority="37" stopIfTrue="1">
      <formula>OR(ISERROR(MATCH(F914,yearlyA,0)),ISERROR(MATCH(F914,monthlyA,0)))</formula>
    </cfRule>
  </conditionalFormatting>
  <conditionalFormatting sqref="A914">
    <cfRule type="expression" dxfId="41" priority="38" stopIfTrue="1">
      <formula>AND(ISERROR(MATCH(A914,accounts,0)),NOT(ISBLANK(A914)))</formula>
    </cfRule>
  </conditionalFormatting>
  <conditionalFormatting sqref="N915">
    <cfRule type="cellIs" dxfId="40" priority="29" stopIfTrue="1" operator="lessThan">
      <formula>0</formula>
    </cfRule>
  </conditionalFormatting>
  <conditionalFormatting sqref="F915">
    <cfRule type="expression" dxfId="39" priority="30" stopIfTrue="1">
      <formula>AND(NOT(ISBLANK(F915)),ISERROR(MATCH(F915,categories,0)))</formula>
    </cfRule>
    <cfRule type="expression" dxfId="38" priority="31" stopIfTrue="1">
      <formula>OR(F915="[Balance]",F915="[Transfer]",ISBLANK(F915))</formula>
    </cfRule>
    <cfRule type="expression" dxfId="37" priority="32" stopIfTrue="1">
      <formula>OR(ISERROR(MATCH(F915,yearlyA,0)),ISERROR(MATCH(F915,monthlyA,0)))</formula>
    </cfRule>
  </conditionalFormatting>
  <conditionalFormatting sqref="A915">
    <cfRule type="expression" dxfId="36" priority="33" stopIfTrue="1">
      <formula>AND(ISERROR(MATCH(A915,accounts,0)),NOT(ISBLANK(A915)))</formula>
    </cfRule>
  </conditionalFormatting>
  <conditionalFormatting sqref="N915">
    <cfRule type="cellIs" dxfId="35" priority="24" stopIfTrue="1" operator="lessThan">
      <formula>0</formula>
    </cfRule>
  </conditionalFormatting>
  <conditionalFormatting sqref="F915">
    <cfRule type="expression" dxfId="34" priority="25" stopIfTrue="1">
      <formula>AND(NOT(ISBLANK(F915)),ISERROR(MATCH(F915,categories,0)))</formula>
    </cfRule>
    <cfRule type="expression" dxfId="33" priority="26" stopIfTrue="1">
      <formula>OR(F915="[Balance]",F915="[Transfer]",ISBLANK(F915))</formula>
    </cfRule>
    <cfRule type="expression" dxfId="32" priority="27" stopIfTrue="1">
      <formula>OR(ISERROR(MATCH(F915,yearlyA,0)),ISERROR(MATCH(F915,monthlyA,0)))</formula>
    </cfRule>
  </conditionalFormatting>
  <conditionalFormatting sqref="A915">
    <cfRule type="expression" dxfId="31" priority="28" stopIfTrue="1">
      <formula>AND(ISERROR(MATCH(A915,accounts,0)),NOT(ISBLANK(A915)))</formula>
    </cfRule>
  </conditionalFormatting>
  <conditionalFormatting sqref="N917">
    <cfRule type="cellIs" dxfId="30" priority="19" stopIfTrue="1" operator="lessThan">
      <formula>0</formula>
    </cfRule>
  </conditionalFormatting>
  <conditionalFormatting sqref="F917">
    <cfRule type="expression" dxfId="29" priority="20" stopIfTrue="1">
      <formula>AND(NOT(ISBLANK(F917)),ISERROR(MATCH(F917,categories,0)))</formula>
    </cfRule>
    <cfRule type="expression" dxfId="28" priority="21" stopIfTrue="1">
      <formula>OR(F917="[Balance]",F917="[Transfer]",ISBLANK(F917))</formula>
    </cfRule>
    <cfRule type="expression" dxfId="27" priority="22" stopIfTrue="1">
      <formula>OR(ISERROR(MATCH(F917,yearlyA,0)),ISERROR(MATCH(F917,monthlyA,0)))</formula>
    </cfRule>
  </conditionalFormatting>
  <conditionalFormatting sqref="A917">
    <cfRule type="expression" dxfId="26" priority="23" stopIfTrue="1">
      <formula>AND(ISERROR(MATCH(A917,accounts,0)),NOT(ISBLANK(A917)))</formula>
    </cfRule>
  </conditionalFormatting>
  <conditionalFormatting sqref="N917">
    <cfRule type="cellIs" dxfId="25" priority="14" stopIfTrue="1" operator="lessThan">
      <formula>0</formula>
    </cfRule>
  </conditionalFormatting>
  <conditionalFormatting sqref="F917">
    <cfRule type="expression" dxfId="24" priority="15" stopIfTrue="1">
      <formula>AND(NOT(ISBLANK(F917)),ISERROR(MATCH(F917,categories,0)))</formula>
    </cfRule>
    <cfRule type="expression" dxfId="23" priority="16" stopIfTrue="1">
      <formula>OR(F917="[Balance]",F917="[Transfer]",ISBLANK(F917))</formula>
    </cfRule>
    <cfRule type="expression" dxfId="22" priority="17" stopIfTrue="1">
      <formula>OR(ISERROR(MATCH(F917,yearlyA,0)),ISERROR(MATCH(F917,monthlyA,0)))</formula>
    </cfRule>
  </conditionalFormatting>
  <conditionalFormatting sqref="A917">
    <cfRule type="expression" dxfId="21" priority="18" stopIfTrue="1">
      <formula>AND(ISERROR(MATCH(A917,accounts,0)),NOT(ISBLANK(A917)))</formula>
    </cfRule>
  </conditionalFormatting>
  <conditionalFormatting sqref="N916">
    <cfRule type="cellIs" dxfId="20" priority="9" stopIfTrue="1" operator="lessThan">
      <formula>0</formula>
    </cfRule>
  </conditionalFormatting>
  <conditionalFormatting sqref="F916">
    <cfRule type="expression" dxfId="19" priority="10" stopIfTrue="1">
      <formula>AND(NOT(ISBLANK(F916)),ISERROR(MATCH(F916,categories,0)))</formula>
    </cfRule>
    <cfRule type="expression" dxfId="18" priority="11" stopIfTrue="1">
      <formula>OR(F916="[Balance]",F916="[Transfer]",ISBLANK(F916))</formula>
    </cfRule>
    <cfRule type="expression" dxfId="17" priority="12" stopIfTrue="1">
      <formula>OR(ISERROR(MATCH(F916,yearlyA,0)),ISERROR(MATCH(F916,monthlyA,0)))</formula>
    </cfRule>
  </conditionalFormatting>
  <conditionalFormatting sqref="A916">
    <cfRule type="expression" dxfId="16" priority="13" stopIfTrue="1">
      <formula>AND(ISERROR(MATCH(A916,accounts,0)),NOT(ISBLANK(A916)))</formula>
    </cfRule>
  </conditionalFormatting>
  <conditionalFormatting sqref="N916">
    <cfRule type="cellIs" dxfId="15" priority="4" stopIfTrue="1" operator="lessThan">
      <formula>0</formula>
    </cfRule>
  </conditionalFormatting>
  <conditionalFormatting sqref="F916">
    <cfRule type="expression" dxfId="14" priority="5" stopIfTrue="1">
      <formula>AND(NOT(ISBLANK(F916)),ISERROR(MATCH(F916,categories,0)))</formula>
    </cfRule>
    <cfRule type="expression" dxfId="13" priority="6" stopIfTrue="1">
      <formula>OR(F916="[Balance]",F916="[Transfer]",ISBLANK(F916))</formula>
    </cfRule>
    <cfRule type="expression" dxfId="12" priority="7" stopIfTrue="1">
      <formula>OR(ISERROR(MATCH(F916,yearlyA,0)),ISERROR(MATCH(F916,monthlyA,0)))</formula>
    </cfRule>
  </conditionalFormatting>
  <conditionalFormatting sqref="A916">
    <cfRule type="expression" dxfId="11" priority="8" stopIfTrue="1">
      <formula>AND(ISERROR(MATCH(A916,accounts,0)),NOT(ISBLANK(A916)))</formula>
    </cfRule>
  </conditionalFormatting>
  <conditionalFormatting sqref="N9:N166">
    <cfRule type="cellIs" dxfId="10" priority="3" stopIfTrue="1" operator="lessThan">
      <formula>0</formula>
    </cfRule>
  </conditionalFormatting>
  <conditionalFormatting sqref="A53">
    <cfRule type="expression" dxfId="9" priority="2" stopIfTrue="1">
      <formula>AND(ISERROR(MATCH(A53,accounts,0)),NOT(ISBLANK(A53)))</formula>
    </cfRule>
  </conditionalFormatting>
  <conditionalFormatting sqref="A53">
    <cfRule type="expression" dxfId="8" priority="1" stopIfTrue="1">
      <formula>AND(ISERROR(MATCH(A53,accounts,0)),NOT(ISBLANK(A53)))</formula>
    </cfRule>
  </conditionalFormatting>
  <dataValidations count="2">
    <dataValidation type="list" allowBlank="1" showInputMessage="1" showErrorMessage="1" sqref="F5:F917" xr:uid="{00000000-0002-0000-0200-000000000000}">
      <formula1>categories</formula1>
    </dataValidation>
    <dataValidation type="list" allowBlank="1" showInputMessage="1" showErrorMessage="1" sqref="A5:A917" xr:uid="{00000000-0002-0000-0200-000001000000}">
      <formula1>accounts</formula1>
    </dataValidation>
  </dataValidations>
  <hyperlinks>
    <hyperlink ref="A2" r:id="rId1" xr:uid="{00000000-0004-0000-0200-000000000000}"/>
  </hyperlinks>
  <printOptions horizontalCentered="1"/>
  <pageMargins left="0.5" right="0.5" top="0.5" bottom="0.5" header="0.5" footer="0.5"/>
  <pageSetup scale="89" fitToHeight="0" orientation="landscape" r:id="rId2"/>
  <headerFooter alignWithMargins="0"/>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workbookViewId="0">
      <selection activeCell="L18" sqref="L18"/>
    </sheetView>
  </sheetViews>
  <sheetFormatPr defaultRowHeight="13.5" x14ac:dyDescent="0.35"/>
  <cols>
    <col min="1" max="1" width="17.59765625" customWidth="1"/>
    <col min="2" max="2" width="13.296875" customWidth="1"/>
    <col min="5" max="5" width="9.09765625" style="17"/>
  </cols>
  <sheetData>
    <row r="1" spans="1:11" s="17" customFormat="1" x14ac:dyDescent="0.35">
      <c r="A1" s="17" t="s">
        <v>421</v>
      </c>
    </row>
    <row r="2" spans="1:11" s="17" customFormat="1" x14ac:dyDescent="0.35">
      <c r="C2" s="17" t="s">
        <v>437</v>
      </c>
      <c r="D2" s="17" t="s">
        <v>436</v>
      </c>
    </row>
    <row r="3" spans="1:11" s="17" customFormat="1" x14ac:dyDescent="0.35">
      <c r="A3" s="17" t="s">
        <v>413</v>
      </c>
      <c r="B3" s="17">
        <f>(780.69+236.94)*2</f>
        <v>2035.2600000000002</v>
      </c>
      <c r="C3" s="17" t="s">
        <v>422</v>
      </c>
      <c r="D3" s="17">
        <v>1540</v>
      </c>
      <c r="F3" s="17">
        <v>1540</v>
      </c>
      <c r="G3" s="17">
        <f>B3-F3</f>
        <v>495.26000000000022</v>
      </c>
    </row>
    <row r="4" spans="1:11" s="17" customFormat="1" x14ac:dyDescent="0.35">
      <c r="A4" s="17" t="s">
        <v>423</v>
      </c>
      <c r="B4" s="17">
        <v>102.44</v>
      </c>
      <c r="C4" s="17">
        <v>14</v>
      </c>
      <c r="G4" s="17">
        <f t="shared" ref="G4:G16" si="0">B4-F4</f>
        <v>102.44</v>
      </c>
    </row>
    <row r="5" spans="1:11" s="17" customFormat="1" x14ac:dyDescent="0.35">
      <c r="A5" s="17" t="s">
        <v>424</v>
      </c>
      <c r="B5" s="17">
        <v>104.73</v>
      </c>
      <c r="C5" s="17">
        <v>26</v>
      </c>
      <c r="D5" s="17">
        <v>95</v>
      </c>
      <c r="F5" s="17">
        <v>95</v>
      </c>
      <c r="G5" s="17">
        <f t="shared" si="0"/>
        <v>9.730000000000004</v>
      </c>
    </row>
    <row r="6" spans="1:11" s="17" customFormat="1" x14ac:dyDescent="0.35">
      <c r="A6" s="17" t="s">
        <v>425</v>
      </c>
      <c r="B6" s="17">
        <v>165.87</v>
      </c>
      <c r="C6" s="17">
        <v>18</v>
      </c>
      <c r="D6" s="17">
        <v>180</v>
      </c>
      <c r="F6" s="17">
        <v>180</v>
      </c>
      <c r="G6" s="17">
        <f t="shared" si="0"/>
        <v>-14.129999999999995</v>
      </c>
    </row>
    <row r="7" spans="1:11" s="17" customFormat="1" x14ac:dyDescent="0.35">
      <c r="A7" s="17" t="s">
        <v>426</v>
      </c>
      <c r="B7" s="17">
        <v>250</v>
      </c>
      <c r="C7" s="17">
        <v>25</v>
      </c>
      <c r="D7" s="17">
        <v>200</v>
      </c>
      <c r="F7" s="17">
        <v>200</v>
      </c>
      <c r="G7" s="17">
        <f t="shared" si="0"/>
        <v>50</v>
      </c>
      <c r="K7" s="17">
        <f>36712*1.11</f>
        <v>40750.320000000007</v>
      </c>
    </row>
    <row r="8" spans="1:11" s="17" customFormat="1" x14ac:dyDescent="0.35">
      <c r="A8" s="17" t="s">
        <v>427</v>
      </c>
      <c r="C8" s="17">
        <v>25</v>
      </c>
      <c r="D8" s="17">
        <v>100</v>
      </c>
      <c r="F8" s="17">
        <v>100</v>
      </c>
      <c r="G8" s="17">
        <f t="shared" si="0"/>
        <v>-100</v>
      </c>
    </row>
    <row r="9" spans="1:11" s="17" customFormat="1" x14ac:dyDescent="0.35">
      <c r="A9" s="17" t="s">
        <v>428</v>
      </c>
      <c r="B9" s="17">
        <v>95</v>
      </c>
      <c r="C9" s="17">
        <v>25</v>
      </c>
      <c r="D9" s="17">
        <v>140</v>
      </c>
      <c r="F9" s="17">
        <v>140</v>
      </c>
      <c r="G9" s="17">
        <f t="shared" si="0"/>
        <v>-45</v>
      </c>
    </row>
    <row r="10" spans="1:11" s="17" customFormat="1" x14ac:dyDescent="0.35">
      <c r="A10" s="17" t="s">
        <v>429</v>
      </c>
      <c r="B10" s="17">
        <v>210</v>
      </c>
      <c r="C10" s="17">
        <v>25</v>
      </c>
      <c r="D10" s="17">
        <v>150</v>
      </c>
      <c r="F10" s="17">
        <v>150</v>
      </c>
      <c r="G10" s="17">
        <f t="shared" si="0"/>
        <v>60</v>
      </c>
    </row>
    <row r="11" spans="1:11" s="17" customFormat="1" x14ac:dyDescent="0.35">
      <c r="A11" s="17" t="s">
        <v>430</v>
      </c>
      <c r="B11" s="17">
        <v>20</v>
      </c>
      <c r="C11" s="17">
        <v>9</v>
      </c>
      <c r="D11" s="17">
        <v>20</v>
      </c>
      <c r="F11" s="17">
        <v>20</v>
      </c>
      <c r="G11" s="17">
        <f t="shared" si="0"/>
        <v>0</v>
      </c>
    </row>
    <row r="12" spans="1:11" s="17" customFormat="1" x14ac:dyDescent="0.35">
      <c r="G12" s="17">
        <f t="shared" si="0"/>
        <v>0</v>
      </c>
      <c r="K12" s="17">
        <f>2332.2-2187.34</f>
        <v>144.85999999999967</v>
      </c>
    </row>
    <row r="13" spans="1:11" s="17" customFormat="1" x14ac:dyDescent="0.35">
      <c r="A13" s="17" t="s">
        <v>431</v>
      </c>
      <c r="B13" s="17">
        <v>300</v>
      </c>
      <c r="D13" s="17">
        <v>200</v>
      </c>
      <c r="F13" s="17">
        <v>200</v>
      </c>
      <c r="G13" s="17">
        <f t="shared" si="0"/>
        <v>100</v>
      </c>
      <c r="K13" s="17">
        <f>52.27-23.19</f>
        <v>29.080000000000002</v>
      </c>
    </row>
    <row r="14" spans="1:11" s="17" customFormat="1" x14ac:dyDescent="0.35">
      <c r="A14" s="17" t="s">
        <v>428</v>
      </c>
      <c r="B14" s="17">
        <v>150</v>
      </c>
      <c r="D14" s="17">
        <v>80</v>
      </c>
      <c r="F14" s="17">
        <v>80</v>
      </c>
      <c r="G14" s="17">
        <f t="shared" si="0"/>
        <v>70</v>
      </c>
      <c r="K14" s="17">
        <f>864.61-646.42</f>
        <v>218.19000000000005</v>
      </c>
    </row>
    <row r="15" spans="1:11" s="17" customFormat="1" x14ac:dyDescent="0.35"/>
    <row r="16" spans="1:11" s="17" customFormat="1" x14ac:dyDescent="0.35">
      <c r="A16" s="17" t="s">
        <v>445</v>
      </c>
      <c r="B16" s="17">
        <v>328.27</v>
      </c>
      <c r="C16" s="17">
        <v>15</v>
      </c>
      <c r="D16" s="17">
        <v>330</v>
      </c>
      <c r="F16" s="17">
        <v>330</v>
      </c>
      <c r="G16" s="17">
        <f t="shared" si="0"/>
        <v>-1.7300000000000182</v>
      </c>
    </row>
    <row r="17" spans="1:12" s="17" customFormat="1" x14ac:dyDescent="0.35"/>
    <row r="18" spans="1:12" s="17" customFormat="1" x14ac:dyDescent="0.35">
      <c r="L18" s="17">
        <f>2175.34-2032.72</f>
        <v>142.62000000000012</v>
      </c>
    </row>
    <row r="19" spans="1:12" s="17" customFormat="1" x14ac:dyDescent="0.35">
      <c r="A19" s="17" t="s">
        <v>144</v>
      </c>
      <c r="B19" s="17">
        <f>SUM(B3:B18)</f>
        <v>3761.57</v>
      </c>
      <c r="D19" s="17">
        <f>SUM(D3:D18)</f>
        <v>3035</v>
      </c>
      <c r="F19" s="17">
        <f>SUM(F3:F18)</f>
        <v>3035</v>
      </c>
    </row>
    <row r="20" spans="1:12" s="17" customFormat="1" x14ac:dyDescent="0.35">
      <c r="A20" s="17" t="s">
        <v>432</v>
      </c>
      <c r="B20" s="17">
        <f>2340*2</f>
        <v>4680</v>
      </c>
      <c r="D20" s="17">
        <v>4550</v>
      </c>
      <c r="F20" s="17">
        <v>4800</v>
      </c>
      <c r="I20" s="17">
        <f>14660.41-178.98</f>
        <v>14481.43</v>
      </c>
    </row>
    <row r="21" spans="1:12" s="17" customFormat="1" x14ac:dyDescent="0.35">
      <c r="A21" s="17" t="s">
        <v>433</v>
      </c>
      <c r="B21" s="17">
        <f>B20-B19</f>
        <v>918.42999999999984</v>
      </c>
      <c r="D21" s="17">
        <f>D20-D19</f>
        <v>1515</v>
      </c>
      <c r="F21" s="17">
        <f>F20-F19</f>
        <v>1765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1:L174"/>
  <sheetViews>
    <sheetView showGridLines="0" workbookViewId="0">
      <selection activeCell="G4" sqref="G4"/>
    </sheetView>
  </sheetViews>
  <sheetFormatPr defaultColWidth="9.09765625" defaultRowHeight="13.5" x14ac:dyDescent="0.35"/>
  <cols>
    <col min="1" max="1" width="24.09765625" style="10" customWidth="1"/>
    <col min="2" max="2" width="14.69921875" style="10" customWidth="1"/>
    <col min="3" max="3" width="11.3984375" style="10" customWidth="1"/>
    <col min="4" max="4" width="10.69921875" style="10" customWidth="1"/>
    <col min="5" max="5" width="2.69921875" style="10" customWidth="1"/>
    <col min="6" max="6" width="24.09765625" style="10" customWidth="1"/>
    <col min="7" max="8" width="11.3984375" style="10" customWidth="1"/>
    <col min="9" max="9" width="10.69921875" style="10" customWidth="1"/>
    <col min="10" max="10" width="4.8984375" style="10" customWidth="1"/>
    <col min="11" max="11" width="42.8984375" style="153" customWidth="1"/>
    <col min="12" max="16384" width="9.09765625" style="10"/>
  </cols>
  <sheetData>
    <row r="1" spans="1:11" s="2" customFormat="1" ht="23" x14ac:dyDescent="0.35">
      <c r="A1" s="156" t="str">
        <f>IF(ytd,"Year-To-Date Budget Report","Monthly Budget Report")</f>
        <v>Year-To-Date Budget Report</v>
      </c>
      <c r="B1" s="85"/>
      <c r="C1" s="85"/>
      <c r="D1" s="85"/>
      <c r="E1" s="85"/>
      <c r="F1" s="85"/>
      <c r="G1" s="85"/>
      <c r="H1" s="85"/>
      <c r="I1" s="85"/>
      <c r="K1" s="152" t="s">
        <v>367</v>
      </c>
    </row>
    <row r="2" spans="1:11" s="14" customFormat="1" x14ac:dyDescent="0.35">
      <c r="A2" s="93" t="s">
        <v>57</v>
      </c>
      <c r="B2" s="113"/>
      <c r="C2" s="113"/>
      <c r="D2" s="84"/>
      <c r="E2" s="113"/>
      <c r="F2" s="113"/>
      <c r="G2" s="115"/>
      <c r="H2" s="113"/>
      <c r="I2" s="84"/>
      <c r="K2" s="153"/>
    </row>
    <row r="3" spans="1:11" s="14" customFormat="1" ht="14.25" customHeight="1" x14ac:dyDescent="0.35">
      <c r="A3" s="41"/>
      <c r="D3" s="33"/>
      <c r="I3" s="40"/>
      <c r="K3" s="186" t="s">
        <v>381</v>
      </c>
    </row>
    <row r="4" spans="1:11" s="6" customFormat="1" ht="15.5" x14ac:dyDescent="0.35">
      <c r="A4" s="79" t="s">
        <v>345</v>
      </c>
      <c r="B4" s="81">
        <v>44562</v>
      </c>
      <c r="C4" s="34" t="s">
        <v>159</v>
      </c>
      <c r="D4" s="134">
        <f>IF(ytd,B4,DATE(YEAR(B4),MONTH(B4)+month-1,DAY(B4)))</f>
        <v>44562</v>
      </c>
      <c r="F4" s="34" t="s">
        <v>385</v>
      </c>
      <c r="G4" s="159" t="s">
        <v>477</v>
      </c>
      <c r="H4" s="77" t="b">
        <f>G4="Yes"</f>
        <v>1</v>
      </c>
      <c r="I4" s="32"/>
      <c r="K4" s="186"/>
    </row>
    <row r="5" spans="1:11" s="6" customFormat="1" ht="15.5" x14ac:dyDescent="0.35">
      <c r="A5" s="79" t="s">
        <v>150</v>
      </c>
      <c r="B5" s="42">
        <v>1</v>
      </c>
      <c r="C5" s="34" t="s">
        <v>160</v>
      </c>
      <c r="D5" s="134">
        <f>IF(ytd,EDATE(date_begin,month),EDATE(date_begin,1))-1</f>
        <v>44592</v>
      </c>
      <c r="F5" s="14"/>
      <c r="G5" s="14"/>
      <c r="H5" s="32"/>
      <c r="I5" s="32"/>
      <c r="K5" s="186"/>
    </row>
    <row r="6" spans="1:11" s="6" customFormat="1" x14ac:dyDescent="0.35">
      <c r="F6" s="14"/>
      <c r="G6" s="14"/>
      <c r="H6" s="32"/>
      <c r="I6" s="32"/>
      <c r="J6" s="14"/>
      <c r="K6" s="154"/>
    </row>
    <row r="7" spans="1:11" s="14" customFormat="1" ht="14" thickBot="1" x14ac:dyDescent="0.4">
      <c r="A7" s="151" t="s">
        <v>322</v>
      </c>
      <c r="B7" s="151"/>
      <c r="C7" s="151"/>
      <c r="D7" s="151"/>
      <c r="F7" s="29" t="s">
        <v>158</v>
      </c>
      <c r="G7" s="30" t="s">
        <v>115</v>
      </c>
      <c r="H7" s="31" t="s">
        <v>60</v>
      </c>
      <c r="I7" s="31" t="s">
        <v>107</v>
      </c>
      <c r="J7" s="7"/>
      <c r="K7" s="186" t="s">
        <v>383</v>
      </c>
    </row>
    <row r="8" spans="1:11" s="7" customFormat="1" x14ac:dyDescent="0.35">
      <c r="A8" s="4"/>
      <c r="B8" s="5" t="s">
        <v>115</v>
      </c>
      <c r="C8" s="5" t="s">
        <v>60</v>
      </c>
      <c r="D8" s="5" t="s">
        <v>107</v>
      </c>
      <c r="F8" s="28" t="str">
        <f>A29</f>
        <v>TO SAVINGS</v>
      </c>
      <c r="G8" s="26">
        <f ca="1">B36</f>
        <v>0</v>
      </c>
      <c r="H8" s="26">
        <f>C36</f>
        <v>0</v>
      </c>
      <c r="I8" s="26">
        <f t="shared" ref="I8:I14" ca="1" si="0">G8-H8</f>
        <v>0</v>
      </c>
      <c r="K8" s="186"/>
    </row>
    <row r="9" spans="1:11" s="7" customFormat="1" ht="14.5" x14ac:dyDescent="0.35">
      <c r="A9" s="147" t="s">
        <v>62</v>
      </c>
      <c r="B9" s="148">
        <f ca="1">B27</f>
        <v>5000</v>
      </c>
      <c r="C9" s="148">
        <f>C27</f>
        <v>9932.92</v>
      </c>
      <c r="D9" s="148">
        <f ca="1">C9-B9</f>
        <v>4932.92</v>
      </c>
      <c r="F9" s="28" t="str">
        <f>A38</f>
        <v>CHARITY/GIFTS</v>
      </c>
      <c r="G9" s="26">
        <f ca="1">B40</f>
        <v>0</v>
      </c>
      <c r="H9" s="26">
        <f>C40</f>
        <v>0</v>
      </c>
      <c r="I9" s="26">
        <f t="shared" ca="1" si="0"/>
        <v>0</v>
      </c>
      <c r="K9" s="186"/>
    </row>
    <row r="10" spans="1:11" s="7" customFormat="1" ht="15" thickBot="1" x14ac:dyDescent="0.4">
      <c r="A10" s="147" t="s">
        <v>63</v>
      </c>
      <c r="B10" s="148">
        <f ca="1">B36+B40+B51+B61+B68+B80+B91+B101+B109+B119+B125+B142+B149+B155</f>
        <v>4465.1900000000005</v>
      </c>
      <c r="C10" s="148">
        <f>C36+C40+C51+C61+C68+C80+C91+C101+C109+C119+C125+C142+C149+C155</f>
        <v>9224.7800000000007</v>
      </c>
      <c r="D10" s="148">
        <f ca="1">B10-C10</f>
        <v>-4759.59</v>
      </c>
      <c r="F10" s="28" t="str">
        <f>A42</f>
        <v>HOUSING</v>
      </c>
      <c r="G10" s="26">
        <f ca="1">B51</f>
        <v>2208.4</v>
      </c>
      <c r="H10" s="26">
        <f>C51</f>
        <v>2241.4300000000003</v>
      </c>
      <c r="I10" s="26">
        <f t="shared" ca="1" si="0"/>
        <v>-33.0300000000002</v>
      </c>
      <c r="K10" s="186"/>
    </row>
    <row r="11" spans="1:11" s="7" customFormat="1" ht="17.25" customHeight="1" thickTop="1" x14ac:dyDescent="0.35">
      <c r="A11" s="149" t="s">
        <v>64</v>
      </c>
      <c r="B11" s="150">
        <f ca="1">B9-B10</f>
        <v>534.80999999999949</v>
      </c>
      <c r="C11" s="150">
        <f>C9-C10</f>
        <v>708.13999999999942</v>
      </c>
      <c r="D11" s="150">
        <f ca="1">C11-B11</f>
        <v>173.32999999999993</v>
      </c>
      <c r="F11" s="28" t="str">
        <f>A53</f>
        <v>UTILITIES</v>
      </c>
      <c r="G11" s="26">
        <f ca="1">B61</f>
        <v>557.42999999999995</v>
      </c>
      <c r="H11" s="26">
        <f>C61</f>
        <v>855.49</v>
      </c>
      <c r="I11" s="26">
        <f t="shared" ca="1" si="0"/>
        <v>-298.06000000000006</v>
      </c>
      <c r="K11" s="186" t="s">
        <v>382</v>
      </c>
    </row>
    <row r="12" spans="1:11" s="7" customFormat="1" x14ac:dyDescent="0.35">
      <c r="A12" s="3"/>
      <c r="B12" s="3"/>
      <c r="C12" s="3"/>
      <c r="D12" s="3"/>
      <c r="F12" s="28" t="str">
        <f>A63</f>
        <v>FOOD</v>
      </c>
      <c r="G12" s="26">
        <f ca="1">B68</f>
        <v>650</v>
      </c>
      <c r="H12" s="26">
        <f>C68</f>
        <v>1218.57</v>
      </c>
      <c r="I12" s="26">
        <f t="shared" ca="1" si="0"/>
        <v>-568.56999999999994</v>
      </c>
      <c r="K12" s="186"/>
    </row>
    <row r="13" spans="1:11" s="7" customFormat="1" x14ac:dyDescent="0.35">
      <c r="F13" s="28" t="str">
        <f>A70</f>
        <v>TRANSPORTATION</v>
      </c>
      <c r="G13" s="26">
        <f ca="1">B80</f>
        <v>1038.27</v>
      </c>
      <c r="H13" s="26">
        <f>C80</f>
        <v>4160.74</v>
      </c>
      <c r="I13" s="26">
        <f t="shared" ca="1" si="0"/>
        <v>-3122.47</v>
      </c>
      <c r="K13" s="186"/>
    </row>
    <row r="14" spans="1:11" s="7" customFormat="1" x14ac:dyDescent="0.35">
      <c r="F14" s="28" t="str">
        <f>A82</f>
        <v>HEALTH</v>
      </c>
      <c r="G14" s="26">
        <f ca="1">B91</f>
        <v>0</v>
      </c>
      <c r="H14" s="26">
        <f>C91</f>
        <v>0</v>
      </c>
      <c r="I14" s="26">
        <f t="shared" ca="1" si="0"/>
        <v>0</v>
      </c>
      <c r="K14" s="186" t="s">
        <v>386</v>
      </c>
    </row>
    <row r="15" spans="1:11" s="7" customFormat="1" x14ac:dyDescent="0.35">
      <c r="F15" s="28" t="str">
        <f>A93</f>
        <v>DAILY LIVING</v>
      </c>
      <c r="G15" s="26">
        <f ca="1">B101</f>
        <v>0</v>
      </c>
      <c r="H15" s="26">
        <f>C101</f>
        <v>77.7</v>
      </c>
      <c r="I15" s="26">
        <f t="shared" ref="I15:I21" ca="1" si="1">G15-H15</f>
        <v>-77.7</v>
      </c>
      <c r="K15" s="186"/>
    </row>
    <row r="16" spans="1:11" s="7" customFormat="1" x14ac:dyDescent="0.35">
      <c r="F16" s="28" t="str">
        <f>A103</f>
        <v>CHILDREN</v>
      </c>
      <c r="G16" s="26">
        <f ca="1">B109</f>
        <v>0</v>
      </c>
      <c r="H16" s="26">
        <f>C109</f>
        <v>0</v>
      </c>
      <c r="I16" s="26">
        <f t="shared" ca="1" si="1"/>
        <v>0</v>
      </c>
      <c r="K16" s="153"/>
    </row>
    <row r="17" spans="1:11" s="7" customFormat="1" x14ac:dyDescent="0.35">
      <c r="F17" s="28" t="str">
        <f>A111</f>
        <v>OBLIGATIONS</v>
      </c>
      <c r="G17" s="26">
        <f ca="1">B119</f>
        <v>0</v>
      </c>
      <c r="H17" s="26">
        <f>C119</f>
        <v>0</v>
      </c>
      <c r="I17" s="26">
        <f t="shared" ca="1" si="1"/>
        <v>0</v>
      </c>
      <c r="K17" s="153"/>
    </row>
    <row r="18" spans="1:11" s="7" customFormat="1" x14ac:dyDescent="0.35">
      <c r="F18" s="28" t="str">
        <f>A121</f>
        <v>BUSINESS EXPENSE</v>
      </c>
      <c r="G18" s="26">
        <f ca="1">B125</f>
        <v>0</v>
      </c>
      <c r="H18" s="26">
        <f>C125</f>
        <v>0</v>
      </c>
      <c r="I18" s="26">
        <f t="shared" ca="1" si="1"/>
        <v>0</v>
      </c>
      <c r="K18" s="153"/>
    </row>
    <row r="19" spans="1:11" s="7" customFormat="1" x14ac:dyDescent="0.35">
      <c r="F19" s="28" t="str">
        <f>A127</f>
        <v>ENTERTAINMENT</v>
      </c>
      <c r="G19" s="26">
        <f ca="1">B142</f>
        <v>11.09</v>
      </c>
      <c r="H19" s="26">
        <f>C142</f>
        <v>535.61</v>
      </c>
      <c r="I19" s="26">
        <f t="shared" ca="1" si="1"/>
        <v>-524.52</v>
      </c>
      <c r="K19" s="153"/>
    </row>
    <row r="20" spans="1:11" s="7" customFormat="1" x14ac:dyDescent="0.35">
      <c r="F20" s="28" t="str">
        <f>A144</f>
        <v>SUBSCRIPTIONS</v>
      </c>
      <c r="G20" s="26">
        <f ca="1">B149</f>
        <v>0</v>
      </c>
      <c r="H20" s="26">
        <f>C149</f>
        <v>0</v>
      </c>
      <c r="I20" s="26">
        <f t="shared" ca="1" si="1"/>
        <v>0</v>
      </c>
      <c r="K20" s="153"/>
    </row>
    <row r="21" spans="1:11" s="7" customFormat="1" x14ac:dyDescent="0.35">
      <c r="A21" s="3"/>
      <c r="B21" s="3"/>
      <c r="C21" s="3"/>
      <c r="D21" s="3"/>
      <c r="F21" s="28" t="str">
        <f>A151</f>
        <v>MISCELLANEOUS</v>
      </c>
      <c r="G21" s="26">
        <f ca="1">B155</f>
        <v>0</v>
      </c>
      <c r="H21" s="26">
        <f>C155</f>
        <v>135.24</v>
      </c>
      <c r="I21" s="26">
        <f t="shared" ca="1" si="1"/>
        <v>-135.24</v>
      </c>
      <c r="K21" s="153"/>
    </row>
    <row r="22" spans="1:11" s="7" customFormat="1" ht="14" thickBot="1" x14ac:dyDescent="0.4">
      <c r="A22" s="142" t="s">
        <v>61</v>
      </c>
      <c r="B22" s="143" t="s">
        <v>115</v>
      </c>
      <c r="C22" s="144" t="s">
        <v>60</v>
      </c>
      <c r="D22" s="144" t="s">
        <v>107</v>
      </c>
      <c r="K22" s="153"/>
    </row>
    <row r="23" spans="1:11" s="7" customFormat="1" x14ac:dyDescent="0.35">
      <c r="A23" s="184" t="s">
        <v>412</v>
      </c>
      <c r="B23" s="135">
        <f ca="1">SUM(OFFSET(INDIRECT("Budget!A"&amp;MATCH(Report!A23,Budget!$A:$A,0)),0,IF(ytd,1,$B$5),1,IF(ytd,$B$5,1)))</f>
        <v>5000</v>
      </c>
      <c r="C23" s="135">
        <f>SUMIFS(Transactions!$I:$I,Transactions!$F:$F,A23,Transactions!$B:$B,"&gt;="&amp;date_begin,Transactions!$B:$B,"&lt;="&amp;date_end)-SUMIFS(Transactions!$H:$H,Transactions!$F:$F,A23,Transactions!$B:$B,"&gt;="&amp;date_begin,Transactions!$B:$B,"&lt;="&amp;date_end)</f>
        <v>4932.92</v>
      </c>
      <c r="D23" s="135">
        <f t="shared" ref="D23:D27" ca="1" si="2">C23-B23</f>
        <v>-67.079999999999927</v>
      </c>
      <c r="K23" s="153"/>
    </row>
    <row r="24" spans="1:11" s="7" customFormat="1" x14ac:dyDescent="0.35">
      <c r="A24" s="7" t="s">
        <v>65</v>
      </c>
      <c r="B24" s="135">
        <f ca="1">SUM(OFFSET(INDIRECT("Budget!A"&amp;MATCH(Report!A24,Budget!$A:$A,0)),0,IF(ytd,1,$B$5),1,IF(ytd,$B$5,1)))</f>
        <v>0</v>
      </c>
      <c r="C24" s="135">
        <f>SUMIFS(Transactions!$I:$I,Transactions!$F:$F,A24,Transactions!$B:$B,"&gt;="&amp;date_begin,Transactions!$B:$B,"&lt;="&amp;date_end)-SUMIFS(Transactions!$H:$H,Transactions!$F:$F,A24,Transactions!$B:$B,"&gt;="&amp;date_begin,Transactions!$B:$B,"&lt;="&amp;date_end)</f>
        <v>0</v>
      </c>
      <c r="D24" s="135">
        <f t="shared" ca="1" si="2"/>
        <v>0</v>
      </c>
      <c r="K24" s="153"/>
    </row>
    <row r="25" spans="1:11" s="7" customFormat="1" x14ac:dyDescent="0.35">
      <c r="A25" s="184" t="s">
        <v>410</v>
      </c>
      <c r="B25" s="135">
        <f ca="1">SUM(OFFSET(INDIRECT("Budget!A"&amp;MATCH(Report!A25,Budget!$A:$A,0)),0,IF(ytd,1,$B$5),1,IF(ytd,$B$5,1)))</f>
        <v>0</v>
      </c>
      <c r="C25" s="135">
        <f>SUMIFS(Transactions!$I:$I,Transactions!$F:$F,A25,Transactions!$B:$B,"&gt;="&amp;date_begin,Transactions!$B:$B,"&lt;="&amp;date_end)-SUMIFS(Transactions!$H:$H,Transactions!$F:$F,A25,Transactions!$B:$B,"&gt;="&amp;date_begin,Transactions!$B:$B,"&lt;="&amp;date_end)</f>
        <v>0</v>
      </c>
      <c r="D25" s="135">
        <f t="shared" ca="1" si="2"/>
        <v>0</v>
      </c>
      <c r="K25" s="153"/>
    </row>
    <row r="26" spans="1:11" s="7" customFormat="1" x14ac:dyDescent="0.35">
      <c r="A26" s="7" t="s">
        <v>121</v>
      </c>
      <c r="B26" s="135">
        <f ca="1">SUM(OFFSET(INDIRECT("Budget!A"&amp;MATCH(Report!A26,Budget!$A:$A,0)),0,IF(ytd,1,$B$5),1,IF(ytd,$B$5,1)))</f>
        <v>0</v>
      </c>
      <c r="C26" s="135">
        <f>SUMIFS(Transactions!$I:$I,Transactions!$F:$F,A26,Transactions!$B:$B,"&gt;="&amp;date_begin,Transactions!$B:$B,"&lt;="&amp;date_end)-SUMIFS(Transactions!$H:$H,Transactions!$F:$F,A26,Transactions!$B:$B,"&gt;="&amp;date_begin,Transactions!$B:$B,"&lt;="&amp;date_end)</f>
        <v>5000</v>
      </c>
      <c r="D26" s="135">
        <f t="shared" ca="1" si="2"/>
        <v>5000</v>
      </c>
      <c r="K26" s="153"/>
    </row>
    <row r="27" spans="1:11" s="7" customFormat="1" x14ac:dyDescent="0.35">
      <c r="A27" s="145" t="str">
        <f>"Total "&amp;A22</f>
        <v>Total INCOME</v>
      </c>
      <c r="B27" s="146">
        <f ca="1">SUM(B22:B26)</f>
        <v>5000</v>
      </c>
      <c r="C27" s="146">
        <f>SUM(C22:C26)</f>
        <v>9932.92</v>
      </c>
      <c r="D27" s="146">
        <f t="shared" ca="1" si="2"/>
        <v>4932.92</v>
      </c>
      <c r="K27" s="153"/>
    </row>
    <row r="28" spans="1:11" s="7" customFormat="1" x14ac:dyDescent="0.35">
      <c r="A28" s="3"/>
      <c r="B28" s="3"/>
      <c r="C28" s="3"/>
      <c r="D28" s="3"/>
      <c r="K28" s="153" t="s">
        <v>409</v>
      </c>
    </row>
    <row r="29" spans="1:11" s="7" customFormat="1" ht="14" thickBot="1" x14ac:dyDescent="0.4">
      <c r="A29" s="139" t="s">
        <v>163</v>
      </c>
      <c r="B29" s="140" t="s">
        <v>115</v>
      </c>
      <c r="C29" s="141" t="s">
        <v>60</v>
      </c>
      <c r="D29" s="141" t="s">
        <v>107</v>
      </c>
      <c r="K29" s="153"/>
    </row>
    <row r="30" spans="1:11" s="7" customFormat="1" x14ac:dyDescent="0.35">
      <c r="A30" s="7" t="s">
        <v>90</v>
      </c>
      <c r="B30" s="135">
        <f ca="1">SUM(OFFSET(INDIRECT("Budget!A"&amp;MATCH(Report!A30,Budget!$A:$A,0)),0,IF(ytd,1,$B$5),1,IF(ytd,$B$5,1)))</f>
        <v>0</v>
      </c>
      <c r="C30" s="135">
        <f>-SUMIFS(Transactions!$I:$I,Transactions!$F:$F,A30,Transactions!$B:$B,"&gt;="&amp;date_begin,Transactions!$B:$B,"&lt;="&amp;date_end)+SUMIFS(Transactions!$H:$H,Transactions!$F:$F,A30,Transactions!$B:$B,"&gt;="&amp;date_begin,Transactions!$B:$B,"&lt;="&amp;date_end)</f>
        <v>0</v>
      </c>
      <c r="D30" s="135">
        <f t="shared" ref="D30:D35" ca="1" si="3">C30-B30</f>
        <v>0</v>
      </c>
      <c r="K30" s="153"/>
    </row>
    <row r="31" spans="1:11" s="7" customFormat="1" x14ac:dyDescent="0.35">
      <c r="A31" s="7" t="s">
        <v>164</v>
      </c>
      <c r="B31" s="135">
        <f ca="1">SUM(OFFSET(INDIRECT("Budget!A"&amp;MATCH(Report!A31,Budget!$A:$A,0)),0,IF(ytd,1,$B$5),1,IF(ytd,$B$5,1)))</f>
        <v>0</v>
      </c>
      <c r="C31" s="135">
        <f>-SUMIFS(Transactions!$I:$I,Transactions!$F:$F,A31,Transactions!$B:$B,"&gt;="&amp;date_begin,Transactions!$B:$B,"&lt;="&amp;date_end)+SUMIFS(Transactions!$H:$H,Transactions!$F:$F,A31,Transactions!$B:$B,"&gt;="&amp;date_begin,Transactions!$B:$B,"&lt;="&amp;date_end)</f>
        <v>0</v>
      </c>
      <c r="D31" s="135">
        <f t="shared" ca="1" si="3"/>
        <v>0</v>
      </c>
      <c r="K31" s="153"/>
    </row>
    <row r="32" spans="1:11" s="7" customFormat="1" x14ac:dyDescent="0.35">
      <c r="A32" s="7" t="s">
        <v>91</v>
      </c>
      <c r="B32" s="135">
        <f ca="1">SUM(OFFSET(INDIRECT("Budget!A"&amp;MATCH(Report!A32,Budget!$A:$A,0)),0,IF(ytd,1,$B$5),1,IF(ytd,$B$5,1)))</f>
        <v>0</v>
      </c>
      <c r="C32" s="135">
        <f>-SUMIFS(Transactions!$I:$I,Transactions!$F:$F,A32,Transactions!$B:$B,"&gt;="&amp;date_begin,Transactions!$B:$B,"&lt;="&amp;date_end)+SUMIFS(Transactions!$H:$H,Transactions!$F:$F,A32,Transactions!$B:$B,"&gt;="&amp;date_begin,Transactions!$B:$B,"&lt;="&amp;date_end)</f>
        <v>0</v>
      </c>
      <c r="D32" s="135">
        <f ca="1">C32-B32</f>
        <v>0</v>
      </c>
      <c r="K32" s="153"/>
    </row>
    <row r="33" spans="1:12" s="7" customFormat="1" x14ac:dyDescent="0.35">
      <c r="A33" s="7" t="s">
        <v>165</v>
      </c>
      <c r="B33" s="135">
        <f ca="1">SUM(OFFSET(INDIRECT("Budget!A"&amp;MATCH(Report!A33,Budget!$A:$A,0)),0,IF(ytd,1,$B$5),1,IF(ytd,$B$5,1)))</f>
        <v>0</v>
      </c>
      <c r="C33" s="135">
        <f>-SUMIFS(Transactions!$I:$I,Transactions!$F:$F,A33,Transactions!$B:$B,"&gt;="&amp;date_begin,Transactions!$B:$B,"&lt;="&amp;date_end)+SUMIFS(Transactions!$H:$H,Transactions!$F:$F,A33,Transactions!$B:$B,"&gt;="&amp;date_begin,Transactions!$B:$B,"&lt;="&amp;date_end)</f>
        <v>0</v>
      </c>
      <c r="D33" s="135">
        <f t="shared" ca="1" si="3"/>
        <v>0</v>
      </c>
      <c r="E33" s="12"/>
      <c r="K33" s="153"/>
    </row>
    <row r="34" spans="1:12" s="7" customFormat="1" x14ac:dyDescent="0.35">
      <c r="A34" s="7" t="s">
        <v>184</v>
      </c>
      <c r="B34" s="135">
        <f ca="1">SUM(OFFSET(INDIRECT("Budget!A"&amp;MATCH(Report!A34,Budget!$A:$A,0)),0,IF(ytd,1,$B$5),1,IF(ytd,$B$5,1)))</f>
        <v>0</v>
      </c>
      <c r="C34" s="135">
        <f>-SUMIFS(Transactions!$I:$I,Transactions!$F:$F,A34,Transactions!$B:$B,"&gt;="&amp;date_begin,Transactions!$B:$B,"&lt;="&amp;date_end)+SUMIFS(Transactions!$H:$H,Transactions!$F:$F,A34,Transactions!$B:$B,"&gt;="&amp;date_begin,Transactions!$B:$B,"&lt;="&amp;date_end)</f>
        <v>0</v>
      </c>
      <c r="D34" s="135">
        <f t="shared" ca="1" si="3"/>
        <v>0</v>
      </c>
      <c r="E34" s="12"/>
      <c r="K34" s="153"/>
    </row>
    <row r="35" spans="1:12" s="7" customFormat="1" x14ac:dyDescent="0.35">
      <c r="A35" s="7" t="s">
        <v>128</v>
      </c>
      <c r="B35" s="135">
        <f ca="1">SUM(OFFSET(INDIRECT("Budget!A"&amp;MATCH(Report!A35,Budget!$A:$A,0)),0,IF(ytd,1,$B$5),1,IF(ytd,$B$5,1)))</f>
        <v>0</v>
      </c>
      <c r="C35" s="135">
        <f>-SUMIFS(Transactions!$I:$I,Transactions!$F:$F,A35,Transactions!$B:$B,"&gt;="&amp;date_begin,Transactions!$B:$B,"&lt;="&amp;date_end)+SUMIFS(Transactions!$H:$H,Transactions!$F:$F,A35,Transactions!$B:$B,"&gt;="&amp;date_begin,Transactions!$B:$B,"&lt;="&amp;date_end)</f>
        <v>0</v>
      </c>
      <c r="D35" s="135">
        <f t="shared" ca="1" si="3"/>
        <v>0</v>
      </c>
      <c r="E35" s="12"/>
      <c r="F35" s="12"/>
      <c r="J35" s="3"/>
      <c r="K35" s="153"/>
    </row>
    <row r="36" spans="1:12" s="7" customFormat="1" x14ac:dyDescent="0.35">
      <c r="A36" s="136" t="str">
        <f>"Total "&amp;A29</f>
        <v>Total TO SAVINGS</v>
      </c>
      <c r="B36" s="137">
        <f ca="1">SUM(B29:B35)</f>
        <v>0</v>
      </c>
      <c r="C36" s="137">
        <f>SUM(C29:C35)</f>
        <v>0</v>
      </c>
      <c r="D36" s="137">
        <f ca="1">C36-B36</f>
        <v>0</v>
      </c>
      <c r="E36" s="12"/>
      <c r="F36" s="12"/>
      <c r="K36" s="153"/>
      <c r="L36" s="3"/>
    </row>
    <row r="37" spans="1:12" s="7" customFormat="1" x14ac:dyDescent="0.35">
      <c r="A37" s="36" t="s">
        <v>190</v>
      </c>
      <c r="B37" s="37">
        <f ca="1">IF(B$9&gt;0,B36/B$9," - ")</f>
        <v>0</v>
      </c>
      <c r="C37" s="37">
        <f>IF(C$9&gt;0,C36/C$9," - ")</f>
        <v>0</v>
      </c>
      <c r="D37" s="9"/>
      <c r="E37" s="12"/>
      <c r="F37" s="12"/>
      <c r="J37" s="10"/>
      <c r="K37" s="153"/>
    </row>
    <row r="38" spans="1:12" s="7" customFormat="1" ht="14" thickBot="1" x14ac:dyDescent="0.4">
      <c r="A38" s="139" t="s">
        <v>106</v>
      </c>
      <c r="B38" s="140" t="s">
        <v>115</v>
      </c>
      <c r="C38" s="141" t="s">
        <v>60</v>
      </c>
      <c r="D38" s="141" t="s">
        <v>107</v>
      </c>
      <c r="E38" s="12"/>
      <c r="F38" s="12"/>
      <c r="J38" s="10"/>
      <c r="K38" s="153"/>
    </row>
    <row r="39" spans="1:12" s="7" customFormat="1" x14ac:dyDescent="0.35">
      <c r="A39" s="7" t="s">
        <v>88</v>
      </c>
      <c r="B39" s="135">
        <f ca="1">SUM(OFFSET(INDIRECT("Budget!A"&amp;MATCH(Report!A39,Budget!$A:$A,0)),0,IF(ytd,1,$B$5),1,IF(ytd,$B$5,1)))</f>
        <v>0</v>
      </c>
      <c r="C39" s="135">
        <f>-SUMIFS(Transactions!$I:$I,Transactions!$F:$F,A39,Transactions!$B:$B,"&gt;="&amp;date_begin,Transactions!$B:$B,"&lt;="&amp;date_end)+SUMIFS(Transactions!$H:$H,Transactions!$F:$F,A39,Transactions!$B:$B,"&gt;="&amp;date_begin,Transactions!$B:$B,"&lt;="&amp;date_end)</f>
        <v>0</v>
      </c>
      <c r="D39" s="135">
        <f t="shared" ref="D39:D40" ca="1" si="4">B39-C39</f>
        <v>0</v>
      </c>
      <c r="E39" s="12"/>
      <c r="F39" s="12"/>
      <c r="J39" s="10"/>
      <c r="K39" s="153"/>
    </row>
    <row r="40" spans="1:12" s="7" customFormat="1" x14ac:dyDescent="0.35">
      <c r="A40" s="136" t="str">
        <f>"Total "&amp;A38</f>
        <v>Total CHARITY/GIFTS</v>
      </c>
      <c r="B40" s="137">
        <f ca="1">SUM(B38:B39)</f>
        <v>0</v>
      </c>
      <c r="C40" s="137">
        <f>SUM(C38:C39)</f>
        <v>0</v>
      </c>
      <c r="D40" s="137">
        <f t="shared" ca="1" si="4"/>
        <v>0</v>
      </c>
      <c r="E40" s="12"/>
      <c r="F40" s="12"/>
      <c r="K40" s="153"/>
      <c r="L40" s="10"/>
    </row>
    <row r="41" spans="1:12" s="7" customFormat="1" x14ac:dyDescent="0.35">
      <c r="A41" s="36" t="s">
        <v>190</v>
      </c>
      <c r="B41" s="37">
        <f ca="1">IF(B$9&gt;0,B40/B$9," - ")</f>
        <v>0</v>
      </c>
      <c r="C41" s="37">
        <f>IF(C$9&gt;0,C40/C$9," - ")</f>
        <v>0</v>
      </c>
      <c r="D41" s="9"/>
      <c r="E41" s="12"/>
      <c r="F41" s="12"/>
      <c r="K41" s="153"/>
    </row>
    <row r="42" spans="1:12" s="7" customFormat="1" ht="14" thickBot="1" x14ac:dyDescent="0.4">
      <c r="A42" s="139" t="s">
        <v>166</v>
      </c>
      <c r="B42" s="140" t="s">
        <v>115</v>
      </c>
      <c r="C42" s="141" t="s">
        <v>60</v>
      </c>
      <c r="D42" s="141" t="s">
        <v>107</v>
      </c>
      <c r="E42" s="12"/>
      <c r="F42" s="12"/>
      <c r="K42" s="153"/>
    </row>
    <row r="43" spans="1:12" s="7" customFormat="1" x14ac:dyDescent="0.35">
      <c r="A43" s="184" t="s">
        <v>413</v>
      </c>
      <c r="B43" s="135">
        <f ca="1">SUM(OFFSET(INDIRECT("Budget!A"&amp;MATCH(Report!A43,Budget!$A:$A,0)),0,IF(ytd,1,$B$5),1,IF(ytd,$B$5,1)))</f>
        <v>2035.26</v>
      </c>
      <c r="C43" s="135">
        <f>-SUMIFS(Transactions!$I:$I,Transactions!$F:$F,A43,Transactions!$B:$B,"&gt;="&amp;date_begin,Transactions!$B:$B,"&lt;="&amp;date_end)+SUMIFS(Transactions!$H:$H,Transactions!$F:$F,A43,Transactions!$B:$B,"&gt;="&amp;date_begin,Transactions!$B:$B,"&lt;="&amp;date_end)</f>
        <v>2035.2600000000002</v>
      </c>
      <c r="D43" s="138">
        <f ca="1">B43-C43</f>
        <v>0</v>
      </c>
      <c r="E43" s="12"/>
      <c r="K43" s="153"/>
    </row>
    <row r="44" spans="1:12" s="7" customFormat="1" x14ac:dyDescent="0.35">
      <c r="A44" s="7" t="s">
        <v>168</v>
      </c>
      <c r="B44" s="135">
        <f ca="1">SUM(OFFSET(INDIRECT("Budget!A"&amp;MATCH(Report!A44,Budget!$A:$A,0)),0,IF(ytd,1,$B$5),1,IF(ytd,$B$5,1)))</f>
        <v>173.14</v>
      </c>
      <c r="C44" s="135">
        <f>-SUMIFS(Transactions!$I:$I,Transactions!$F:$F,A44,Transactions!$B:$B,"&gt;="&amp;date_begin,Transactions!$B:$B,"&lt;="&amp;date_end)+SUMIFS(Transactions!$H:$H,Transactions!$F:$F,A44,Transactions!$B:$B,"&gt;="&amp;date_begin,Transactions!$B:$B,"&lt;="&amp;date_end)</f>
        <v>173.14</v>
      </c>
      <c r="D44" s="138">
        <f t="shared" ref="D44:D50" ca="1" si="5">B44-C44</f>
        <v>0</v>
      </c>
      <c r="E44" s="12"/>
      <c r="K44" s="153"/>
    </row>
    <row r="45" spans="1:12" s="7" customFormat="1" x14ac:dyDescent="0.35">
      <c r="A45" s="7" t="s">
        <v>169</v>
      </c>
      <c r="B45" s="135">
        <f ca="1">SUM(OFFSET(INDIRECT("Budget!A"&amp;MATCH(Report!A45,Budget!$A:$A,0)),0,IF(ytd,1,$B$5),1,IF(ytd,$B$5,1)))</f>
        <v>0</v>
      </c>
      <c r="C45" s="135">
        <f>-SUMIFS(Transactions!$I:$I,Transactions!$F:$F,A45,Transactions!$B:$B,"&gt;="&amp;date_begin,Transactions!$B:$B,"&lt;="&amp;date_end)+SUMIFS(Transactions!$H:$H,Transactions!$F:$F,A45,Transactions!$B:$B,"&gt;="&amp;date_begin,Transactions!$B:$B,"&lt;="&amp;date_end)</f>
        <v>0</v>
      </c>
      <c r="D45" s="138">
        <f t="shared" ca="1" si="5"/>
        <v>0</v>
      </c>
      <c r="E45" s="12"/>
      <c r="K45" s="153"/>
    </row>
    <row r="46" spans="1:12" s="3" customFormat="1" x14ac:dyDescent="0.35">
      <c r="A46" s="7" t="s">
        <v>98</v>
      </c>
      <c r="B46" s="135">
        <f ca="1">SUM(OFFSET(INDIRECT("Budget!A"&amp;MATCH(Report!A46,Budget!$A:$A,0)),0,IF(ytd,1,$B$5),1,IF(ytd,$B$5,1)))</f>
        <v>0</v>
      </c>
      <c r="C46" s="135">
        <f>-SUMIFS(Transactions!$I:$I,Transactions!$F:$F,A46,Transactions!$B:$B,"&gt;="&amp;date_begin,Transactions!$B:$B,"&lt;="&amp;date_end)+SUMIFS(Transactions!$H:$H,Transactions!$F:$F,A46,Transactions!$B:$B,"&gt;="&amp;date_begin,Transactions!$B:$B,"&lt;="&amp;date_end)</f>
        <v>0</v>
      </c>
      <c r="D46" s="138">
        <f t="shared" ca="1" si="5"/>
        <v>0</v>
      </c>
      <c r="E46" s="13"/>
      <c r="J46" s="7"/>
      <c r="K46" s="153"/>
      <c r="L46" s="7"/>
    </row>
    <row r="47" spans="1:12" s="7" customFormat="1" x14ac:dyDescent="0.35">
      <c r="A47" s="7" t="s">
        <v>97</v>
      </c>
      <c r="B47" s="135">
        <f ca="1">SUM(OFFSET(INDIRECT("Budget!A"&amp;MATCH(Report!A47,Budget!$A:$A,0)),0,IF(ytd,1,$B$5),1,IF(ytd,$B$5,1)))</f>
        <v>0</v>
      </c>
      <c r="C47" s="135">
        <f>-SUMIFS(Transactions!$I:$I,Transactions!$F:$F,A47,Transactions!$B:$B,"&gt;="&amp;date_begin,Transactions!$B:$B,"&lt;="&amp;date_end)+SUMIFS(Transactions!$H:$H,Transactions!$F:$F,A47,Transactions!$B:$B,"&gt;="&amp;date_begin,Transactions!$B:$B,"&lt;="&amp;date_end)</f>
        <v>0</v>
      </c>
      <c r="D47" s="138">
        <f t="shared" ca="1" si="5"/>
        <v>0</v>
      </c>
      <c r="E47" s="12"/>
      <c r="K47" s="153"/>
    </row>
    <row r="48" spans="1:12" s="7" customFormat="1" x14ac:dyDescent="0.35">
      <c r="A48" s="7" t="s">
        <v>170</v>
      </c>
      <c r="B48" s="135">
        <f ca="1">SUM(OFFSET(INDIRECT("Budget!A"&amp;MATCH(Report!A48,Budget!$A:$A,0)),0,IF(ytd,1,$B$5),1,IF(ytd,$B$5,1)))</f>
        <v>0</v>
      </c>
      <c r="C48" s="135">
        <f>-SUMIFS(Transactions!$I:$I,Transactions!$F:$F,A48,Transactions!$B:$B,"&gt;="&amp;date_begin,Transactions!$B:$B,"&lt;="&amp;date_end)+SUMIFS(Transactions!$H:$H,Transactions!$F:$F,A48,Transactions!$B:$B,"&gt;="&amp;date_begin,Transactions!$B:$B,"&lt;="&amp;date_end)</f>
        <v>0</v>
      </c>
      <c r="D48" s="138">
        <f t="shared" ca="1" si="5"/>
        <v>0</v>
      </c>
      <c r="E48" s="12"/>
      <c r="K48" s="153"/>
    </row>
    <row r="49" spans="1:12" x14ac:dyDescent="0.35">
      <c r="A49" s="7" t="s">
        <v>71</v>
      </c>
      <c r="B49" s="135">
        <f ca="1">SUM(OFFSET(INDIRECT("Budget!A"&amp;MATCH(Report!A49,Budget!$A:$A,0)),0,IF(ytd,1,$B$5),1,IF(ytd,$B$5,1)))</f>
        <v>0</v>
      </c>
      <c r="C49" s="135">
        <f>-SUMIFS(Transactions!$I:$I,Transactions!$F:$F,A49,Transactions!$B:$B,"&gt;="&amp;date_begin,Transactions!$B:$B,"&lt;="&amp;date_end)+SUMIFS(Transactions!$H:$H,Transactions!$F:$F,A49,Transactions!$B:$B,"&gt;="&amp;date_begin,Transactions!$B:$B,"&lt;="&amp;date_end)</f>
        <v>33.03</v>
      </c>
      <c r="D49" s="138">
        <f t="shared" ca="1" si="5"/>
        <v>-33.03</v>
      </c>
      <c r="J49" s="7"/>
      <c r="L49" s="7"/>
    </row>
    <row r="50" spans="1:12" s="7" customFormat="1" x14ac:dyDescent="0.35">
      <c r="A50" s="7" t="s">
        <v>171</v>
      </c>
      <c r="B50" s="135">
        <f ca="1">SUM(OFFSET(INDIRECT("Budget!A"&amp;MATCH(Report!A50,Budget!$A:$A,0)),0,IF(ytd,1,$B$5),1,IF(ytd,$B$5,1)))</f>
        <v>0</v>
      </c>
      <c r="C50" s="135">
        <f>-SUMIFS(Transactions!$I:$I,Transactions!$F:$F,A50,Transactions!$B:$B,"&gt;="&amp;date_begin,Transactions!$B:$B,"&lt;="&amp;date_end)+SUMIFS(Transactions!$H:$H,Transactions!$F:$F,A50,Transactions!$B:$B,"&gt;="&amp;date_begin,Transactions!$B:$B,"&lt;="&amp;date_end)</f>
        <v>0</v>
      </c>
      <c r="D50" s="138">
        <f t="shared" ca="1" si="5"/>
        <v>0</v>
      </c>
      <c r="E50" s="11"/>
      <c r="K50" s="153"/>
    </row>
    <row r="51" spans="1:12" s="7" customFormat="1" x14ac:dyDescent="0.35">
      <c r="A51" s="136" t="str">
        <f>"Total "&amp;A42</f>
        <v>Total HOUSING</v>
      </c>
      <c r="B51" s="137">
        <f ca="1">SUM(B42:B50)</f>
        <v>2208.4</v>
      </c>
      <c r="C51" s="137">
        <f>SUM(C42:C50)</f>
        <v>2241.4300000000003</v>
      </c>
      <c r="D51" s="137">
        <f ca="1">B51-C51</f>
        <v>-33.0300000000002</v>
      </c>
      <c r="E51" s="12"/>
      <c r="F51" s="12"/>
      <c r="K51" s="153"/>
    </row>
    <row r="52" spans="1:12" s="7" customFormat="1" x14ac:dyDescent="0.35">
      <c r="A52" s="36" t="s">
        <v>190</v>
      </c>
      <c r="B52" s="37">
        <f ca="1">IF(B$9&gt;0,B51/B$9," - ")</f>
        <v>0.44168000000000002</v>
      </c>
      <c r="C52" s="37">
        <f>IF(C$9&gt;0,C51/C$9," - ")</f>
        <v>0.2256567051783363</v>
      </c>
      <c r="D52" s="9"/>
      <c r="K52" s="153"/>
    </row>
    <row r="53" spans="1:12" s="7" customFormat="1" ht="14" thickBot="1" x14ac:dyDescent="0.4">
      <c r="A53" s="139" t="s">
        <v>167</v>
      </c>
      <c r="B53" s="140" t="s">
        <v>115</v>
      </c>
      <c r="C53" s="141" t="s">
        <v>60</v>
      </c>
      <c r="D53" s="141" t="s">
        <v>107</v>
      </c>
      <c r="J53" s="3"/>
      <c r="K53" s="153"/>
    </row>
    <row r="54" spans="1:12" s="7" customFormat="1" x14ac:dyDescent="0.35">
      <c r="A54" s="184" t="s">
        <v>442</v>
      </c>
      <c r="B54" s="135">
        <f ca="1">SUM(OFFSET(INDIRECT("Budget!A"&amp;MATCH(Report!A54,Budget!$A:$A,0)),0,IF(ytd,1,$B$5),1,IF(ytd,$B$5,1)))</f>
        <v>250</v>
      </c>
      <c r="C54" s="135">
        <f>-SUMIFS(Transactions!$I:$I,Transactions!$F:$F,A54,Transactions!$B:$B,"&gt;="&amp;date_begin,Transactions!$B:$B,"&lt;="&amp;date_end)+SUMIFS(Transactions!$H:$H,Transactions!$F:$F,A54,Transactions!$B:$B,"&gt;="&amp;date_begin,Transactions!$B:$B,"&lt;="&amp;date_end)</f>
        <v>453.16</v>
      </c>
      <c r="D54" s="138">
        <f ca="1">B54-C54</f>
        <v>-203.16000000000003</v>
      </c>
      <c r="J54" s="3"/>
      <c r="K54" s="155"/>
    </row>
    <row r="55" spans="1:12" s="3" customFormat="1" x14ac:dyDescent="0.35">
      <c r="A55" s="184" t="s">
        <v>414</v>
      </c>
      <c r="B55" s="135">
        <f ca="1">SUM(OFFSET(INDIRECT("Budget!A"&amp;MATCH(Report!A55,Budget!$A:$A,0)),0,IF(ytd,1,$B$5),1,IF(ytd,$B$5,1)))</f>
        <v>95</v>
      </c>
      <c r="C55" s="135">
        <f>-SUMIFS(Transactions!$I:$I,Transactions!$F:$F,A55,Transactions!$B:$B,"&gt;="&amp;date_begin,Transactions!$B:$B,"&lt;="&amp;date_end)+SUMIFS(Transactions!$H:$H,Transactions!$F:$F,A55,Transactions!$B:$B,"&gt;="&amp;date_begin,Transactions!$B:$B,"&lt;="&amp;date_end)</f>
        <v>190</v>
      </c>
      <c r="D55" s="138">
        <f t="shared" ref="D55:D60" ca="1" si="6">B55-C55</f>
        <v>-95</v>
      </c>
      <c r="J55" s="8"/>
      <c r="K55" s="153"/>
    </row>
    <row r="56" spans="1:12" s="3" customFormat="1" x14ac:dyDescent="0.35">
      <c r="A56" s="184" t="s">
        <v>415</v>
      </c>
      <c r="B56" s="135">
        <f ca="1">SUM(OFFSET(INDIRECT("Budget!A"&amp;MATCH(Report!A56,Budget!$A:$A,0)),0,IF(ytd,1,$B$5),1,IF(ytd,$B$5,1)))</f>
        <v>0</v>
      </c>
      <c r="C56" s="135">
        <f>-SUMIFS(Transactions!$I:$I,Transactions!$F:$F,A56,Transactions!$B:$B,"&gt;="&amp;date_begin,Transactions!$B:$B,"&lt;="&amp;date_end)+SUMIFS(Transactions!$H:$H,Transactions!$F:$F,A56,Transactions!$B:$B,"&gt;="&amp;date_begin,Transactions!$B:$B,"&lt;="&amp;date_end)</f>
        <v>0</v>
      </c>
      <c r="D56" s="138">
        <f t="shared" ca="1" si="6"/>
        <v>0</v>
      </c>
      <c r="K56" s="153"/>
    </row>
    <row r="57" spans="1:12" s="8" customFormat="1" x14ac:dyDescent="0.35">
      <c r="A57" s="7" t="s">
        <v>72</v>
      </c>
      <c r="B57" s="135">
        <f ca="1">SUM(OFFSET(INDIRECT("Budget!A"&amp;MATCH(Report!A57,Budget!$A:$A,0)),0,IF(ytd,1,$B$5),1,IF(ytd,$B$5,1)))</f>
        <v>0</v>
      </c>
      <c r="C57" s="135">
        <f>-SUMIFS(Transactions!$I:$I,Transactions!$F:$F,A57,Transactions!$B:$B,"&gt;="&amp;date_begin,Transactions!$B:$B,"&lt;="&amp;date_end)+SUMIFS(Transactions!$H:$H,Transactions!$F:$F,A57,Transactions!$B:$B,"&gt;="&amp;date_begin,Transactions!$B:$B,"&lt;="&amp;date_end)</f>
        <v>0</v>
      </c>
      <c r="D57" s="138">
        <f t="shared" ca="1" si="6"/>
        <v>0</v>
      </c>
      <c r="E57" s="7"/>
      <c r="J57" s="3"/>
      <c r="K57" s="153"/>
    </row>
    <row r="58" spans="1:12" s="3" customFormat="1" x14ac:dyDescent="0.35">
      <c r="A58" s="7" t="s">
        <v>99</v>
      </c>
      <c r="B58" s="135">
        <f ca="1">SUM(OFFSET(INDIRECT("Budget!A"&amp;MATCH(Report!A58,Budget!$A:$A,0)),0,IF(ytd,1,$B$5),1,IF(ytd,$B$5,1)))</f>
        <v>0</v>
      </c>
      <c r="C58" s="135">
        <f>-SUMIFS(Transactions!$I:$I,Transactions!$F:$F,A58,Transactions!$B:$B,"&gt;="&amp;date_begin,Transactions!$B:$B,"&lt;="&amp;date_end)+SUMIFS(Transactions!$H:$H,Transactions!$F:$F,A58,Transactions!$B:$B,"&gt;="&amp;date_begin,Transactions!$B:$B,"&lt;="&amp;date_end)</f>
        <v>210.9</v>
      </c>
      <c r="D58" s="138">
        <f t="shared" ca="1" si="6"/>
        <v>-210.9</v>
      </c>
      <c r="K58" s="153"/>
    </row>
    <row r="59" spans="1:12" s="3" customFormat="1" x14ac:dyDescent="0.35">
      <c r="A59" s="7" t="s">
        <v>69</v>
      </c>
      <c r="B59" s="135">
        <f ca="1">SUM(OFFSET(INDIRECT("Budget!A"&amp;MATCH(Report!A59,Budget!$A:$A,0)),0,IF(ytd,1,$B$5),1,IF(ytd,$B$5,1)))</f>
        <v>211</v>
      </c>
      <c r="C59" s="135">
        <f>-SUMIFS(Transactions!$I:$I,Transactions!$F:$F,A59,Transactions!$B:$B,"&gt;="&amp;date_begin,Transactions!$B:$B,"&lt;="&amp;date_end)+SUMIFS(Transactions!$H:$H,Transactions!$F:$F,A59,Transactions!$B:$B,"&gt;="&amp;date_begin,Transactions!$B:$B,"&lt;="&amp;date_end)</f>
        <v>0</v>
      </c>
      <c r="D59" s="138">
        <f t="shared" ca="1" si="6"/>
        <v>211</v>
      </c>
      <c r="K59" s="153"/>
    </row>
    <row r="60" spans="1:12" s="3" customFormat="1" x14ac:dyDescent="0.35">
      <c r="A60" s="184" t="s">
        <v>408</v>
      </c>
      <c r="B60" s="135">
        <f ca="1">SUM(OFFSET(INDIRECT("Budget!A"&amp;MATCH(Report!A60,Budget!$A:$A,0)),0,IF(ytd,1,$B$5),1,IF(ytd,$B$5,1)))</f>
        <v>1.43</v>
      </c>
      <c r="C60" s="135">
        <f>-SUMIFS(Transactions!$I:$I,Transactions!$F:$F,A60,Transactions!$B:$B,"&gt;="&amp;date_begin,Transactions!$B:$B,"&lt;="&amp;date_end)+SUMIFS(Transactions!$H:$H,Transactions!$F:$F,A60,Transactions!$B:$B,"&gt;="&amp;date_begin,Transactions!$B:$B,"&lt;="&amp;date_end)</f>
        <v>1.43</v>
      </c>
      <c r="D60" s="138">
        <f t="shared" ca="1" si="6"/>
        <v>0</v>
      </c>
      <c r="K60" s="153"/>
    </row>
    <row r="61" spans="1:12" s="3" customFormat="1" x14ac:dyDescent="0.35">
      <c r="A61" s="136" t="str">
        <f>"Total "&amp;A53</f>
        <v>Total UTILITIES</v>
      </c>
      <c r="B61" s="137">
        <f ca="1">SUM(B53:B60)</f>
        <v>557.42999999999995</v>
      </c>
      <c r="C61" s="137">
        <f>SUM(C53:C60)</f>
        <v>855.49</v>
      </c>
      <c r="D61" s="137">
        <f ca="1">B61-C61</f>
        <v>-298.06000000000006</v>
      </c>
      <c r="K61" s="153"/>
    </row>
    <row r="62" spans="1:12" s="7" customFormat="1" x14ac:dyDescent="0.35">
      <c r="A62" s="36" t="s">
        <v>190</v>
      </c>
      <c r="B62" s="37">
        <f ca="1">IF(B$9&gt;0,B61/B$9," - ")</f>
        <v>0.11148599999999999</v>
      </c>
      <c r="C62" s="37">
        <f>IF(C$9&gt;0,C61/C$9," - ")</f>
        <v>8.6126738159574431E-2</v>
      </c>
      <c r="D62" s="9"/>
      <c r="E62" s="12"/>
      <c r="F62" s="12"/>
      <c r="K62" s="153"/>
    </row>
    <row r="63" spans="1:12" s="7" customFormat="1" ht="14" thickBot="1" x14ac:dyDescent="0.4">
      <c r="A63" s="139" t="s">
        <v>172</v>
      </c>
      <c r="B63" s="140" t="s">
        <v>115</v>
      </c>
      <c r="C63" s="141" t="s">
        <v>60</v>
      </c>
      <c r="D63" s="141" t="s">
        <v>107</v>
      </c>
      <c r="K63" s="153"/>
    </row>
    <row r="64" spans="1:12" s="7" customFormat="1" x14ac:dyDescent="0.35">
      <c r="A64" s="7" t="s">
        <v>67</v>
      </c>
      <c r="B64" s="135">
        <f ca="1">SUM(OFFSET(INDIRECT("Budget!A"&amp;MATCH(Report!A64,Budget!$A:$A,0)),0,IF(ytd,1,$B$5),1,IF(ytd,$B$5,1)))</f>
        <v>400</v>
      </c>
      <c r="C64" s="135">
        <f>-SUMIFS(Transactions!$I:$I,Transactions!$F:$F,A64,Transactions!$B:$B,"&gt;="&amp;date_begin,Transactions!$B:$B,"&lt;="&amp;date_end)+SUMIFS(Transactions!$H:$H,Transactions!$F:$F,A64,Transactions!$B:$B,"&gt;="&amp;date_begin,Transactions!$B:$B,"&lt;="&amp;date_end)</f>
        <v>860.18999999999994</v>
      </c>
      <c r="D64" s="135">
        <f ca="1">B64-C64</f>
        <v>-460.18999999999994</v>
      </c>
      <c r="J64" s="3"/>
      <c r="K64" s="153"/>
    </row>
    <row r="65" spans="1:12" s="7" customFormat="1" x14ac:dyDescent="0.35">
      <c r="A65" s="7" t="s">
        <v>100</v>
      </c>
      <c r="B65" s="135">
        <f ca="1">SUM(OFFSET(INDIRECT("Budget!A"&amp;MATCH(Report!A65,Budget!$A:$A,0)),0,IF(ytd,1,$B$5),1,IF(ytd,$B$5,1)))</f>
        <v>200</v>
      </c>
      <c r="C65" s="135">
        <f>-SUMIFS(Transactions!$I:$I,Transactions!$F:$F,A65,Transactions!$B:$B,"&gt;="&amp;date_begin,Transactions!$B:$B,"&lt;="&amp;date_end)+SUMIFS(Transactions!$H:$H,Transactions!$F:$F,A65,Transactions!$B:$B,"&gt;="&amp;date_begin,Transactions!$B:$B,"&lt;="&amp;date_end)</f>
        <v>358.38000000000005</v>
      </c>
      <c r="D65" s="135">
        <f ca="1">B65-C65</f>
        <v>-158.38000000000005</v>
      </c>
      <c r="J65" s="3"/>
      <c r="K65" s="155"/>
    </row>
    <row r="66" spans="1:12" s="3" customFormat="1" x14ac:dyDescent="0.35">
      <c r="A66" s="7" t="s">
        <v>173</v>
      </c>
      <c r="B66" s="135">
        <f ca="1">SUM(OFFSET(INDIRECT("Budget!A"&amp;MATCH(Report!A66,Budget!$A:$A,0)),0,IF(ytd,1,$B$5),1,IF(ytd,$B$5,1)))</f>
        <v>50</v>
      </c>
      <c r="C66" s="135">
        <f>-SUMIFS(Transactions!$I:$I,Transactions!$F:$F,A66,Transactions!$B:$B,"&gt;="&amp;date_begin,Transactions!$B:$B,"&lt;="&amp;date_end)+SUMIFS(Transactions!$H:$H,Transactions!$F:$F,A66,Transactions!$B:$B,"&gt;="&amp;date_begin,Transactions!$B:$B,"&lt;="&amp;date_end)</f>
        <v>0</v>
      </c>
      <c r="D66" s="135">
        <f ca="1">B66-C66</f>
        <v>50</v>
      </c>
      <c r="J66" s="8"/>
      <c r="K66" s="153"/>
    </row>
    <row r="67" spans="1:12" s="3" customFormat="1" x14ac:dyDescent="0.35">
      <c r="A67" s="7" t="s">
        <v>174</v>
      </c>
      <c r="B67" s="135">
        <f ca="1">SUM(OFFSET(INDIRECT("Budget!A"&amp;MATCH(Report!A67,Budget!$A:$A,0)),0,IF(ytd,1,$B$5),1,IF(ytd,$B$5,1)))</f>
        <v>0</v>
      </c>
      <c r="C67" s="135">
        <f>-SUMIFS(Transactions!$I:$I,Transactions!$F:$F,A67,Transactions!$B:$B,"&gt;="&amp;date_begin,Transactions!$B:$B,"&lt;="&amp;date_end)+SUMIFS(Transactions!$H:$H,Transactions!$F:$F,A67,Transactions!$B:$B,"&gt;="&amp;date_begin,Transactions!$B:$B,"&lt;="&amp;date_end)</f>
        <v>0</v>
      </c>
      <c r="D67" s="135">
        <f ca="1">B67-C67</f>
        <v>0</v>
      </c>
      <c r="K67" s="153"/>
    </row>
    <row r="68" spans="1:12" s="8" customFormat="1" x14ac:dyDescent="0.35">
      <c r="A68" s="136" t="str">
        <f>"Total "&amp;A63</f>
        <v>Total FOOD</v>
      </c>
      <c r="B68" s="137">
        <f ca="1">SUM(B63:B67)</f>
        <v>650</v>
      </c>
      <c r="C68" s="137">
        <f>SUM(C63:C67)</f>
        <v>1218.57</v>
      </c>
      <c r="D68" s="137">
        <f ca="1">B68-C68</f>
        <v>-568.56999999999994</v>
      </c>
      <c r="E68" s="7"/>
      <c r="J68" s="3"/>
      <c r="K68" s="153"/>
    </row>
    <row r="69" spans="1:12" s="3" customFormat="1" x14ac:dyDescent="0.35">
      <c r="A69" s="36" t="s">
        <v>190</v>
      </c>
      <c r="B69" s="37">
        <f ca="1">IF(B$9&gt;0,B68/B$9," - ")</f>
        <v>0.13</v>
      </c>
      <c r="C69" s="37">
        <f>IF(C$9&gt;0,C68/C$9," - ")</f>
        <v>0.12267993701751348</v>
      </c>
      <c r="D69" s="9"/>
      <c r="K69" s="153"/>
    </row>
    <row r="70" spans="1:12" s="3" customFormat="1" ht="14" thickBot="1" x14ac:dyDescent="0.4">
      <c r="A70" s="139" t="s">
        <v>73</v>
      </c>
      <c r="B70" s="140" t="s">
        <v>115</v>
      </c>
      <c r="C70" s="141" t="s">
        <v>60</v>
      </c>
      <c r="D70" s="141" t="s">
        <v>107</v>
      </c>
      <c r="K70" s="153"/>
    </row>
    <row r="71" spans="1:12" s="3" customFormat="1" x14ac:dyDescent="0.35">
      <c r="A71" s="7" t="s">
        <v>74</v>
      </c>
      <c r="B71" s="135">
        <f ca="1">SUM(OFFSET(INDIRECT("Budget!A"&amp;MATCH(Report!A71,Budget!$A:$A,0)),0,IF(ytd,1,$B$5),1,IF(ytd,$B$5,1)))</f>
        <v>328.27</v>
      </c>
      <c r="C71" s="135">
        <f>-SUMIFS(Transactions!$I:$I,Transactions!$F:$F,A71,Transactions!$B:$B,"&gt;="&amp;date_begin,Transactions!$B:$B,"&lt;="&amp;date_end)+SUMIFS(Transactions!$H:$H,Transactions!$F:$F,A71,Transactions!$B:$B,"&gt;="&amp;date_begin,Transactions!$B:$B,"&lt;="&amp;date_end)</f>
        <v>328.27</v>
      </c>
      <c r="D71" s="135">
        <f t="shared" ref="D71:D80" ca="1" si="7">B71-C71</f>
        <v>0</v>
      </c>
      <c r="K71" s="153"/>
    </row>
    <row r="72" spans="1:12" s="7" customFormat="1" x14ac:dyDescent="0.35">
      <c r="A72" s="7" t="s">
        <v>175</v>
      </c>
      <c r="B72" s="135">
        <f ca="1">SUM(OFFSET(INDIRECT("Budget!A"&amp;MATCH(Report!A72,Budget!$A:$A,0)),0,IF(ytd,1,$B$5),1,IF(ytd,$B$5,1)))</f>
        <v>210</v>
      </c>
      <c r="C72" s="135">
        <f>-SUMIFS(Transactions!$I:$I,Transactions!$F:$F,A72,Transactions!$B:$B,"&gt;="&amp;date_begin,Transactions!$B:$B,"&lt;="&amp;date_end)+SUMIFS(Transactions!$H:$H,Transactions!$F:$F,A72,Transactions!$B:$B,"&gt;="&amp;date_begin,Transactions!$B:$B,"&lt;="&amp;date_end)</f>
        <v>200.37</v>
      </c>
      <c r="D72" s="135">
        <f t="shared" ca="1" si="7"/>
        <v>9.6299999999999955</v>
      </c>
      <c r="E72" s="12"/>
      <c r="F72" s="12"/>
      <c r="K72" s="153"/>
    </row>
    <row r="73" spans="1:12" s="7" customFormat="1" x14ac:dyDescent="0.35">
      <c r="A73" s="7" t="s">
        <v>75</v>
      </c>
      <c r="B73" s="135">
        <f ca="1">SUM(OFFSET(INDIRECT("Budget!A"&amp;MATCH(Report!A73,Budget!$A:$A,0)),0,IF(ytd,1,$B$5),1,IF(ytd,$B$5,1)))</f>
        <v>400</v>
      </c>
      <c r="C73" s="135">
        <f>-SUMIFS(Transactions!$I:$I,Transactions!$F:$F,A73,Transactions!$B:$B,"&gt;="&amp;date_begin,Transactions!$B:$B,"&lt;="&amp;date_end)+SUMIFS(Transactions!$H:$H,Transactions!$F:$F,A73,Transactions!$B:$B,"&gt;="&amp;date_begin,Transactions!$B:$B,"&lt;="&amp;date_end)</f>
        <v>775.84</v>
      </c>
      <c r="D73" s="135">
        <f t="shared" ca="1" si="7"/>
        <v>-375.84000000000003</v>
      </c>
      <c r="K73" s="153"/>
      <c r="L73" s="3"/>
    </row>
    <row r="74" spans="1:12" s="3" customFormat="1" x14ac:dyDescent="0.35">
      <c r="A74" s="7" t="s">
        <v>176</v>
      </c>
      <c r="B74" s="135">
        <f ca="1">SUM(OFFSET(INDIRECT("Budget!A"&amp;MATCH(Report!A74,Budget!$A:$A,0)),0,IF(ytd,1,$B$5),1,IF(ytd,$B$5,1)))</f>
        <v>100</v>
      </c>
      <c r="C74" s="135">
        <f>-SUMIFS(Transactions!$I:$I,Transactions!$F:$F,A74,Transactions!$B:$B,"&gt;="&amp;date_begin,Transactions!$B:$B,"&lt;="&amp;date_end)+SUMIFS(Transactions!$H:$H,Transactions!$F:$F,A74,Transactions!$B:$B,"&gt;="&amp;date_begin,Transactions!$B:$B,"&lt;="&amp;date_end)</f>
        <v>2856.26</v>
      </c>
      <c r="D74" s="135">
        <f t="shared" ca="1" si="7"/>
        <v>-2756.26</v>
      </c>
      <c r="J74" s="7"/>
      <c r="K74" s="153"/>
      <c r="L74" s="10"/>
    </row>
    <row r="75" spans="1:12" s="3" customFormat="1" x14ac:dyDescent="0.35">
      <c r="A75" s="184" t="s">
        <v>435</v>
      </c>
      <c r="B75" s="135">
        <f ca="1">SUM(OFFSET(INDIRECT("Budget!A"&amp;MATCH(Report!A75,Budget!$A:$A,0)),0,IF(ytd,1,$B$5),1,IF(ytd,$B$5,1)))</f>
        <v>0</v>
      </c>
      <c r="C75" s="135">
        <f>-SUMIFS(Transactions!$I:$I,Transactions!$F:$F,A75,Transactions!$B:$B,"&gt;="&amp;date_begin,Transactions!$B:$B,"&lt;="&amp;date_end)+SUMIFS(Transactions!$H:$H,Transactions!$F:$F,A75,Transactions!$B:$B,"&gt;="&amp;date_begin,Transactions!$B:$B,"&lt;="&amp;date_end)</f>
        <v>0</v>
      </c>
      <c r="D75" s="135">
        <f t="shared" ca="1" si="7"/>
        <v>0</v>
      </c>
      <c r="J75" s="7"/>
      <c r="K75" s="153"/>
      <c r="L75" s="10"/>
    </row>
    <row r="76" spans="1:12" x14ac:dyDescent="0.35">
      <c r="A76" s="7" t="s">
        <v>96</v>
      </c>
      <c r="B76" s="135">
        <f ca="1">SUM(OFFSET(INDIRECT("Budget!A"&amp;MATCH(Report!A76,Budget!$A:$A,0)),0,IF(ytd,1,$B$5),1,IF(ytd,$B$5,1)))</f>
        <v>0</v>
      </c>
      <c r="C76" s="135">
        <f>-SUMIFS(Transactions!$I:$I,Transactions!$F:$F,A76,Transactions!$B:$B,"&gt;="&amp;date_begin,Transactions!$B:$B,"&lt;="&amp;date_end)+SUMIFS(Transactions!$H:$H,Transactions!$F:$F,A76,Transactions!$B:$B,"&gt;="&amp;date_begin,Transactions!$B:$B,"&lt;="&amp;date_end)</f>
        <v>0</v>
      </c>
      <c r="D76" s="135">
        <f ca="1">B76-C76</f>
        <v>0</v>
      </c>
      <c r="J76" s="7"/>
      <c r="L76" s="7"/>
    </row>
    <row r="77" spans="1:12" x14ac:dyDescent="0.35">
      <c r="A77" s="184" t="s">
        <v>444</v>
      </c>
      <c r="B77" s="135"/>
      <c r="C77" s="135"/>
      <c r="D77" s="135"/>
      <c r="J77" s="7"/>
      <c r="L77" s="7"/>
    </row>
    <row r="78" spans="1:12" x14ac:dyDescent="0.35">
      <c r="A78" s="184" t="s">
        <v>443</v>
      </c>
      <c r="B78" s="135"/>
      <c r="C78" s="135"/>
      <c r="D78" s="135"/>
      <c r="J78" s="7"/>
      <c r="L78" s="7"/>
    </row>
    <row r="79" spans="1:12" s="7" customFormat="1" x14ac:dyDescent="0.35">
      <c r="A79" s="184" t="s">
        <v>434</v>
      </c>
      <c r="B79" s="135">
        <f ca="1">SUM(OFFSET(INDIRECT("Budget!A"&amp;MATCH(Report!A79,Budget!$A:$A,0)),0,IF(ytd,1,$B$5),1,IF(ytd,$B$5,1)))</f>
        <v>0</v>
      </c>
      <c r="C79" s="135">
        <f>-SUMIFS(Transactions!$I:$I,Transactions!$F:$F,A79,Transactions!$B:$B,"&gt;="&amp;date_begin,Transactions!$B:$B,"&lt;="&amp;date_end)+SUMIFS(Transactions!$H:$H,Transactions!$F:$F,A79,Transactions!$B:$B,"&gt;="&amp;date_begin,Transactions!$B:$B,"&lt;="&amp;date_end)</f>
        <v>0</v>
      </c>
      <c r="D79" s="135">
        <f t="shared" ca="1" si="7"/>
        <v>0</v>
      </c>
      <c r="K79" s="153"/>
    </row>
    <row r="80" spans="1:12" s="7" customFormat="1" x14ac:dyDescent="0.35">
      <c r="A80" s="136" t="str">
        <f>"Total "&amp;A70</f>
        <v>Total TRANSPORTATION</v>
      </c>
      <c r="B80" s="137">
        <f ca="1">SUM(B70:B79)</f>
        <v>1038.27</v>
      </c>
      <c r="C80" s="137">
        <f>SUM(C70:C79)</f>
        <v>4160.74</v>
      </c>
      <c r="D80" s="137">
        <f t="shared" ca="1" si="7"/>
        <v>-3122.47</v>
      </c>
      <c r="K80" s="153"/>
    </row>
    <row r="81" spans="1:12" s="7" customFormat="1" x14ac:dyDescent="0.35">
      <c r="A81" s="36" t="s">
        <v>190</v>
      </c>
      <c r="B81" s="37">
        <f ca="1">IF(B$9&gt;0,B80/B$9," - ")</f>
        <v>0.20765400000000001</v>
      </c>
      <c r="C81" s="37">
        <f>IF(C$9&gt;0,C80/C$9," - ")</f>
        <v>0.41888387302021962</v>
      </c>
      <c r="D81" s="9"/>
      <c r="J81" s="10"/>
      <c r="K81" s="153"/>
    </row>
    <row r="82" spans="1:12" s="7" customFormat="1" ht="14" thickBot="1" x14ac:dyDescent="0.4">
      <c r="A82" s="139" t="s">
        <v>76</v>
      </c>
      <c r="B82" s="140" t="s">
        <v>115</v>
      </c>
      <c r="C82" s="141" t="s">
        <v>60</v>
      </c>
      <c r="D82" s="141" t="s">
        <v>107</v>
      </c>
      <c r="E82" s="12"/>
      <c r="F82" s="12"/>
      <c r="K82" s="153"/>
    </row>
    <row r="83" spans="1:12" s="7" customFormat="1" x14ac:dyDescent="0.35">
      <c r="A83" s="7" t="s">
        <v>177</v>
      </c>
      <c r="B83" s="135">
        <f ca="1">SUM(OFFSET(INDIRECT("Budget!A"&amp;MATCH(Report!A83,Budget!$A:$A,0)),0,IF(ytd,1,$B$5),1,IF(ytd,$B$5,1)))</f>
        <v>0</v>
      </c>
      <c r="C83" s="135">
        <f>-SUMIFS(Transactions!$I:$I,Transactions!$F:$F,A83,Transactions!$B:$B,"&gt;="&amp;date_begin,Transactions!$B:$B,"&lt;="&amp;date_end)+SUMIFS(Transactions!$H:$H,Transactions!$F:$F,A83,Transactions!$B:$B,"&gt;="&amp;date_begin,Transactions!$B:$B,"&lt;="&amp;date_end)</f>
        <v>0</v>
      </c>
      <c r="D83" s="135">
        <f t="shared" ref="D83:D91" ca="1" si="8">B83-C83</f>
        <v>0</v>
      </c>
      <c r="K83" s="153"/>
      <c r="L83" s="3"/>
    </row>
    <row r="84" spans="1:12" s="3" customFormat="1" x14ac:dyDescent="0.35">
      <c r="A84" s="7" t="s">
        <v>178</v>
      </c>
      <c r="B84" s="135">
        <f ca="1">SUM(OFFSET(INDIRECT("Budget!A"&amp;MATCH(Report!A84,Budget!$A:$A,0)),0,IF(ytd,1,$B$5),1,IF(ytd,$B$5,1)))</f>
        <v>0</v>
      </c>
      <c r="C84" s="135">
        <f>-SUMIFS(Transactions!$I:$I,Transactions!$F:$F,A84,Transactions!$B:$B,"&gt;="&amp;date_begin,Transactions!$B:$B,"&lt;="&amp;date_end)+SUMIFS(Transactions!$H:$H,Transactions!$F:$F,A84,Transactions!$B:$B,"&gt;="&amp;date_begin,Transactions!$B:$B,"&lt;="&amp;date_end)</f>
        <v>0</v>
      </c>
      <c r="D84" s="135">
        <f t="shared" ca="1" si="8"/>
        <v>0</v>
      </c>
      <c r="J84" s="7"/>
      <c r="K84" s="153"/>
      <c r="L84" s="10"/>
    </row>
    <row r="85" spans="1:12" x14ac:dyDescent="0.35">
      <c r="A85" s="7" t="s">
        <v>179</v>
      </c>
      <c r="B85" s="135">
        <f ca="1">SUM(OFFSET(INDIRECT("Budget!A"&amp;MATCH(Report!A85,Budget!$A:$A,0)),0,IF(ytd,1,$B$5),1,IF(ytd,$B$5,1)))</f>
        <v>0</v>
      </c>
      <c r="C85" s="135">
        <f>-SUMIFS(Transactions!$I:$I,Transactions!$F:$F,A85,Transactions!$B:$B,"&gt;="&amp;date_begin,Transactions!$B:$B,"&lt;="&amp;date_end)+SUMIFS(Transactions!$H:$H,Transactions!$F:$F,A85,Transactions!$B:$B,"&gt;="&amp;date_begin,Transactions!$B:$B,"&lt;="&amp;date_end)</f>
        <v>0</v>
      </c>
      <c r="D85" s="135">
        <f t="shared" ca="1" si="8"/>
        <v>0</v>
      </c>
      <c r="J85" s="7"/>
      <c r="L85" s="7"/>
    </row>
    <row r="86" spans="1:12" s="7" customFormat="1" x14ac:dyDescent="0.35">
      <c r="A86" s="7" t="s">
        <v>77</v>
      </c>
      <c r="B86" s="135">
        <f ca="1">SUM(OFFSET(INDIRECT("Budget!A"&amp;MATCH(Report!A86,Budget!$A:$A,0)),0,IF(ytd,1,$B$5),1,IF(ytd,$B$5,1)))</f>
        <v>0</v>
      </c>
      <c r="C86" s="135">
        <f>-SUMIFS(Transactions!$I:$I,Transactions!$F:$F,A86,Transactions!$B:$B,"&gt;="&amp;date_begin,Transactions!$B:$B,"&lt;="&amp;date_end)+SUMIFS(Transactions!$H:$H,Transactions!$F:$F,A86,Transactions!$B:$B,"&gt;="&amp;date_begin,Transactions!$B:$B,"&lt;="&amp;date_end)</f>
        <v>0</v>
      </c>
      <c r="D86" s="135">
        <f t="shared" ca="1" si="8"/>
        <v>0</v>
      </c>
      <c r="K86" s="153"/>
    </row>
    <row r="87" spans="1:12" s="7" customFormat="1" x14ac:dyDescent="0.35">
      <c r="A87" s="7" t="s">
        <v>78</v>
      </c>
      <c r="B87" s="135">
        <f ca="1">SUM(OFFSET(INDIRECT("Budget!A"&amp;MATCH(Report!A87,Budget!$A:$A,0)),0,IF(ytd,1,$B$5),1,IF(ytd,$B$5,1)))</f>
        <v>0</v>
      </c>
      <c r="C87" s="135">
        <f>-SUMIFS(Transactions!$I:$I,Transactions!$F:$F,A87,Transactions!$B:$B,"&gt;="&amp;date_begin,Transactions!$B:$B,"&lt;="&amp;date_end)+SUMIFS(Transactions!$H:$H,Transactions!$F:$F,A87,Transactions!$B:$B,"&gt;="&amp;date_begin,Transactions!$B:$B,"&lt;="&amp;date_end)</f>
        <v>0</v>
      </c>
      <c r="D87" s="135">
        <f ca="1">B87-C87</f>
        <v>0</v>
      </c>
      <c r="K87" s="153"/>
    </row>
    <row r="88" spans="1:12" s="7" customFormat="1" x14ac:dyDescent="0.35">
      <c r="A88" s="7" t="s">
        <v>180</v>
      </c>
      <c r="B88" s="135">
        <f ca="1">SUM(OFFSET(INDIRECT("Budget!A"&amp;MATCH(Report!A88,Budget!$A:$A,0)),0,IF(ytd,1,$B$5),1,IF(ytd,$B$5,1)))</f>
        <v>0</v>
      </c>
      <c r="C88" s="135">
        <f>-SUMIFS(Transactions!$I:$I,Transactions!$F:$F,A88,Transactions!$B:$B,"&gt;="&amp;date_begin,Transactions!$B:$B,"&lt;="&amp;date_end)+SUMIFS(Transactions!$H:$H,Transactions!$F:$F,A88,Transactions!$B:$B,"&gt;="&amp;date_begin,Transactions!$B:$B,"&lt;="&amp;date_end)</f>
        <v>0</v>
      </c>
      <c r="D88" s="135">
        <f ca="1">B88-C88</f>
        <v>0</v>
      </c>
      <c r="K88" s="153"/>
    </row>
    <row r="89" spans="1:12" s="7" customFormat="1" x14ac:dyDescent="0.35">
      <c r="A89" s="7" t="s">
        <v>181</v>
      </c>
      <c r="B89" s="135">
        <f ca="1">SUM(OFFSET(INDIRECT("Budget!A"&amp;MATCH(Report!A89,Budget!$A:$A,0)),0,IF(ytd,1,$B$5),1,IF(ytd,$B$5,1)))</f>
        <v>0</v>
      </c>
      <c r="C89" s="135">
        <f>-SUMIFS(Transactions!$I:$I,Transactions!$F:$F,A89,Transactions!$B:$B,"&gt;="&amp;date_begin,Transactions!$B:$B,"&lt;="&amp;date_end)+SUMIFS(Transactions!$H:$H,Transactions!$F:$F,A89,Transactions!$B:$B,"&gt;="&amp;date_begin,Transactions!$B:$B,"&lt;="&amp;date_end)</f>
        <v>0</v>
      </c>
      <c r="D89" s="135">
        <f ca="1">B89-C89</f>
        <v>0</v>
      </c>
      <c r="K89" s="153"/>
    </row>
    <row r="90" spans="1:12" s="7" customFormat="1" x14ac:dyDescent="0.35">
      <c r="A90" s="7" t="s">
        <v>127</v>
      </c>
      <c r="B90" s="135">
        <f ca="1">SUM(OFFSET(INDIRECT("Budget!A"&amp;MATCH(Report!A90,Budget!$A:$A,0)),0,IF(ytd,1,$B$5),1,IF(ytd,$B$5,1)))</f>
        <v>0</v>
      </c>
      <c r="C90" s="135">
        <f>-SUMIFS(Transactions!$I:$I,Transactions!$F:$F,A90,Transactions!$B:$B,"&gt;="&amp;date_begin,Transactions!$B:$B,"&lt;="&amp;date_end)+SUMIFS(Transactions!$H:$H,Transactions!$F:$F,A90,Transactions!$B:$B,"&gt;="&amp;date_begin,Transactions!$B:$B,"&lt;="&amp;date_end)</f>
        <v>0</v>
      </c>
      <c r="D90" s="135">
        <f t="shared" ca="1" si="8"/>
        <v>0</v>
      </c>
      <c r="J90" s="3"/>
      <c r="K90" s="153"/>
    </row>
    <row r="91" spans="1:12" s="7" customFormat="1" x14ac:dyDescent="0.35">
      <c r="A91" s="136" t="str">
        <f>"Total "&amp;A82</f>
        <v>Total HEALTH</v>
      </c>
      <c r="B91" s="137">
        <f ca="1">SUM(B82:B90)</f>
        <v>0</v>
      </c>
      <c r="C91" s="137">
        <f>SUM(C82:C90)</f>
        <v>0</v>
      </c>
      <c r="D91" s="137">
        <f t="shared" ca="1" si="8"/>
        <v>0</v>
      </c>
      <c r="J91" s="10"/>
      <c r="K91" s="153"/>
    </row>
    <row r="92" spans="1:12" s="7" customFormat="1" x14ac:dyDescent="0.35">
      <c r="A92" s="36" t="s">
        <v>190</v>
      </c>
      <c r="B92" s="37">
        <f ca="1">IF(B$9&gt;0,B91/B$9," - ")</f>
        <v>0</v>
      </c>
      <c r="C92" s="37">
        <f>IF(C$9&gt;0,C91/C$9," - ")</f>
        <v>0</v>
      </c>
      <c r="D92" s="9"/>
      <c r="E92" s="12"/>
      <c r="F92" s="12"/>
      <c r="K92" s="153"/>
    </row>
    <row r="93" spans="1:12" s="3" customFormat="1" ht="14" thickBot="1" x14ac:dyDescent="0.4">
      <c r="A93" s="139" t="s">
        <v>86</v>
      </c>
      <c r="B93" s="140" t="s">
        <v>115</v>
      </c>
      <c r="C93" s="141" t="s">
        <v>60</v>
      </c>
      <c r="D93" s="141" t="s">
        <v>107</v>
      </c>
      <c r="J93" s="7"/>
      <c r="K93" s="153"/>
      <c r="L93" s="10"/>
    </row>
    <row r="94" spans="1:12" x14ac:dyDescent="0.35">
      <c r="A94" s="7" t="s">
        <v>182</v>
      </c>
      <c r="B94" s="135">
        <f ca="1">SUM(OFFSET(INDIRECT("Budget!A"&amp;MATCH(Report!A94,Budget!$A:$A,0)),0,IF(ytd,1,$B$5),1,IF(ytd,$B$5,1)))</f>
        <v>0</v>
      </c>
      <c r="C94" s="135">
        <f>-SUMIFS(Transactions!$I:$I,Transactions!$F:$F,A94,Transactions!$B:$B,"&gt;="&amp;date_begin,Transactions!$B:$B,"&lt;="&amp;date_end)+SUMIFS(Transactions!$H:$H,Transactions!$F:$F,A94,Transactions!$B:$B,"&gt;="&amp;date_begin,Transactions!$B:$B,"&lt;="&amp;date_end)</f>
        <v>0</v>
      </c>
      <c r="D94" s="135">
        <f ca="1">B94-C94</f>
        <v>0</v>
      </c>
      <c r="J94" s="7"/>
      <c r="L94" s="7"/>
    </row>
    <row r="95" spans="1:12" s="7" customFormat="1" x14ac:dyDescent="0.35">
      <c r="A95" s="7" t="s">
        <v>66</v>
      </c>
      <c r="B95" s="135">
        <f ca="1">SUM(OFFSET(INDIRECT("Budget!A"&amp;MATCH(Report!A95,Budget!$A:$A,0)),0,IF(ytd,1,$B$5),1,IF(ytd,$B$5,1)))</f>
        <v>0</v>
      </c>
      <c r="C95" s="135">
        <f>-SUMIFS(Transactions!$I:$I,Transactions!$F:$F,A95,Transactions!$B:$B,"&gt;="&amp;date_begin,Transactions!$B:$B,"&lt;="&amp;date_end)+SUMIFS(Transactions!$H:$H,Transactions!$F:$F,A95,Transactions!$B:$B,"&gt;="&amp;date_begin,Transactions!$B:$B,"&lt;="&amp;date_end)</f>
        <v>77.7</v>
      </c>
      <c r="D95" s="135">
        <f t="shared" ref="D95:D100" ca="1" si="9">B95-C95</f>
        <v>-77.7</v>
      </c>
      <c r="K95" s="153"/>
    </row>
    <row r="96" spans="1:12" s="7" customFormat="1" x14ac:dyDescent="0.35">
      <c r="A96" s="184" t="s">
        <v>418</v>
      </c>
      <c r="B96" s="135">
        <f ca="1">SUM(OFFSET(INDIRECT("Budget!A"&amp;MATCH(Report!A96,Budget!$A:$A,0)),0,IF(ytd,1,$B$5),1,IF(ytd,$B$5,1)))</f>
        <v>0</v>
      </c>
      <c r="C96" s="135">
        <f>-SUMIFS(Transactions!$I:$I,Transactions!$F:$F,A96,Transactions!$B:$B,"&gt;="&amp;date_begin,Transactions!$B:$B,"&lt;="&amp;date_end)+SUMIFS(Transactions!$H:$H,Transactions!$F:$F,A96,Transactions!$B:$B,"&gt;="&amp;date_begin,Transactions!$B:$B,"&lt;="&amp;date_end)</f>
        <v>0</v>
      </c>
      <c r="D96" s="135">
        <f ca="1">B96-C96</f>
        <v>0</v>
      </c>
      <c r="K96" s="153"/>
    </row>
    <row r="97" spans="1:11" s="7" customFormat="1" x14ac:dyDescent="0.35">
      <c r="A97" s="7" t="s">
        <v>87</v>
      </c>
      <c r="B97" s="135">
        <f ca="1">SUM(OFFSET(INDIRECT("Budget!A"&amp;MATCH(Report!A97,Budget!$A:$A,0)),0,IF(ytd,1,$B$5),1,IF(ytd,$B$5,1)))</f>
        <v>0</v>
      </c>
      <c r="C97" s="135">
        <f>-SUMIFS(Transactions!$I:$I,Transactions!$F:$F,A97,Transactions!$B:$B,"&gt;="&amp;date_begin,Transactions!$B:$B,"&lt;="&amp;date_end)+SUMIFS(Transactions!$H:$H,Transactions!$F:$F,A97,Transactions!$B:$B,"&gt;="&amp;date_begin,Transactions!$B:$B,"&lt;="&amp;date_end)</f>
        <v>0</v>
      </c>
      <c r="D97" s="135">
        <f t="shared" ca="1" si="9"/>
        <v>0</v>
      </c>
      <c r="K97" s="153"/>
    </row>
    <row r="98" spans="1:11" s="7" customFormat="1" x14ac:dyDescent="0.35">
      <c r="A98" s="7" t="s">
        <v>183</v>
      </c>
      <c r="B98" s="135">
        <f ca="1">SUM(OFFSET(INDIRECT("Budget!A"&amp;MATCH(Report!A98,Budget!$A:$A,0)),0,IF(ytd,1,$B$5),1,IF(ytd,$B$5,1)))</f>
        <v>0</v>
      </c>
      <c r="C98" s="135">
        <f>-SUMIFS(Transactions!$I:$I,Transactions!$F:$F,A98,Transactions!$B:$B,"&gt;="&amp;date_begin,Transactions!$B:$B,"&lt;="&amp;date_end)+SUMIFS(Transactions!$H:$H,Transactions!$F:$F,A98,Transactions!$B:$B,"&gt;="&amp;date_begin,Transactions!$B:$B,"&lt;="&amp;date_end)</f>
        <v>0</v>
      </c>
      <c r="D98" s="135">
        <f t="shared" ca="1" si="9"/>
        <v>0</v>
      </c>
      <c r="K98" s="153"/>
    </row>
    <row r="99" spans="1:11" s="7" customFormat="1" x14ac:dyDescent="0.35">
      <c r="A99" s="7" t="s">
        <v>101</v>
      </c>
      <c r="B99" s="135">
        <f ca="1">SUM(OFFSET(INDIRECT("Budget!A"&amp;MATCH(Report!A99,Budget!$A:$A,0)),0,IF(ytd,1,$B$5),1,IF(ytd,$B$5,1)))</f>
        <v>0</v>
      </c>
      <c r="C99" s="135">
        <f>-SUMIFS(Transactions!$I:$I,Transactions!$F:$F,A99,Transactions!$B:$B,"&gt;="&amp;date_begin,Transactions!$B:$B,"&lt;="&amp;date_end)+SUMIFS(Transactions!$H:$H,Transactions!$F:$F,A99,Transactions!$B:$B,"&gt;="&amp;date_begin,Transactions!$B:$B,"&lt;="&amp;date_end)</f>
        <v>0</v>
      </c>
      <c r="D99" s="135">
        <f t="shared" ca="1" si="9"/>
        <v>0</v>
      </c>
      <c r="K99" s="153"/>
    </row>
    <row r="100" spans="1:11" s="7" customFormat="1" x14ac:dyDescent="0.35">
      <c r="A100" s="7" t="s">
        <v>125</v>
      </c>
      <c r="B100" s="135">
        <f ca="1">SUM(OFFSET(INDIRECT("Budget!A"&amp;MATCH(Report!A100,Budget!$A:$A,0)),0,IF(ytd,1,$B$5),1,IF(ytd,$B$5,1)))</f>
        <v>0</v>
      </c>
      <c r="C100" s="135">
        <f>-SUMIFS(Transactions!$I:$I,Transactions!$F:$F,A100,Transactions!$B:$B,"&gt;="&amp;date_begin,Transactions!$B:$B,"&lt;="&amp;date_end)+SUMIFS(Transactions!$H:$H,Transactions!$F:$F,A100,Transactions!$B:$B,"&gt;="&amp;date_begin,Transactions!$B:$B,"&lt;="&amp;date_end)</f>
        <v>0</v>
      </c>
      <c r="D100" s="135">
        <f t="shared" ca="1" si="9"/>
        <v>0</v>
      </c>
      <c r="K100" s="153"/>
    </row>
    <row r="101" spans="1:11" s="7" customFormat="1" x14ac:dyDescent="0.35">
      <c r="A101" s="136" t="str">
        <f>"Total "&amp;A93</f>
        <v>Total DAILY LIVING</v>
      </c>
      <c r="B101" s="137">
        <f ca="1">SUM(B93:B100)</f>
        <v>0</v>
      </c>
      <c r="C101" s="137">
        <f>SUM(C93:C100)</f>
        <v>77.7</v>
      </c>
      <c r="D101" s="137">
        <f ca="1">B101-C101</f>
        <v>-77.7</v>
      </c>
      <c r="K101" s="153"/>
    </row>
    <row r="102" spans="1:11" s="7" customFormat="1" x14ac:dyDescent="0.35">
      <c r="A102" s="36" t="s">
        <v>190</v>
      </c>
      <c r="B102" s="37">
        <f ca="1">IF(B$9&gt;0,B101/B$9," - ")</f>
        <v>0</v>
      </c>
      <c r="C102" s="37">
        <f>IF(C$9&gt;0,C101/C$9," - ")</f>
        <v>7.8224731498894584E-3</v>
      </c>
      <c r="D102" s="9"/>
      <c r="J102" s="10"/>
      <c r="K102" s="153"/>
    </row>
    <row r="103" spans="1:11" s="7" customFormat="1" ht="14" thickBot="1" x14ac:dyDescent="0.4">
      <c r="A103" s="139" t="s">
        <v>108</v>
      </c>
      <c r="B103" s="140" t="s">
        <v>115</v>
      </c>
      <c r="C103" s="141" t="s">
        <v>60</v>
      </c>
      <c r="D103" s="141" t="s">
        <v>107</v>
      </c>
      <c r="E103" s="12"/>
      <c r="F103" s="12"/>
      <c r="K103" s="153"/>
    </row>
    <row r="104" spans="1:11" s="3" customFormat="1" x14ac:dyDescent="0.35">
      <c r="A104" s="7" t="s">
        <v>324</v>
      </c>
      <c r="B104" s="135">
        <f ca="1">SUM(OFFSET(INDIRECT("Budget!A"&amp;MATCH(Report!A104,Budget!$A:$A,0)),0,IF(ytd,1,$B$5),1,IF(ytd,$B$5,1)))</f>
        <v>0</v>
      </c>
      <c r="C104" s="135">
        <f>-SUMIFS(Transactions!$I:$I,Transactions!$F:$F,A104,Transactions!$B:$B,"&gt;="&amp;date_begin,Transactions!$B:$B,"&lt;="&amp;date_end)+SUMIFS(Transactions!$H:$H,Transactions!$F:$F,A104,Transactions!$B:$B,"&gt;="&amp;date_begin,Transactions!$B:$B,"&lt;="&amp;date_end)</f>
        <v>0</v>
      </c>
      <c r="D104" s="135">
        <f t="shared" ref="D104:D109" ca="1" si="10">B104-C104</f>
        <v>0</v>
      </c>
      <c r="K104" s="153"/>
    </row>
    <row r="105" spans="1:11" s="3" customFormat="1" x14ac:dyDescent="0.35">
      <c r="A105" s="7" t="s">
        <v>70</v>
      </c>
      <c r="B105" s="135">
        <f ca="1">SUM(OFFSET(INDIRECT("Budget!A"&amp;MATCH(Report!A105,Budget!$A:$A,0)),0,IF(ytd,1,$B$5),1,IF(ytd,$B$5,1)))</f>
        <v>0</v>
      </c>
      <c r="C105" s="135">
        <f>-SUMIFS(Transactions!$I:$I,Transactions!$F:$F,A105,Transactions!$B:$B,"&gt;="&amp;date_begin,Transactions!$B:$B,"&lt;="&amp;date_end)+SUMIFS(Transactions!$H:$H,Transactions!$F:$F,A105,Transactions!$B:$B,"&gt;="&amp;date_begin,Transactions!$B:$B,"&lt;="&amp;date_end)</f>
        <v>0</v>
      </c>
      <c r="D105" s="135">
        <f t="shared" ca="1" si="10"/>
        <v>0</v>
      </c>
      <c r="J105" s="10"/>
      <c r="K105" s="153"/>
    </row>
    <row r="106" spans="1:11" s="3" customFormat="1" x14ac:dyDescent="0.35">
      <c r="A106" s="184" t="s">
        <v>438</v>
      </c>
      <c r="B106" s="135">
        <f ca="1">SUM(OFFSET(INDIRECT("Budget!A"&amp;MATCH(Report!A106,Budget!$A:$A,0)),0,IF(ytd,1,$B$5),1,IF(ytd,$B$5,1)))</f>
        <v>0</v>
      </c>
      <c r="C106" s="135">
        <f>-SUMIFS(Transactions!$I:$I,Transactions!$F:$F,A106,Transactions!$B:$B,"&gt;="&amp;date_begin,Transactions!$B:$B,"&lt;="&amp;date_end)+SUMIFS(Transactions!$H:$H,Transactions!$F:$F,A106,Transactions!$B:$B,"&gt;="&amp;date_begin,Transactions!$B:$B,"&lt;="&amp;date_end)</f>
        <v>0</v>
      </c>
      <c r="D106" s="135">
        <f t="shared" ca="1" si="10"/>
        <v>0</v>
      </c>
      <c r="J106" s="7"/>
      <c r="K106" s="153"/>
    </row>
    <row r="107" spans="1:11" x14ac:dyDescent="0.35">
      <c r="A107" s="7" t="s">
        <v>109</v>
      </c>
      <c r="B107" s="135">
        <f ca="1">SUM(OFFSET(INDIRECT("Budget!A"&amp;MATCH(Report!A107,Budget!$A:$A,0)),0,IF(ytd,1,$B$5),1,IF(ytd,$B$5,1)))</f>
        <v>0</v>
      </c>
      <c r="C107" s="135">
        <f>-SUMIFS(Transactions!$I:$I,Transactions!$F:$F,A107,Transactions!$B:$B,"&gt;="&amp;date_begin,Transactions!$B:$B,"&lt;="&amp;date_end)+SUMIFS(Transactions!$H:$H,Transactions!$F:$F,A107,Transactions!$B:$B,"&gt;="&amp;date_begin,Transactions!$B:$B,"&lt;="&amp;date_end)</f>
        <v>0</v>
      </c>
      <c r="D107" s="135">
        <f ca="1">B107-C107</f>
        <v>0</v>
      </c>
      <c r="J107" s="7"/>
    </row>
    <row r="108" spans="1:11" s="7" customFormat="1" x14ac:dyDescent="0.35">
      <c r="A108" s="7" t="s">
        <v>126</v>
      </c>
      <c r="B108" s="135">
        <f ca="1">SUM(OFFSET(INDIRECT("Budget!A"&amp;MATCH(Report!A108,Budget!$A:$A,0)),0,IF(ytd,1,$B$5),1,IF(ytd,$B$5,1)))</f>
        <v>0</v>
      </c>
      <c r="C108" s="135">
        <f>-SUMIFS(Transactions!$I:$I,Transactions!$F:$F,A108,Transactions!$B:$B,"&gt;="&amp;date_begin,Transactions!$B:$B,"&lt;="&amp;date_end)+SUMIFS(Transactions!$H:$H,Transactions!$F:$F,A108,Transactions!$B:$B,"&gt;="&amp;date_begin,Transactions!$B:$B,"&lt;="&amp;date_end)</f>
        <v>0</v>
      </c>
      <c r="D108" s="135">
        <f t="shared" ca="1" si="10"/>
        <v>0</v>
      </c>
      <c r="K108" s="153"/>
    </row>
    <row r="109" spans="1:11" s="7" customFormat="1" x14ac:dyDescent="0.35">
      <c r="A109" s="136" t="str">
        <f>"Total "&amp;A103</f>
        <v>Total CHILDREN</v>
      </c>
      <c r="B109" s="137">
        <f ca="1">SUM(B103:B108)</f>
        <v>0</v>
      </c>
      <c r="C109" s="137">
        <f>SUM(C103:C108)</f>
        <v>0</v>
      </c>
      <c r="D109" s="137">
        <f t="shared" ca="1" si="10"/>
        <v>0</v>
      </c>
      <c r="K109" s="153"/>
    </row>
    <row r="110" spans="1:11" s="7" customFormat="1" x14ac:dyDescent="0.35">
      <c r="A110" s="36" t="s">
        <v>190</v>
      </c>
      <c r="B110" s="37">
        <f ca="1">IF(B$9&gt;0,B109/B$9," - ")</f>
        <v>0</v>
      </c>
      <c r="C110" s="37">
        <f>IF(C$9&gt;0,C109/C$9," - ")</f>
        <v>0</v>
      </c>
      <c r="D110" s="9"/>
      <c r="K110" s="153"/>
    </row>
    <row r="111" spans="1:11" s="7" customFormat="1" ht="14" thickBot="1" x14ac:dyDescent="0.4">
      <c r="A111" s="139" t="s">
        <v>92</v>
      </c>
      <c r="B111" s="140" t="s">
        <v>115</v>
      </c>
      <c r="C111" s="141" t="s">
        <v>60</v>
      </c>
      <c r="D111" s="141" t="s">
        <v>107</v>
      </c>
      <c r="K111" s="153"/>
    </row>
    <row r="112" spans="1:11" s="7" customFormat="1" x14ac:dyDescent="0.35">
      <c r="A112" s="7" t="s">
        <v>94</v>
      </c>
      <c r="B112" s="135">
        <f ca="1">SUM(OFFSET(INDIRECT("Budget!A"&amp;MATCH(Report!A112,Budget!$A:$A,0)),0,IF(ytd,1,$B$5),1,IF(ytd,$B$5,1)))</f>
        <v>0</v>
      </c>
      <c r="C112" s="135">
        <f>-SUMIFS(Transactions!$I:$I,Transactions!$F:$F,A112,Transactions!$B:$B,"&gt;="&amp;date_begin,Transactions!$B:$B,"&lt;="&amp;date_end)+SUMIFS(Transactions!$H:$H,Transactions!$F:$F,A112,Transactions!$B:$B,"&gt;="&amp;date_begin,Transactions!$B:$B,"&lt;="&amp;date_end)</f>
        <v>0</v>
      </c>
      <c r="D112" s="135">
        <f t="shared" ref="D112:D119" ca="1" si="11">B112-C112</f>
        <v>0</v>
      </c>
      <c r="K112" s="153"/>
    </row>
    <row r="113" spans="1:11" s="7" customFormat="1" x14ac:dyDescent="0.35">
      <c r="A113" s="184" t="s">
        <v>416</v>
      </c>
      <c r="B113" s="135">
        <f ca="1">SUM(OFFSET(INDIRECT("Budget!A"&amp;MATCH(Report!A113,Budget!$A:$A,0)),0,IF(ytd,1,$B$5),1,IF(ytd,$B$5,1)))</f>
        <v>0</v>
      </c>
      <c r="C113" s="135">
        <f>-SUMIFS(Transactions!$I:$I,Transactions!$F:$F,A113,Transactions!$B:$B,"&gt;="&amp;date_begin,Transactions!$B:$B,"&lt;="&amp;date_end)+SUMIFS(Transactions!$H:$H,Transactions!$F:$F,A113,Transactions!$B:$B,"&gt;="&amp;date_begin,Transactions!$B:$B,"&lt;="&amp;date_end)</f>
        <v>0</v>
      </c>
      <c r="D113" s="135">
        <f t="shared" ca="1" si="11"/>
        <v>0</v>
      </c>
      <c r="E113" s="12"/>
      <c r="F113" s="12"/>
      <c r="K113" s="153"/>
    </row>
    <row r="114" spans="1:11" x14ac:dyDescent="0.35">
      <c r="A114" s="184" t="s">
        <v>456</v>
      </c>
      <c r="B114" s="135">
        <f ca="1">SUM(OFFSET(INDIRECT("Budget!A"&amp;MATCH(Report!A114,Budget!$A:$A,0)),0,IF(ytd,1,$B$5),1,IF(ytd,$B$5,1)))</f>
        <v>0</v>
      </c>
      <c r="C114" s="135">
        <f>-SUMIFS(Transactions!$I:$I,Transactions!$F:$F,A114,Transactions!$B:$B,"&gt;="&amp;date_begin,Transactions!$B:$B,"&lt;="&amp;date_end)+SUMIFS(Transactions!$H:$H,Transactions!$F:$F,A114,Transactions!$B:$B,"&gt;="&amp;date_begin,Transactions!$B:$B,"&lt;="&amp;date_end)</f>
        <v>0</v>
      </c>
      <c r="D114" s="135">
        <f t="shared" ca="1" si="11"/>
        <v>0</v>
      </c>
    </row>
    <row r="115" spans="1:11" x14ac:dyDescent="0.35">
      <c r="A115" s="7" t="s">
        <v>93</v>
      </c>
      <c r="B115" s="135">
        <f ca="1">SUM(OFFSET(INDIRECT("Budget!A"&amp;MATCH(Report!A115,Budget!$A:$A,0)),0,IF(ytd,1,$B$5),1,IF(ytd,$B$5,1)))</f>
        <v>0</v>
      </c>
      <c r="C115" s="135">
        <f>-SUMIFS(Transactions!$I:$I,Transactions!$F:$F,A115,Transactions!$B:$B,"&gt;="&amp;date_begin,Transactions!$B:$B,"&lt;="&amp;date_end)+SUMIFS(Transactions!$H:$H,Transactions!$F:$F,A115,Transactions!$B:$B,"&gt;="&amp;date_begin,Transactions!$B:$B,"&lt;="&amp;date_end)</f>
        <v>0</v>
      </c>
      <c r="D115" s="135">
        <f t="shared" ca="1" si="11"/>
        <v>0</v>
      </c>
    </row>
    <row r="116" spans="1:11" x14ac:dyDescent="0.35">
      <c r="A116" s="7" t="s">
        <v>95</v>
      </c>
      <c r="B116" s="135">
        <f ca="1">SUM(OFFSET(INDIRECT("Budget!A"&amp;MATCH(Report!A116,Budget!$A:$A,0)),0,IF(ytd,1,$B$5),1,IF(ytd,$B$5,1)))</f>
        <v>0</v>
      </c>
      <c r="C116" s="135">
        <f>-SUMIFS(Transactions!$I:$I,Transactions!$F:$F,A116,Transactions!$B:$B,"&gt;="&amp;date_begin,Transactions!$B:$B,"&lt;="&amp;date_end)+SUMIFS(Transactions!$H:$H,Transactions!$F:$F,A116,Transactions!$B:$B,"&gt;="&amp;date_begin,Transactions!$B:$B,"&lt;="&amp;date_end)</f>
        <v>0</v>
      </c>
      <c r="D116" s="135">
        <f t="shared" ca="1" si="11"/>
        <v>0</v>
      </c>
    </row>
    <row r="117" spans="1:11" x14ac:dyDescent="0.35">
      <c r="A117" s="7" t="s">
        <v>113</v>
      </c>
      <c r="B117" s="135">
        <f ca="1">SUM(OFFSET(INDIRECT("Budget!A"&amp;MATCH(Report!A117,Budget!$A:$A,0)),0,IF(ytd,1,$B$5),1,IF(ytd,$B$5,1)))</f>
        <v>0</v>
      </c>
      <c r="C117" s="135">
        <f>-SUMIFS(Transactions!$I:$I,Transactions!$F:$F,A117,Transactions!$B:$B,"&gt;="&amp;date_begin,Transactions!$B:$B,"&lt;="&amp;date_end)+SUMIFS(Transactions!$H:$H,Transactions!$F:$F,A117,Transactions!$B:$B,"&gt;="&amp;date_begin,Transactions!$B:$B,"&lt;="&amp;date_end)</f>
        <v>0</v>
      </c>
      <c r="D117" s="135">
        <f t="shared" ca="1" si="11"/>
        <v>0</v>
      </c>
    </row>
    <row r="118" spans="1:11" x14ac:dyDescent="0.35">
      <c r="A118" s="7" t="s">
        <v>129</v>
      </c>
      <c r="B118" s="135">
        <f ca="1">SUM(OFFSET(INDIRECT("Budget!A"&amp;MATCH(Report!A118,Budget!$A:$A,0)),0,IF(ytd,1,$B$5),1,IF(ytd,$B$5,1)))</f>
        <v>0</v>
      </c>
      <c r="C118" s="135">
        <f>-SUMIFS(Transactions!$I:$I,Transactions!$F:$F,A118,Transactions!$B:$B,"&gt;="&amp;date_begin,Transactions!$B:$B,"&lt;="&amp;date_end)+SUMIFS(Transactions!$H:$H,Transactions!$F:$F,A118,Transactions!$B:$B,"&gt;="&amp;date_begin,Transactions!$B:$B,"&lt;="&amp;date_end)</f>
        <v>0</v>
      </c>
      <c r="D118" s="135">
        <f t="shared" ca="1" si="11"/>
        <v>0</v>
      </c>
    </row>
    <row r="119" spans="1:11" x14ac:dyDescent="0.35">
      <c r="A119" s="136" t="str">
        <f>"Total "&amp;A111</f>
        <v>Total OBLIGATIONS</v>
      </c>
      <c r="B119" s="137">
        <f ca="1">SUM(B111:B118)</f>
        <v>0</v>
      </c>
      <c r="C119" s="137">
        <f>SUM(C111:C118)</f>
        <v>0</v>
      </c>
      <c r="D119" s="137">
        <f t="shared" ca="1" si="11"/>
        <v>0</v>
      </c>
    </row>
    <row r="120" spans="1:11" x14ac:dyDescent="0.35">
      <c r="A120" s="36" t="s">
        <v>190</v>
      </c>
      <c r="B120" s="37">
        <f ca="1">IF(B$9&gt;0,B119/B$9," - ")</f>
        <v>0</v>
      </c>
      <c r="C120" s="37">
        <f>IF(C$9&gt;0,C119/C$9," - ")</f>
        <v>0</v>
      </c>
      <c r="D120" s="9"/>
    </row>
    <row r="121" spans="1:11" ht="14" thickBot="1" x14ac:dyDescent="0.4">
      <c r="A121" s="139" t="s">
        <v>110</v>
      </c>
      <c r="B121" s="140" t="s">
        <v>115</v>
      </c>
      <c r="C121" s="141" t="s">
        <v>60</v>
      </c>
      <c r="D121" s="141" t="s">
        <v>107</v>
      </c>
    </row>
    <row r="122" spans="1:11" x14ac:dyDescent="0.35">
      <c r="A122" s="7" t="s">
        <v>111</v>
      </c>
      <c r="B122" s="135">
        <f ca="1">SUM(OFFSET(INDIRECT("Budget!A"&amp;MATCH(Report!A122,Budget!$A:$A,0)),0,IF(ytd,1,$B$5),1,IF(ytd,$B$5,1)))</f>
        <v>0</v>
      </c>
      <c r="C122" s="135">
        <f>-SUMIFS(Transactions!$I:$I,Transactions!$F:$F,A122,Transactions!$B:$B,"&gt;="&amp;date_begin,Transactions!$B:$B,"&lt;="&amp;date_end)+SUMIFS(Transactions!$H:$H,Transactions!$F:$F,A122,Transactions!$B:$B,"&gt;="&amp;date_begin,Transactions!$B:$B,"&lt;="&amp;date_end)</f>
        <v>0</v>
      </c>
      <c r="D122" s="135">
        <f ca="1">B122-C122</f>
        <v>0</v>
      </c>
    </row>
    <row r="123" spans="1:11" x14ac:dyDescent="0.35">
      <c r="A123" s="7" t="s">
        <v>112</v>
      </c>
      <c r="B123" s="135">
        <f ca="1">SUM(OFFSET(INDIRECT("Budget!A"&amp;MATCH(Report!A123,Budget!$A:$A,0)),0,IF(ytd,1,$B$5),1,IF(ytd,$B$5,1)))</f>
        <v>0</v>
      </c>
      <c r="C123" s="135">
        <f>-SUMIFS(Transactions!$I:$I,Transactions!$F:$F,A123,Transactions!$B:$B,"&gt;="&amp;date_begin,Transactions!$B:$B,"&lt;="&amp;date_end)+SUMIFS(Transactions!$H:$H,Transactions!$F:$F,A123,Transactions!$B:$B,"&gt;="&amp;date_begin,Transactions!$B:$B,"&lt;="&amp;date_end)</f>
        <v>0</v>
      </c>
      <c r="D123" s="135">
        <f ca="1">B123-C123</f>
        <v>0</v>
      </c>
    </row>
    <row r="124" spans="1:11" x14ac:dyDescent="0.35">
      <c r="A124" s="7" t="s">
        <v>130</v>
      </c>
      <c r="B124" s="135">
        <f ca="1">SUM(OFFSET(INDIRECT("Budget!A"&amp;MATCH(Report!A124,Budget!$A:$A,0)),0,IF(ytd,1,$B$5),1,IF(ytd,$B$5,1)))</f>
        <v>0</v>
      </c>
      <c r="C124" s="135">
        <f>-SUMIFS(Transactions!$I:$I,Transactions!$F:$F,A124,Transactions!$B:$B,"&gt;="&amp;date_begin,Transactions!$B:$B,"&lt;="&amp;date_end)+SUMIFS(Transactions!$H:$H,Transactions!$F:$F,A124,Transactions!$B:$B,"&gt;="&amp;date_begin,Transactions!$B:$B,"&lt;="&amp;date_end)</f>
        <v>0</v>
      </c>
      <c r="D124" s="135">
        <f ca="1">B124-C124</f>
        <v>0</v>
      </c>
    </row>
    <row r="125" spans="1:11" s="7" customFormat="1" x14ac:dyDescent="0.35">
      <c r="A125" s="136" t="str">
        <f>"Total "&amp;A121</f>
        <v>Total BUSINESS EXPENSE</v>
      </c>
      <c r="B125" s="137">
        <f ca="1">SUM(B121:B124)</f>
        <v>0</v>
      </c>
      <c r="C125" s="137">
        <f>SUM(C121:C124)</f>
        <v>0</v>
      </c>
      <c r="D125" s="137">
        <f ca="1">B125-C125</f>
        <v>0</v>
      </c>
      <c r="E125" s="12"/>
      <c r="F125" s="12"/>
      <c r="K125" s="153"/>
    </row>
    <row r="126" spans="1:11" x14ac:dyDescent="0.35">
      <c r="A126" s="36" t="s">
        <v>190</v>
      </c>
      <c r="B126" s="37">
        <f ca="1">IF(B$9&gt;0,B125/B$9," - ")</f>
        <v>0</v>
      </c>
      <c r="C126" s="37">
        <f>IF(C$9&gt;0,C125/C$9," - ")</f>
        <v>0</v>
      </c>
      <c r="D126" s="9"/>
    </row>
    <row r="127" spans="1:11" ht="14" thickBot="1" x14ac:dyDescent="0.4">
      <c r="A127" s="139" t="s">
        <v>79</v>
      </c>
      <c r="B127" s="140" t="s">
        <v>115</v>
      </c>
      <c r="C127" s="141" t="s">
        <v>60</v>
      </c>
      <c r="D127" s="141" t="s">
        <v>107</v>
      </c>
    </row>
    <row r="128" spans="1:11" x14ac:dyDescent="0.35">
      <c r="A128" s="7" t="s">
        <v>185</v>
      </c>
      <c r="B128" s="135">
        <f ca="1">SUM(OFFSET(INDIRECT("Budget!A"&amp;MATCH(Report!A128,Budget!$A:$A,0)),0,IF(ytd,1,$B$5),1,IF(ytd,$B$5,1)))</f>
        <v>0</v>
      </c>
      <c r="C128" s="135">
        <f>-SUMIFS(Transactions!$I:$I,Transactions!$F:$F,A128,Transactions!$B:$B,"&gt;="&amp;date_begin,Transactions!$B:$B,"&lt;="&amp;date_end)+SUMIFS(Transactions!$H:$H,Transactions!$F:$F,A128,Transactions!$B:$B,"&gt;="&amp;date_begin,Transactions!$B:$B,"&lt;="&amp;date_end)</f>
        <v>0</v>
      </c>
      <c r="D128" s="135">
        <f ca="1">B128-C128</f>
        <v>0</v>
      </c>
    </row>
    <row r="129" spans="1:11" x14ac:dyDescent="0.35">
      <c r="A129" s="7" t="s">
        <v>103</v>
      </c>
      <c r="B129" s="135">
        <f ca="1">SUM(OFFSET(INDIRECT("Budget!A"&amp;MATCH(Report!A129,Budget!$A:$A,0)),0,IF(ytd,1,$B$5),1,IF(ytd,$B$5,1)))</f>
        <v>0</v>
      </c>
      <c r="C129" s="135">
        <f>-SUMIFS(Transactions!$I:$I,Transactions!$F:$F,A129,Transactions!$B:$B,"&gt;="&amp;date_begin,Transactions!$B:$B,"&lt;="&amp;date_end)+SUMIFS(Transactions!$H:$H,Transactions!$F:$F,A129,Transactions!$B:$B,"&gt;="&amp;date_begin,Transactions!$B:$B,"&lt;="&amp;date_end)</f>
        <v>0</v>
      </c>
      <c r="D129" s="135">
        <f t="shared" ref="D129:D142" ca="1" si="12">B129-C129</f>
        <v>0</v>
      </c>
    </row>
    <row r="130" spans="1:11" x14ac:dyDescent="0.35">
      <c r="A130" s="7" t="s">
        <v>58</v>
      </c>
      <c r="B130" s="135">
        <f ca="1">SUM(OFFSET(INDIRECT("Budget!A"&amp;MATCH(Report!A130,Budget!$A:$A,0)),0,IF(ytd,1,$B$5),1,IF(ytd,$B$5,1)))</f>
        <v>11.09</v>
      </c>
      <c r="C130" s="135">
        <f>-SUMIFS(Transactions!$I:$I,Transactions!$F:$F,A130,Transactions!$B:$B,"&gt;="&amp;date_begin,Transactions!$B:$B,"&lt;="&amp;date_end)+SUMIFS(Transactions!$H:$H,Transactions!$F:$F,A130,Transactions!$B:$B,"&gt;="&amp;date_begin,Transactions!$B:$B,"&lt;="&amp;date_end)</f>
        <v>11.09</v>
      </c>
      <c r="D130" s="135">
        <f t="shared" ca="1" si="12"/>
        <v>0</v>
      </c>
    </row>
    <row r="131" spans="1:11" x14ac:dyDescent="0.35">
      <c r="A131" s="7" t="s">
        <v>104</v>
      </c>
      <c r="B131" s="135">
        <f ca="1">SUM(OFFSET(INDIRECT("Budget!A"&amp;MATCH(Report!A131,Budget!$A:$A,0)),0,IF(ytd,1,$B$5),1,IF(ytd,$B$5,1)))</f>
        <v>0</v>
      </c>
      <c r="C131" s="135">
        <f>-SUMIFS(Transactions!$I:$I,Transactions!$F:$F,A131,Transactions!$B:$B,"&gt;="&amp;date_begin,Transactions!$B:$B,"&lt;="&amp;date_end)+SUMIFS(Transactions!$H:$H,Transactions!$F:$F,A131,Transactions!$B:$B,"&gt;="&amp;date_begin,Transactions!$B:$B,"&lt;="&amp;date_end)</f>
        <v>0</v>
      </c>
      <c r="D131" s="135">
        <f t="shared" ca="1" si="12"/>
        <v>0</v>
      </c>
    </row>
    <row r="132" spans="1:11" x14ac:dyDescent="0.35">
      <c r="A132" s="7" t="s">
        <v>81</v>
      </c>
      <c r="B132" s="135">
        <f ca="1">SUM(OFFSET(INDIRECT("Budget!A"&amp;MATCH(Report!A132,Budget!$A:$A,0)),0,IF(ytd,1,$B$5),1,IF(ytd,$B$5,1)))</f>
        <v>0</v>
      </c>
      <c r="C132" s="135">
        <f>-SUMIFS(Transactions!$I:$I,Transactions!$F:$F,A132,Transactions!$B:$B,"&gt;="&amp;date_begin,Transactions!$B:$B,"&lt;="&amp;date_end)+SUMIFS(Transactions!$H:$H,Transactions!$F:$F,A132,Transactions!$B:$B,"&gt;="&amp;date_begin,Transactions!$B:$B,"&lt;="&amp;date_end)</f>
        <v>0</v>
      </c>
      <c r="D132" s="135">
        <f t="shared" ca="1" si="12"/>
        <v>0</v>
      </c>
    </row>
    <row r="133" spans="1:11" x14ac:dyDescent="0.35">
      <c r="A133" s="7" t="s">
        <v>102</v>
      </c>
      <c r="B133" s="135">
        <f ca="1">SUM(OFFSET(INDIRECT("Budget!A"&amp;MATCH(Report!A133,Budget!$A:$A,0)),0,IF(ytd,1,$B$5),1,IF(ytd,$B$5,1)))</f>
        <v>0</v>
      </c>
      <c r="C133" s="135">
        <f>-SUMIFS(Transactions!$I:$I,Transactions!$F:$F,A133,Transactions!$B:$B,"&gt;="&amp;date_begin,Transactions!$B:$B,"&lt;="&amp;date_end)+SUMIFS(Transactions!$H:$H,Transactions!$F:$F,A133,Transactions!$B:$B,"&gt;="&amp;date_begin,Transactions!$B:$B,"&lt;="&amp;date_end)</f>
        <v>0</v>
      </c>
      <c r="D133" s="135">
        <f t="shared" ca="1" si="12"/>
        <v>0</v>
      </c>
    </row>
    <row r="134" spans="1:11" x14ac:dyDescent="0.35">
      <c r="A134" s="184" t="s">
        <v>441</v>
      </c>
      <c r="B134" s="135">
        <f ca="1">SUM(OFFSET(INDIRECT("Budget!A"&amp;MATCH(Report!A134,Budget!$A:$A,0)),0,IF(ytd,1,$B$5),1,IF(ytd,$B$5,1)))</f>
        <v>0</v>
      </c>
      <c r="C134" s="135">
        <f>-SUMIFS(Transactions!$I:$I,Transactions!$F:$F,A134,Transactions!$B:$B,"&gt;="&amp;date_begin,Transactions!$B:$B,"&lt;="&amp;date_end)+SUMIFS(Transactions!$H:$H,Transactions!$F:$F,A134,Transactions!$B:$B,"&gt;="&amp;date_begin,Transactions!$B:$B,"&lt;="&amp;date_end)</f>
        <v>0</v>
      </c>
      <c r="D134" s="135">
        <f t="shared" ca="1" si="12"/>
        <v>0</v>
      </c>
    </row>
    <row r="135" spans="1:11" x14ac:dyDescent="0.35">
      <c r="A135" s="184" t="s">
        <v>440</v>
      </c>
      <c r="B135" s="135">
        <f ca="1">SUM(OFFSET(INDIRECT("Budget!A"&amp;MATCH(Report!A135,Budget!$A:$A,0)),0,IF(ytd,1,$B$5),1,IF(ytd,$B$5,1)))</f>
        <v>0</v>
      </c>
      <c r="C135" s="135">
        <f>-SUMIFS(Transactions!$I:$I,Transactions!$F:$F,A135,Transactions!$B:$B,"&gt;="&amp;date_begin,Transactions!$B:$B,"&lt;="&amp;date_end)+SUMIFS(Transactions!$H:$H,Transactions!$F:$F,A135,Transactions!$B:$B,"&gt;="&amp;date_begin,Transactions!$B:$B,"&lt;="&amp;date_end)</f>
        <v>524.52</v>
      </c>
      <c r="D135" s="135">
        <f t="shared" ca="1" si="12"/>
        <v>-524.52</v>
      </c>
    </row>
    <row r="136" spans="1:11" x14ac:dyDescent="0.35">
      <c r="A136" s="7" t="s">
        <v>83</v>
      </c>
      <c r="B136" s="135">
        <f ca="1">SUM(OFFSET(INDIRECT("Budget!A"&amp;MATCH(Report!A136,Budget!$A:$A,0)),0,IF(ytd,1,$B$5),1,IF(ytd,$B$5,1)))</f>
        <v>0</v>
      </c>
      <c r="C136" s="135">
        <f>-SUMIFS(Transactions!$I:$I,Transactions!$F:$F,A136,Transactions!$B:$B,"&gt;="&amp;date_begin,Transactions!$B:$B,"&lt;="&amp;date_end)+SUMIFS(Transactions!$H:$H,Transactions!$F:$F,A136,Transactions!$B:$B,"&gt;="&amp;date_begin,Transactions!$B:$B,"&lt;="&amp;date_end)</f>
        <v>0</v>
      </c>
      <c r="D136" s="135">
        <f t="shared" ca="1" si="12"/>
        <v>0</v>
      </c>
    </row>
    <row r="137" spans="1:11" x14ac:dyDescent="0.35">
      <c r="A137" s="184" t="s">
        <v>439</v>
      </c>
      <c r="B137" s="135">
        <f ca="1">SUM(OFFSET(INDIRECT("Budget!A"&amp;MATCH(Report!A137,Budget!$A:$A,0)),0,IF(ytd,1,$B$5),1,IF(ytd,$B$5,1)))</f>
        <v>0</v>
      </c>
      <c r="C137" s="135">
        <f>-SUMIFS(Transactions!$I:$I,Transactions!$F:$F,A137,Transactions!$B:$B,"&gt;="&amp;date_begin,Transactions!$B:$B,"&lt;="&amp;date_end)+SUMIFS(Transactions!$H:$H,Transactions!$F:$F,A137,Transactions!$B:$B,"&gt;="&amp;date_begin,Transactions!$B:$B,"&lt;="&amp;date_end)</f>
        <v>0</v>
      </c>
      <c r="D137" s="135">
        <f t="shared" ca="1" si="12"/>
        <v>0</v>
      </c>
    </row>
    <row r="138" spans="1:11" s="7" customFormat="1" x14ac:dyDescent="0.35">
      <c r="A138" s="7" t="s">
        <v>84</v>
      </c>
      <c r="B138" s="135">
        <f ca="1">SUM(OFFSET(INDIRECT("Budget!A"&amp;MATCH(Report!A138,Budget!$A:$A,0)),0,IF(ytd,1,$B$5),1,IF(ytd,$B$5,1)))</f>
        <v>0</v>
      </c>
      <c r="C138" s="135">
        <f>-SUMIFS(Transactions!$I:$I,Transactions!$F:$F,A138,Transactions!$B:$B,"&gt;="&amp;date_begin,Transactions!$B:$B,"&lt;="&amp;date_end)+SUMIFS(Transactions!$H:$H,Transactions!$F:$F,A138,Transactions!$B:$B,"&gt;="&amp;date_begin,Transactions!$B:$B,"&lt;="&amp;date_end)</f>
        <v>0</v>
      </c>
      <c r="D138" s="135">
        <f t="shared" ca="1" si="12"/>
        <v>0</v>
      </c>
      <c r="E138" s="12"/>
      <c r="F138" s="12"/>
      <c r="K138" s="153"/>
    </row>
    <row r="139" spans="1:11" x14ac:dyDescent="0.35">
      <c r="A139" s="7" t="s">
        <v>82</v>
      </c>
      <c r="B139" s="135">
        <f ca="1">SUM(OFFSET(INDIRECT("Budget!A"&amp;MATCH(Report!A139,Budget!$A:$A,0)),0,IF(ytd,1,$B$5),1,IF(ytd,$B$5,1)))</f>
        <v>0</v>
      </c>
      <c r="C139" s="135">
        <f>-SUMIFS(Transactions!$I:$I,Transactions!$F:$F,A139,Transactions!$B:$B,"&gt;="&amp;date_begin,Transactions!$B:$B,"&lt;="&amp;date_end)+SUMIFS(Transactions!$H:$H,Transactions!$F:$F,A139,Transactions!$B:$B,"&gt;="&amp;date_begin,Transactions!$B:$B,"&lt;="&amp;date_end)</f>
        <v>0</v>
      </c>
      <c r="D139" s="135">
        <f t="shared" ca="1" si="12"/>
        <v>0</v>
      </c>
    </row>
    <row r="140" spans="1:11" x14ac:dyDescent="0.35">
      <c r="A140" s="7" t="s">
        <v>105</v>
      </c>
      <c r="B140" s="135">
        <f ca="1">SUM(OFFSET(INDIRECT("Budget!A"&amp;MATCH(Report!A140,Budget!$A:$A,0)),0,IF(ytd,1,$B$5),1,IF(ytd,$B$5,1)))</f>
        <v>0</v>
      </c>
      <c r="C140" s="135">
        <f>-SUMIFS(Transactions!$I:$I,Transactions!$F:$F,A140,Transactions!$B:$B,"&gt;="&amp;date_begin,Transactions!$B:$B,"&lt;="&amp;date_end)+SUMIFS(Transactions!$H:$H,Transactions!$F:$F,A140,Transactions!$B:$B,"&gt;="&amp;date_begin,Transactions!$B:$B,"&lt;="&amp;date_end)</f>
        <v>0</v>
      </c>
      <c r="D140" s="135">
        <f t="shared" ca="1" si="12"/>
        <v>0</v>
      </c>
    </row>
    <row r="141" spans="1:11" x14ac:dyDescent="0.35">
      <c r="A141" s="7" t="s">
        <v>131</v>
      </c>
      <c r="B141" s="135">
        <f ca="1">SUM(OFFSET(INDIRECT("Budget!A"&amp;MATCH(Report!A141,Budget!$A:$A,0)),0,IF(ytd,1,$B$5),1,IF(ytd,$B$5,1)))</f>
        <v>0</v>
      </c>
      <c r="C141" s="135">
        <f>-SUMIFS(Transactions!$I:$I,Transactions!$F:$F,A141,Transactions!$B:$B,"&gt;="&amp;date_begin,Transactions!$B:$B,"&lt;="&amp;date_end)+SUMIFS(Transactions!$H:$H,Transactions!$F:$F,A141,Transactions!$B:$B,"&gt;="&amp;date_begin,Transactions!$B:$B,"&lt;="&amp;date_end)</f>
        <v>0</v>
      </c>
      <c r="D141" s="135">
        <f t="shared" ca="1" si="12"/>
        <v>0</v>
      </c>
    </row>
    <row r="142" spans="1:11" x14ac:dyDescent="0.35">
      <c r="A142" s="136" t="str">
        <f>"Total "&amp;A127</f>
        <v>Total ENTERTAINMENT</v>
      </c>
      <c r="B142" s="137">
        <f ca="1">SUM(B127:B141)</f>
        <v>11.09</v>
      </c>
      <c r="C142" s="137">
        <f>SUM(C127:C141)</f>
        <v>535.61</v>
      </c>
      <c r="D142" s="137">
        <f t="shared" ca="1" si="12"/>
        <v>-524.52</v>
      </c>
    </row>
    <row r="143" spans="1:11" x14ac:dyDescent="0.35">
      <c r="A143" s="36" t="s">
        <v>190</v>
      </c>
      <c r="B143" s="37">
        <f ca="1">IF(B$9&gt;0,B142/B$9," - ")</f>
        <v>2.2179999999999999E-3</v>
      </c>
      <c r="C143" s="37">
        <f>IF(C$9&gt;0,C142/C$9," - ")</f>
        <v>5.3922713562577773E-2</v>
      </c>
      <c r="D143" s="9"/>
    </row>
    <row r="144" spans="1:11" s="7" customFormat="1" ht="14" thickBot="1" x14ac:dyDescent="0.4">
      <c r="A144" s="139" t="s">
        <v>85</v>
      </c>
      <c r="B144" s="140" t="s">
        <v>115</v>
      </c>
      <c r="C144" s="141" t="s">
        <v>60</v>
      </c>
      <c r="D144" s="141" t="s">
        <v>107</v>
      </c>
      <c r="E144" s="12"/>
      <c r="F144" s="12"/>
      <c r="K144" s="153"/>
    </row>
    <row r="145" spans="1:4" x14ac:dyDescent="0.35">
      <c r="A145" s="7" t="s">
        <v>80</v>
      </c>
      <c r="B145" s="135">
        <f ca="1">SUM(OFFSET(INDIRECT("Budget!A"&amp;MATCH(Report!A145,Budget!$A:$A,0)),0,IF(ytd,1,$B$5),1,IF(ytd,$B$5,1)))</f>
        <v>0</v>
      </c>
      <c r="C145" s="135">
        <f>-SUMIFS(Transactions!$I:$I,Transactions!$F:$F,A145,Transactions!$B:$B,"&gt;="&amp;date_begin,Transactions!$B:$B,"&lt;="&amp;date_end)+SUMIFS(Transactions!$H:$H,Transactions!$F:$F,A145,Transactions!$B:$B,"&gt;="&amp;date_begin,Transactions!$B:$B,"&lt;="&amp;date_end)</f>
        <v>0</v>
      </c>
      <c r="D145" s="135">
        <f ca="1">B145-C145</f>
        <v>0</v>
      </c>
    </row>
    <row r="146" spans="1:4" x14ac:dyDescent="0.35">
      <c r="A146" s="7" t="s">
        <v>411</v>
      </c>
      <c r="B146" s="135">
        <f ca="1">SUM(OFFSET(INDIRECT("Budget!A"&amp;MATCH(Report!A146,Budget!$A:$A,0)),0,IF(ytd,1,$B$5),1,IF(ytd,$B$5,1)))</f>
        <v>0</v>
      </c>
      <c r="C146" s="135">
        <f>-SUMIFS(Transactions!$I:$I,Transactions!$F:$F,A146,Transactions!$B:$B,"&gt;="&amp;date_begin,Transactions!$B:$B,"&lt;="&amp;date_end)+SUMIFS(Transactions!$H:$H,Transactions!$F:$F,A146,Transactions!$B:$B,"&gt;="&amp;date_begin,Transactions!$B:$B,"&lt;="&amp;date_end)</f>
        <v>0</v>
      </c>
      <c r="D146" s="135">
        <f ca="1">B146-C146</f>
        <v>0</v>
      </c>
    </row>
    <row r="147" spans="1:4" x14ac:dyDescent="0.35">
      <c r="A147" s="7" t="s">
        <v>186</v>
      </c>
      <c r="B147" s="135">
        <f ca="1">SUM(OFFSET(INDIRECT("Budget!A"&amp;MATCH(Report!A147,Budget!$A:$A,0)),0,IF(ytd,1,$B$5),1,IF(ytd,$B$5,1)))</f>
        <v>0</v>
      </c>
      <c r="C147" s="135">
        <f>-SUMIFS(Transactions!$I:$I,Transactions!$F:$F,A147,Transactions!$B:$B,"&gt;="&amp;date_begin,Transactions!$B:$B,"&lt;="&amp;date_end)+SUMIFS(Transactions!$H:$H,Transactions!$F:$F,A147,Transactions!$B:$B,"&gt;="&amp;date_begin,Transactions!$B:$B,"&lt;="&amp;date_end)</f>
        <v>0</v>
      </c>
      <c r="D147" s="135">
        <f ca="1">B147-C147</f>
        <v>0</v>
      </c>
    </row>
    <row r="148" spans="1:4" x14ac:dyDescent="0.35">
      <c r="A148" s="7" t="s">
        <v>132</v>
      </c>
      <c r="B148" s="135">
        <f ca="1">SUM(OFFSET(INDIRECT("Budget!A"&amp;MATCH(Report!A148,Budget!$A:$A,0)),0,IF(ytd,1,$B$5),1,IF(ytd,$B$5,1)))</f>
        <v>0</v>
      </c>
      <c r="C148" s="135">
        <f>-SUMIFS(Transactions!$I:$I,Transactions!$F:$F,A148,Transactions!$B:$B,"&gt;="&amp;date_begin,Transactions!$B:$B,"&lt;="&amp;date_end)+SUMIFS(Transactions!$H:$H,Transactions!$F:$F,A148,Transactions!$B:$B,"&gt;="&amp;date_begin,Transactions!$B:$B,"&lt;="&amp;date_end)</f>
        <v>0</v>
      </c>
      <c r="D148" s="135">
        <f ca="1">B148-C148</f>
        <v>0</v>
      </c>
    </row>
    <row r="149" spans="1:4" x14ac:dyDescent="0.35">
      <c r="A149" s="136" t="str">
        <f>"Total "&amp;A144</f>
        <v>Total SUBSCRIPTIONS</v>
      </c>
      <c r="B149" s="137">
        <f ca="1">SUM(B144:B148)</f>
        <v>0</v>
      </c>
      <c r="C149" s="137">
        <f>SUM(C144:C148)</f>
        <v>0</v>
      </c>
      <c r="D149" s="137">
        <f ca="1">B149-C149</f>
        <v>0</v>
      </c>
    </row>
    <row r="150" spans="1:4" x14ac:dyDescent="0.35">
      <c r="A150" s="36" t="s">
        <v>190</v>
      </c>
      <c r="B150" s="37">
        <f ca="1">IF(B$9&gt;0,B149/B$9," - ")</f>
        <v>0</v>
      </c>
      <c r="C150" s="37">
        <f>IF(C$9&gt;0,C149/C$9," - ")</f>
        <v>0</v>
      </c>
      <c r="D150" s="9"/>
    </row>
    <row r="151" spans="1:4" ht="14" thickBot="1" x14ac:dyDescent="0.4">
      <c r="A151" s="139" t="s">
        <v>68</v>
      </c>
      <c r="B151" s="140" t="s">
        <v>115</v>
      </c>
      <c r="C151" s="141" t="s">
        <v>60</v>
      </c>
      <c r="D151" s="141" t="s">
        <v>107</v>
      </c>
    </row>
    <row r="152" spans="1:4" x14ac:dyDescent="0.35">
      <c r="A152" s="7" t="s">
        <v>89</v>
      </c>
      <c r="B152" s="135">
        <f ca="1">SUM(OFFSET(INDIRECT("Budget!A"&amp;MATCH(Report!A152,Budget!$A:$A,0)),0,IF(ytd,1,$B$5),1,IF(ytd,$B$5,1)))</f>
        <v>0</v>
      </c>
      <c r="C152" s="135">
        <f>-SUMIFS(Transactions!$I:$I,Transactions!$F:$F,A152,Transactions!$B:$B,"&gt;="&amp;date_begin,Transactions!$B:$B,"&lt;="&amp;date_end)+SUMIFS(Transactions!$H:$H,Transactions!$F:$F,A152,Transactions!$B:$B,"&gt;="&amp;date_begin,Transactions!$B:$B,"&lt;="&amp;date_end)</f>
        <v>135.24</v>
      </c>
      <c r="D152" s="135">
        <f ca="1">B152-C152</f>
        <v>-135.24</v>
      </c>
    </row>
    <row r="153" spans="1:4" x14ac:dyDescent="0.35">
      <c r="A153" s="7" t="s">
        <v>59</v>
      </c>
      <c r="B153" s="135">
        <f ca="1">SUM(OFFSET(INDIRECT("Budget!A"&amp;MATCH(Report!A153,Budget!$A:$A,0)),0,IF(ytd,1,$B$5),1,IF(ytd,$B$5,1)))</f>
        <v>0</v>
      </c>
      <c r="C153" s="135">
        <f>-SUMIFS(Transactions!$I:$I,Transactions!$F:$F,A153,Transactions!$B:$B,"&gt;="&amp;date_begin,Transactions!$B:$B,"&lt;="&amp;date_end)+SUMIFS(Transactions!$H:$H,Transactions!$F:$F,A153,Transactions!$B:$B,"&gt;="&amp;date_begin,Transactions!$B:$B,"&lt;="&amp;date_end)</f>
        <v>0</v>
      </c>
      <c r="D153" s="135">
        <f ca="1">B153-C153</f>
        <v>0</v>
      </c>
    </row>
    <row r="154" spans="1:4" x14ac:dyDescent="0.35">
      <c r="A154" s="7" t="s">
        <v>133</v>
      </c>
      <c r="B154" s="135">
        <f ca="1">SUM(OFFSET(INDIRECT("Budget!A"&amp;MATCH(Report!A154,Budget!$A:$A,0)),0,IF(ytd,1,$B$5),1,IF(ytd,$B$5,1)))</f>
        <v>0</v>
      </c>
      <c r="C154" s="135">
        <f>-SUMIFS(Transactions!$I:$I,Transactions!$F:$F,A154,Transactions!$B:$B,"&gt;="&amp;date_begin,Transactions!$B:$B,"&lt;="&amp;date_end)+SUMIFS(Transactions!$H:$H,Transactions!$F:$F,A154,Transactions!$B:$B,"&gt;="&amp;date_begin,Transactions!$B:$B,"&lt;="&amp;date_end)</f>
        <v>0</v>
      </c>
      <c r="D154" s="135">
        <f ca="1">B154-C154</f>
        <v>0</v>
      </c>
    </row>
    <row r="155" spans="1:4" x14ac:dyDescent="0.35">
      <c r="A155" s="136" t="str">
        <f>"Total "&amp;A151</f>
        <v>Total MISCELLANEOUS</v>
      </c>
      <c r="B155" s="137">
        <f ca="1">SUM(B152:B154)</f>
        <v>0</v>
      </c>
      <c r="C155" s="137">
        <f>SUM(C152:C154)</f>
        <v>135.24</v>
      </c>
      <c r="D155" s="137">
        <f ca="1">B155-C155</f>
        <v>-135.24</v>
      </c>
    </row>
    <row r="156" spans="1:4" x14ac:dyDescent="0.35">
      <c r="A156" s="36" t="s">
        <v>190</v>
      </c>
      <c r="B156" s="37">
        <f ca="1">IF(B$9&gt;0,B155/B$9," - ")</f>
        <v>0</v>
      </c>
      <c r="C156" s="37">
        <f>IF(C$9&gt;0,C155/C$9," - ")</f>
        <v>1.3615331644672464E-2</v>
      </c>
      <c r="D156" s="9"/>
    </row>
    <row r="157" spans="1:4" x14ac:dyDescent="0.35">
      <c r="A157" s="7"/>
      <c r="B157" s="7"/>
      <c r="C157" s="7"/>
      <c r="D157" s="7"/>
    </row>
    <row r="158" spans="1:4" x14ac:dyDescent="0.35">
      <c r="A158" s="7"/>
      <c r="B158" s="7"/>
      <c r="C158" s="7"/>
      <c r="D158" s="7"/>
    </row>
    <row r="159" spans="1:4" x14ac:dyDescent="0.35">
      <c r="A159" s="7"/>
      <c r="B159" s="7"/>
      <c r="C159" s="7"/>
      <c r="D159" s="7"/>
    </row>
    <row r="161" spans="1:11" s="7" customFormat="1" x14ac:dyDescent="0.35">
      <c r="A161" s="10"/>
      <c r="B161" s="10"/>
      <c r="C161" s="10"/>
      <c r="D161" s="10"/>
      <c r="E161" s="12"/>
      <c r="F161" s="12"/>
      <c r="K161" s="153"/>
    </row>
    <row r="168" spans="1:11" s="7" customFormat="1" x14ac:dyDescent="0.35">
      <c r="A168" s="10"/>
      <c r="B168" s="10"/>
      <c r="C168" s="10"/>
      <c r="D168" s="10"/>
      <c r="E168" s="12"/>
      <c r="F168" s="12"/>
      <c r="K168" s="153"/>
    </row>
    <row r="174" spans="1:11" s="7" customFormat="1" x14ac:dyDescent="0.35">
      <c r="A174" s="10"/>
      <c r="B174" s="10"/>
      <c r="C174" s="10"/>
      <c r="D174" s="10"/>
      <c r="E174" s="12"/>
      <c r="F174" s="12"/>
      <c r="K174" s="153"/>
    </row>
  </sheetData>
  <mergeCells count="4">
    <mergeCell ref="K7:K10"/>
    <mergeCell ref="K14:K15"/>
    <mergeCell ref="K3:K5"/>
    <mergeCell ref="K11:K13"/>
  </mergeCells>
  <phoneticPr fontId="0" type="noConversion"/>
  <conditionalFormatting sqref="B128:C141 D152:D155 B122:C124 D122:D125 B94:C100 B83:C90 D94:D101 B64:C67 B54:C60 B43:C50 D54:D61 D43:D51 B145:C148 G8:I21 D64:D68 D83:D91 D128:D142 D145:D149 B152:C154 B39:C39 D39:D40 B23:C26 D23:D27 B30:C35 D30:D36 B104:C108 D104:D109 B112:C118 D112:D119 B71:C79 D71:D80">
    <cfRule type="cellIs" dxfId="7" priority="1" stopIfTrue="1" operator="lessThan">
      <formula>0</formula>
    </cfRule>
  </conditionalFormatting>
  <conditionalFormatting sqref="A152:A154 A145:A148 A128:A141 A122:A124 A94:A100 A83:A90 A64:A67 A54:A60 A43:A50 A39 A23:A26 A30:A35 A71:A79 A104:A108 A112:A118">
    <cfRule type="expression" dxfId="6" priority="2" stopIfTrue="1">
      <formula>ISERROR(MATCH(A23,categories,0))</formula>
    </cfRule>
  </conditionalFormatting>
  <dataValidations count="1">
    <dataValidation type="list" allowBlank="1" showInputMessage="1" showErrorMessage="1" sqref="G4" xr:uid="{00000000-0002-0000-0400-000000000000}">
      <formula1>"Yes,No"</formula1>
    </dataValidation>
  </dataValidations>
  <hyperlinks>
    <hyperlink ref="A2" r:id="rId1" xr:uid="{00000000-0004-0000-0400-000000000000}"/>
  </hyperlinks>
  <pageMargins left="0.5" right="0.5" top="0.25" bottom="0.25" header="0.5" footer="0.25"/>
  <pageSetup scale="85" fitToHeight="0" orientation="portrait" r:id="rId2"/>
  <headerFooter alignWithMargins="0"/>
  <ignoredErrors>
    <ignoredError sqref="D10" formula="1"/>
  </ignoredErrors>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Q148"/>
  <sheetViews>
    <sheetView showGridLines="0" workbookViewId="0">
      <selection activeCell="B36" sqref="B36"/>
    </sheetView>
  </sheetViews>
  <sheetFormatPr defaultColWidth="8" defaultRowHeight="13.5" x14ac:dyDescent="0.35"/>
  <cols>
    <col min="1" max="1" width="24.8984375" style="16" customWidth="1"/>
    <col min="2" max="13" width="7.59765625" style="16" customWidth="1"/>
    <col min="14" max="15" width="8.3984375" style="16" customWidth="1"/>
    <col min="16" max="16" width="8" style="16"/>
    <col min="17" max="17" width="31.09765625" style="16" customWidth="1"/>
    <col min="18" max="16384" width="8" style="16"/>
  </cols>
  <sheetData>
    <row r="1" spans="1:17" ht="23" x14ac:dyDescent="0.35">
      <c r="A1" s="158" t="s">
        <v>389</v>
      </c>
      <c r="B1" s="89"/>
      <c r="C1" s="89"/>
      <c r="D1" s="89"/>
      <c r="E1" s="89"/>
      <c r="F1" s="89"/>
      <c r="G1" s="90"/>
      <c r="H1" s="91"/>
      <c r="I1" s="92"/>
      <c r="J1" s="92"/>
      <c r="K1" s="92"/>
      <c r="L1" s="92"/>
      <c r="M1" s="92"/>
      <c r="N1" s="92"/>
      <c r="O1" s="92"/>
      <c r="Q1" s="152" t="s">
        <v>367</v>
      </c>
    </row>
    <row r="2" spans="1:17" x14ac:dyDescent="0.35">
      <c r="A2" s="93" t="s">
        <v>57</v>
      </c>
      <c r="B2" s="167"/>
      <c r="C2" s="115"/>
      <c r="D2" s="115"/>
      <c r="E2" s="115"/>
      <c r="F2" s="115"/>
      <c r="G2" s="115"/>
      <c r="H2" s="175" t="s">
        <v>402</v>
      </c>
      <c r="I2" s="187">
        <f>Report!B4</f>
        <v>44562</v>
      </c>
      <c r="J2" s="188"/>
      <c r="K2" s="115"/>
      <c r="L2" s="115"/>
      <c r="M2" s="115"/>
      <c r="N2" s="95"/>
      <c r="O2" s="84"/>
      <c r="Q2" s="179" t="s">
        <v>403</v>
      </c>
    </row>
    <row r="4" spans="1:17" ht="15" customHeight="1" x14ac:dyDescent="0.35">
      <c r="A4" s="18" t="s">
        <v>143</v>
      </c>
      <c r="B4" s="168">
        <v>1000</v>
      </c>
      <c r="M4" s="19" t="s">
        <v>114</v>
      </c>
      <c r="N4" s="20" t="s">
        <v>144</v>
      </c>
      <c r="O4" s="20" t="s">
        <v>145</v>
      </c>
      <c r="Q4" s="179" t="s">
        <v>390</v>
      </c>
    </row>
    <row r="5" spans="1:17" x14ac:dyDescent="0.35">
      <c r="A5" s="169" t="s">
        <v>62</v>
      </c>
      <c r="B5" s="165">
        <f>B19</f>
        <v>9932.92</v>
      </c>
      <c r="C5" s="165">
        <f t="shared" ref="C5:M5" si="0">C19</f>
        <v>0</v>
      </c>
      <c r="D5" s="165">
        <f t="shared" si="0"/>
        <v>0</v>
      </c>
      <c r="E5" s="165">
        <f t="shared" si="0"/>
        <v>0</v>
      </c>
      <c r="F5" s="165">
        <f t="shared" si="0"/>
        <v>0</v>
      </c>
      <c r="G5" s="165">
        <f t="shared" si="0"/>
        <v>0</v>
      </c>
      <c r="H5" s="165">
        <f t="shared" si="0"/>
        <v>0</v>
      </c>
      <c r="I5" s="165">
        <f t="shared" si="0"/>
        <v>0</v>
      </c>
      <c r="J5" s="165">
        <f t="shared" si="0"/>
        <v>0</v>
      </c>
      <c r="K5" s="165">
        <f t="shared" si="0"/>
        <v>0</v>
      </c>
      <c r="L5" s="165">
        <f t="shared" si="0"/>
        <v>0</v>
      </c>
      <c r="M5" s="165">
        <f t="shared" si="0"/>
        <v>0</v>
      </c>
      <c r="N5" s="21">
        <f>SUM(B5:M5)</f>
        <v>9932.92</v>
      </c>
      <c r="O5" s="21">
        <f>N5/COLUMNS(B5:M5)</f>
        <v>827.74333333333334</v>
      </c>
      <c r="Q5" s="163"/>
    </row>
    <row r="6" spans="1:17" x14ac:dyDescent="0.35">
      <c r="A6" s="170" t="s">
        <v>63</v>
      </c>
      <c r="B6" s="166">
        <f t="shared" ref="B6:M6" si="1">B43+B93+B101+B72+B83+B60+B32+B53+B28+B111+B117+B134+B141+B147</f>
        <v>9224.7800000000007</v>
      </c>
      <c r="C6" s="166">
        <f t="shared" si="1"/>
        <v>2627.31</v>
      </c>
      <c r="D6" s="166">
        <f t="shared" si="1"/>
        <v>0</v>
      </c>
      <c r="E6" s="166">
        <f t="shared" si="1"/>
        <v>0</v>
      </c>
      <c r="F6" s="166">
        <f t="shared" si="1"/>
        <v>0</v>
      </c>
      <c r="G6" s="166">
        <f t="shared" si="1"/>
        <v>0</v>
      </c>
      <c r="H6" s="166">
        <f t="shared" si="1"/>
        <v>0</v>
      </c>
      <c r="I6" s="166">
        <f t="shared" si="1"/>
        <v>0</v>
      </c>
      <c r="J6" s="166">
        <f t="shared" si="1"/>
        <v>0</v>
      </c>
      <c r="K6" s="166">
        <f t="shared" si="1"/>
        <v>0</v>
      </c>
      <c r="L6" s="166">
        <f t="shared" si="1"/>
        <v>0</v>
      </c>
      <c r="M6" s="166">
        <f t="shared" si="1"/>
        <v>0</v>
      </c>
      <c r="N6" s="164">
        <f>SUM(B6:M6)</f>
        <v>11852.09</v>
      </c>
      <c r="O6" s="21">
        <f>N6/COLUMNS(B6:M6)</f>
        <v>987.67416666666668</v>
      </c>
      <c r="Q6" s="1" t="s">
        <v>393</v>
      </c>
    </row>
    <row r="7" spans="1:17" x14ac:dyDescent="0.35">
      <c r="A7" s="169" t="s">
        <v>146</v>
      </c>
      <c r="B7" s="165">
        <f>B5-B6</f>
        <v>708.13999999999942</v>
      </c>
      <c r="C7" s="165">
        <f t="shared" ref="C7:M7" si="2">C5-C6</f>
        <v>-2627.31</v>
      </c>
      <c r="D7" s="165">
        <f t="shared" si="2"/>
        <v>0</v>
      </c>
      <c r="E7" s="165">
        <f t="shared" si="2"/>
        <v>0</v>
      </c>
      <c r="F7" s="165">
        <f t="shared" si="2"/>
        <v>0</v>
      </c>
      <c r="G7" s="165">
        <f t="shared" si="2"/>
        <v>0</v>
      </c>
      <c r="H7" s="165">
        <f t="shared" si="2"/>
        <v>0</v>
      </c>
      <c r="I7" s="165">
        <f t="shared" si="2"/>
        <v>0</v>
      </c>
      <c r="J7" s="165">
        <f t="shared" si="2"/>
        <v>0</v>
      </c>
      <c r="K7" s="165">
        <f t="shared" si="2"/>
        <v>0</v>
      </c>
      <c r="L7" s="165">
        <f t="shared" si="2"/>
        <v>0</v>
      </c>
      <c r="M7" s="165">
        <f t="shared" si="2"/>
        <v>0</v>
      </c>
      <c r="N7" s="21">
        <f>SUM(B7:M7)</f>
        <v>-1919.1700000000005</v>
      </c>
      <c r="O7" s="21">
        <f>N7/COLUMNS(B7:M7)</f>
        <v>-159.93083333333337</v>
      </c>
      <c r="Q7" s="1" t="s">
        <v>394</v>
      </c>
    </row>
    <row r="8" spans="1:17" x14ac:dyDescent="0.35">
      <c r="A8" s="171" t="s">
        <v>395</v>
      </c>
      <c r="B8" s="98">
        <f>B4+B7</f>
        <v>1708.1399999999994</v>
      </c>
      <c r="C8" s="98">
        <f>B8+C7</f>
        <v>-919.17000000000053</v>
      </c>
      <c r="D8" s="98">
        <f t="shared" ref="D8:M8" si="3">C8+D7</f>
        <v>-919.17000000000053</v>
      </c>
      <c r="E8" s="98">
        <f t="shared" si="3"/>
        <v>-919.17000000000053</v>
      </c>
      <c r="F8" s="98">
        <f t="shared" si="3"/>
        <v>-919.17000000000053</v>
      </c>
      <c r="G8" s="98">
        <f t="shared" si="3"/>
        <v>-919.17000000000053</v>
      </c>
      <c r="H8" s="98">
        <f t="shared" si="3"/>
        <v>-919.17000000000053</v>
      </c>
      <c r="I8" s="98">
        <f t="shared" si="3"/>
        <v>-919.17000000000053</v>
      </c>
      <c r="J8" s="98">
        <f t="shared" si="3"/>
        <v>-919.17000000000053</v>
      </c>
      <c r="K8" s="98">
        <f t="shared" si="3"/>
        <v>-919.17000000000053</v>
      </c>
      <c r="L8" s="98">
        <f t="shared" si="3"/>
        <v>-919.17000000000053</v>
      </c>
      <c r="M8" s="98">
        <f t="shared" si="3"/>
        <v>-919.17000000000053</v>
      </c>
    </row>
    <row r="9" spans="1:17" x14ac:dyDescent="0.35">
      <c r="A9" s="17"/>
      <c r="O9" s="22" t="s">
        <v>148</v>
      </c>
      <c r="Q9" s="1" t="s">
        <v>391</v>
      </c>
    </row>
    <row r="10" spans="1:17" ht="15" thickBot="1" x14ac:dyDescent="0.4">
      <c r="A10" s="23"/>
      <c r="B10" s="80">
        <f t="shared" ref="B10:M10" si="4">B11</f>
        <v>44562</v>
      </c>
      <c r="C10" s="80">
        <f t="shared" si="4"/>
        <v>44593</v>
      </c>
      <c r="D10" s="80">
        <f t="shared" si="4"/>
        <v>44621</v>
      </c>
      <c r="E10" s="80">
        <f t="shared" si="4"/>
        <v>44652</v>
      </c>
      <c r="F10" s="80">
        <f t="shared" si="4"/>
        <v>44682</v>
      </c>
      <c r="G10" s="80">
        <f t="shared" si="4"/>
        <v>44713</v>
      </c>
      <c r="H10" s="80">
        <f t="shared" si="4"/>
        <v>44743</v>
      </c>
      <c r="I10" s="80">
        <f t="shared" si="4"/>
        <v>44774</v>
      </c>
      <c r="J10" s="80">
        <f t="shared" si="4"/>
        <v>44805</v>
      </c>
      <c r="K10" s="80">
        <f t="shared" si="4"/>
        <v>44835</v>
      </c>
      <c r="L10" s="80">
        <f t="shared" si="4"/>
        <v>44866</v>
      </c>
      <c r="M10" s="80">
        <f t="shared" si="4"/>
        <v>44896</v>
      </c>
      <c r="N10" s="24" t="s">
        <v>144</v>
      </c>
      <c r="O10" s="24" t="s">
        <v>149</v>
      </c>
      <c r="Q10" s="1" t="s">
        <v>392</v>
      </c>
    </row>
    <row r="11" spans="1:17" x14ac:dyDescent="0.35">
      <c r="A11" s="181" t="s">
        <v>387</v>
      </c>
      <c r="B11" s="180">
        <f>DATE(YEAR(I2),MONTH(I2),1)</f>
        <v>44562</v>
      </c>
      <c r="C11" s="180">
        <f t="shared" ref="C11:M11" si="5">DATE(YEAR(B11+35),MONTH(B11+35),1)</f>
        <v>44593</v>
      </c>
      <c r="D11" s="180">
        <f t="shared" si="5"/>
        <v>44621</v>
      </c>
      <c r="E11" s="180">
        <f t="shared" si="5"/>
        <v>44652</v>
      </c>
      <c r="F11" s="180">
        <f t="shared" si="5"/>
        <v>44682</v>
      </c>
      <c r="G11" s="180">
        <f t="shared" si="5"/>
        <v>44713</v>
      </c>
      <c r="H11" s="180">
        <f t="shared" si="5"/>
        <v>44743</v>
      </c>
      <c r="I11" s="180">
        <f t="shared" si="5"/>
        <v>44774</v>
      </c>
      <c r="J11" s="180">
        <f t="shared" si="5"/>
        <v>44805</v>
      </c>
      <c r="K11" s="180">
        <f t="shared" si="5"/>
        <v>44835</v>
      </c>
      <c r="L11" s="180">
        <f t="shared" si="5"/>
        <v>44866</v>
      </c>
      <c r="M11" s="180">
        <f t="shared" si="5"/>
        <v>44896</v>
      </c>
      <c r="O11" s="22"/>
    </row>
    <row r="12" spans="1:17" x14ac:dyDescent="0.35">
      <c r="A12" s="181" t="s">
        <v>388</v>
      </c>
      <c r="B12" s="180">
        <f t="shared" ref="B12:M12" si="6">DATE(YEAR(B11+35),MONTH(B11+35),1)-1</f>
        <v>44592</v>
      </c>
      <c r="C12" s="180">
        <f t="shared" si="6"/>
        <v>44620</v>
      </c>
      <c r="D12" s="180">
        <f t="shared" si="6"/>
        <v>44651</v>
      </c>
      <c r="E12" s="180">
        <f t="shared" si="6"/>
        <v>44681</v>
      </c>
      <c r="F12" s="180">
        <f t="shared" si="6"/>
        <v>44712</v>
      </c>
      <c r="G12" s="180">
        <f t="shared" si="6"/>
        <v>44742</v>
      </c>
      <c r="H12" s="180">
        <f t="shared" si="6"/>
        <v>44773</v>
      </c>
      <c r="I12" s="180">
        <f t="shared" si="6"/>
        <v>44804</v>
      </c>
      <c r="J12" s="180">
        <f t="shared" si="6"/>
        <v>44834</v>
      </c>
      <c r="K12" s="180">
        <f t="shared" si="6"/>
        <v>44865</v>
      </c>
      <c r="L12" s="180">
        <f t="shared" si="6"/>
        <v>44895</v>
      </c>
      <c r="M12" s="180">
        <f t="shared" si="6"/>
        <v>44926</v>
      </c>
      <c r="O12" s="22"/>
    </row>
    <row r="14" spans="1:17" s="25" customFormat="1" x14ac:dyDescent="0.35">
      <c r="A14" s="100" t="s">
        <v>61</v>
      </c>
      <c r="B14" s="101"/>
      <c r="C14" s="101"/>
      <c r="D14" s="101"/>
      <c r="E14" s="101"/>
      <c r="F14" s="101"/>
      <c r="G14" s="101"/>
      <c r="H14" s="101"/>
      <c r="I14" s="101"/>
      <c r="J14" s="101"/>
      <c r="K14" s="101"/>
      <c r="L14" s="101"/>
      <c r="M14" s="101"/>
      <c r="N14" s="101"/>
      <c r="O14" s="101"/>
    </row>
    <row r="15" spans="1:17" s="25" customFormat="1" ht="12" x14ac:dyDescent="0.35">
      <c r="A15" s="25" t="s">
        <v>412</v>
      </c>
      <c r="B15" s="160">
        <f>SUMIFS(Transactions!$I:$I,Transactions!$F:$F,YearlyReport!$A15,Transactions!$B:$B,"&gt;="&amp;B$11,Transactions!$B:$B,"&lt;="&amp;B$12)-SUMIFS(Transactions!$H:$H,Transactions!$F:$F,YearlyReport!$A15,Transactions!$B:$B,"&gt;="&amp;B$11,Transactions!$B:$B,"&lt;="&amp;B$12)</f>
        <v>4932.92</v>
      </c>
      <c r="C15" s="160">
        <f>SUMIFS(Transactions!$I:$I,Transactions!$F:$F,YearlyReport!$A15,Transactions!$B:$B,"&gt;="&amp;C$11,Transactions!$B:$B,"&lt;="&amp;C$12)-SUMIFS(Transactions!$H:$H,Transactions!$F:$F,YearlyReport!$A15,Transactions!$B:$B,"&gt;="&amp;C$11,Transactions!$B:$B,"&lt;="&amp;C$12)</f>
        <v>0</v>
      </c>
      <c r="D15" s="160">
        <f>SUMIFS(Transactions!$I:$I,Transactions!$F:$F,YearlyReport!$A15,Transactions!$B:$B,"&gt;="&amp;D$11,Transactions!$B:$B,"&lt;="&amp;D$12)-SUMIFS(Transactions!$H:$H,Transactions!$F:$F,YearlyReport!$A15,Transactions!$B:$B,"&gt;="&amp;D$11,Transactions!$B:$B,"&lt;="&amp;D$12)</f>
        <v>0</v>
      </c>
      <c r="E15" s="160">
        <f>SUMIFS(Transactions!$I:$I,Transactions!$F:$F,YearlyReport!$A15,Transactions!$B:$B,"&gt;="&amp;E$11,Transactions!$B:$B,"&lt;="&amp;E$12)-SUMIFS(Transactions!$H:$H,Transactions!$F:$F,YearlyReport!$A15,Transactions!$B:$B,"&gt;="&amp;E$11,Transactions!$B:$B,"&lt;="&amp;E$12)</f>
        <v>0</v>
      </c>
      <c r="F15" s="160">
        <f>SUMIFS(Transactions!$I:$I,Transactions!$F:$F,YearlyReport!$A15,Transactions!$B:$B,"&gt;="&amp;F$11,Transactions!$B:$B,"&lt;="&amp;F$12)-SUMIFS(Transactions!$H:$H,Transactions!$F:$F,YearlyReport!$A15,Transactions!$B:$B,"&gt;="&amp;F$11,Transactions!$B:$B,"&lt;="&amp;F$12)</f>
        <v>0</v>
      </c>
      <c r="G15" s="160">
        <f>SUMIFS(Transactions!$I:$I,Transactions!$F:$F,YearlyReport!$A15,Transactions!$B:$B,"&gt;="&amp;G$11,Transactions!$B:$B,"&lt;="&amp;G$12)-SUMIFS(Transactions!$H:$H,Transactions!$F:$F,YearlyReport!$A15,Transactions!$B:$B,"&gt;="&amp;G$11,Transactions!$B:$B,"&lt;="&amp;G$12)</f>
        <v>0</v>
      </c>
      <c r="H15" s="160">
        <f>SUMIFS(Transactions!$I:$I,Transactions!$F:$F,YearlyReport!$A15,Transactions!$B:$B,"&gt;="&amp;H$11,Transactions!$B:$B,"&lt;="&amp;H$12)-SUMIFS(Transactions!$H:$H,Transactions!$F:$F,YearlyReport!$A15,Transactions!$B:$B,"&gt;="&amp;H$11,Transactions!$B:$B,"&lt;="&amp;H$12)</f>
        <v>0</v>
      </c>
      <c r="I15" s="160">
        <f>SUMIFS(Transactions!$I:$I,Transactions!$F:$F,YearlyReport!$A15,Transactions!$B:$B,"&gt;="&amp;I$11,Transactions!$B:$B,"&lt;="&amp;I$12)-SUMIFS(Transactions!$H:$H,Transactions!$F:$F,YearlyReport!$A15,Transactions!$B:$B,"&gt;="&amp;I$11,Transactions!$B:$B,"&lt;="&amp;I$12)</f>
        <v>0</v>
      </c>
      <c r="J15" s="160">
        <f>SUMIFS(Transactions!$I:$I,Transactions!$F:$F,YearlyReport!$A15,Transactions!$B:$B,"&gt;="&amp;J$11,Transactions!$B:$B,"&lt;="&amp;J$12)-SUMIFS(Transactions!$H:$H,Transactions!$F:$F,YearlyReport!$A15,Transactions!$B:$B,"&gt;="&amp;J$11,Transactions!$B:$B,"&lt;="&amp;J$12)</f>
        <v>0</v>
      </c>
      <c r="K15" s="160">
        <f>SUMIFS(Transactions!$I:$I,Transactions!$F:$F,YearlyReport!$A15,Transactions!$B:$B,"&gt;="&amp;K$11,Transactions!$B:$B,"&lt;="&amp;K$12)-SUMIFS(Transactions!$H:$H,Transactions!$F:$F,YearlyReport!$A15,Transactions!$B:$B,"&gt;="&amp;K$11,Transactions!$B:$B,"&lt;="&amp;K$12)</f>
        <v>0</v>
      </c>
      <c r="L15" s="160">
        <f>SUMIFS(Transactions!$I:$I,Transactions!$F:$F,YearlyReport!$A15,Transactions!$B:$B,"&gt;="&amp;L$11,Transactions!$B:$B,"&lt;="&amp;L$12)-SUMIFS(Transactions!$H:$H,Transactions!$F:$F,YearlyReport!$A15,Transactions!$B:$B,"&gt;="&amp;L$11,Transactions!$B:$B,"&lt;="&amp;L$12)</f>
        <v>0</v>
      </c>
      <c r="M15" s="160">
        <f>SUMIFS(Transactions!$I:$I,Transactions!$F:$F,YearlyReport!$A15,Transactions!$B:$B,"&gt;="&amp;M$11,Transactions!$B:$B,"&lt;="&amp;M$12)-SUMIFS(Transactions!$H:$H,Transactions!$F:$F,YearlyReport!$A15,Transactions!$B:$B,"&gt;="&amp;M$11,Transactions!$B:$B,"&lt;="&amp;M$12)</f>
        <v>0</v>
      </c>
      <c r="N15" s="21">
        <f t="shared" ref="N15:N18" si="7">SUM(B15:M15)</f>
        <v>4932.92</v>
      </c>
      <c r="O15" s="21">
        <f t="shared" ref="O15:O18" si="8">N15/COLUMNS(B15:M15)</f>
        <v>411.07666666666665</v>
      </c>
    </row>
    <row r="16" spans="1:17" s="25" customFormat="1" ht="12" x14ac:dyDescent="0.35">
      <c r="A16" s="25" t="s">
        <v>65</v>
      </c>
      <c r="B16" s="161">
        <f>SUMIFS(Transactions!$I:$I,Transactions!$F:$F,YearlyReport!$A16,Transactions!$B:$B,"&gt;="&amp;B$11,Transactions!$B:$B,"&lt;="&amp;B$12)-SUMIFS(Transactions!$H:$H,Transactions!$F:$F,YearlyReport!$A16,Transactions!$B:$B,"&gt;="&amp;B$11,Transactions!$B:$B,"&lt;="&amp;B$12)</f>
        <v>0</v>
      </c>
      <c r="C16" s="161">
        <f>SUMIFS(Transactions!$I:$I,Transactions!$F:$F,YearlyReport!$A16,Transactions!$B:$B,"&gt;="&amp;C$11,Transactions!$B:$B,"&lt;="&amp;C$12)-SUMIFS(Transactions!$H:$H,Transactions!$F:$F,YearlyReport!$A16,Transactions!$B:$B,"&gt;="&amp;C$11,Transactions!$B:$B,"&lt;="&amp;C$12)</f>
        <v>0</v>
      </c>
      <c r="D16" s="161">
        <f>SUMIFS(Transactions!$I:$I,Transactions!$F:$F,YearlyReport!$A16,Transactions!$B:$B,"&gt;="&amp;D$11,Transactions!$B:$B,"&lt;="&amp;D$12)-SUMIFS(Transactions!$H:$H,Transactions!$F:$F,YearlyReport!$A16,Transactions!$B:$B,"&gt;="&amp;D$11,Transactions!$B:$B,"&lt;="&amp;D$12)</f>
        <v>0</v>
      </c>
      <c r="E16" s="161">
        <f>SUMIFS(Transactions!$I:$I,Transactions!$F:$F,YearlyReport!$A16,Transactions!$B:$B,"&gt;="&amp;E$11,Transactions!$B:$B,"&lt;="&amp;E$12)-SUMIFS(Transactions!$H:$H,Transactions!$F:$F,YearlyReport!$A16,Transactions!$B:$B,"&gt;="&amp;E$11,Transactions!$B:$B,"&lt;="&amp;E$12)</f>
        <v>0</v>
      </c>
      <c r="F16" s="161">
        <f>SUMIFS(Transactions!$I:$I,Transactions!$F:$F,YearlyReport!$A16,Transactions!$B:$B,"&gt;="&amp;F$11,Transactions!$B:$B,"&lt;="&amp;F$12)-SUMIFS(Transactions!$H:$H,Transactions!$F:$F,YearlyReport!$A16,Transactions!$B:$B,"&gt;="&amp;F$11,Transactions!$B:$B,"&lt;="&amp;F$12)</f>
        <v>0</v>
      </c>
      <c r="G16" s="161">
        <f>SUMIFS(Transactions!$I:$I,Transactions!$F:$F,YearlyReport!$A16,Transactions!$B:$B,"&gt;="&amp;G$11,Transactions!$B:$B,"&lt;="&amp;G$12)-SUMIFS(Transactions!$H:$H,Transactions!$F:$F,YearlyReport!$A16,Transactions!$B:$B,"&gt;="&amp;G$11,Transactions!$B:$B,"&lt;="&amp;G$12)</f>
        <v>0</v>
      </c>
      <c r="H16" s="161">
        <f>SUMIFS(Transactions!$I:$I,Transactions!$F:$F,YearlyReport!$A16,Transactions!$B:$B,"&gt;="&amp;H$11,Transactions!$B:$B,"&lt;="&amp;H$12)-SUMIFS(Transactions!$H:$H,Transactions!$F:$F,YearlyReport!$A16,Transactions!$B:$B,"&gt;="&amp;H$11,Transactions!$B:$B,"&lt;="&amp;H$12)</f>
        <v>0</v>
      </c>
      <c r="I16" s="161">
        <f>SUMIFS(Transactions!$I:$I,Transactions!$F:$F,YearlyReport!$A16,Transactions!$B:$B,"&gt;="&amp;I$11,Transactions!$B:$B,"&lt;="&amp;I$12)-SUMIFS(Transactions!$H:$H,Transactions!$F:$F,YearlyReport!$A16,Transactions!$B:$B,"&gt;="&amp;I$11,Transactions!$B:$B,"&lt;="&amp;I$12)</f>
        <v>0</v>
      </c>
      <c r="J16" s="161">
        <f>SUMIFS(Transactions!$I:$I,Transactions!$F:$F,YearlyReport!$A16,Transactions!$B:$B,"&gt;="&amp;J$11,Transactions!$B:$B,"&lt;="&amp;J$12)-SUMIFS(Transactions!$H:$H,Transactions!$F:$F,YearlyReport!$A16,Transactions!$B:$B,"&gt;="&amp;J$11,Transactions!$B:$B,"&lt;="&amp;J$12)</f>
        <v>0</v>
      </c>
      <c r="K16" s="161">
        <f>SUMIFS(Transactions!$I:$I,Transactions!$F:$F,YearlyReport!$A16,Transactions!$B:$B,"&gt;="&amp;K$11,Transactions!$B:$B,"&lt;="&amp;K$12)-SUMIFS(Transactions!$H:$H,Transactions!$F:$F,YearlyReport!$A16,Transactions!$B:$B,"&gt;="&amp;K$11,Transactions!$B:$B,"&lt;="&amp;K$12)</f>
        <v>0</v>
      </c>
      <c r="L16" s="161">
        <f>SUMIFS(Transactions!$I:$I,Transactions!$F:$F,YearlyReport!$A16,Transactions!$B:$B,"&gt;="&amp;L$11,Transactions!$B:$B,"&lt;="&amp;L$12)-SUMIFS(Transactions!$H:$H,Transactions!$F:$F,YearlyReport!$A16,Transactions!$B:$B,"&gt;="&amp;L$11,Transactions!$B:$B,"&lt;="&amp;L$12)</f>
        <v>0</v>
      </c>
      <c r="M16" s="161">
        <f>SUMIFS(Transactions!$I:$I,Transactions!$F:$F,YearlyReport!$A16,Transactions!$B:$B,"&gt;="&amp;M$11,Transactions!$B:$B,"&lt;="&amp;M$12)-SUMIFS(Transactions!$H:$H,Transactions!$F:$F,YearlyReport!$A16,Transactions!$B:$B,"&gt;="&amp;M$11,Transactions!$B:$B,"&lt;="&amp;M$12)</f>
        <v>0</v>
      </c>
      <c r="N16" s="21">
        <f t="shared" si="7"/>
        <v>0</v>
      </c>
      <c r="O16" s="21">
        <f t="shared" si="8"/>
        <v>0</v>
      </c>
    </row>
    <row r="17" spans="1:15" s="25" customFormat="1" ht="12" x14ac:dyDescent="0.35">
      <c r="A17" s="25" t="s">
        <v>410</v>
      </c>
      <c r="B17" s="161">
        <f>SUMIFS(Transactions!$I:$I,Transactions!$F:$F,YearlyReport!$A17,Transactions!$B:$B,"&gt;="&amp;B$11,Transactions!$B:$B,"&lt;="&amp;B$12)-SUMIFS(Transactions!$H:$H,Transactions!$F:$F,YearlyReport!$A17,Transactions!$B:$B,"&gt;="&amp;B$11,Transactions!$B:$B,"&lt;="&amp;B$12)</f>
        <v>0</v>
      </c>
      <c r="C17" s="161">
        <f>SUMIFS(Transactions!$I:$I,Transactions!$F:$F,YearlyReport!$A17,Transactions!$B:$B,"&gt;="&amp;C$11,Transactions!$B:$B,"&lt;="&amp;C$12)-SUMIFS(Transactions!$H:$H,Transactions!$F:$F,YearlyReport!$A17,Transactions!$B:$B,"&gt;="&amp;C$11,Transactions!$B:$B,"&lt;="&amp;C$12)</f>
        <v>0</v>
      </c>
      <c r="D17" s="161">
        <f>SUMIFS(Transactions!$I:$I,Transactions!$F:$F,YearlyReport!$A17,Transactions!$B:$B,"&gt;="&amp;D$11,Transactions!$B:$B,"&lt;="&amp;D$12)-SUMIFS(Transactions!$H:$H,Transactions!$F:$F,YearlyReport!$A17,Transactions!$B:$B,"&gt;="&amp;D$11,Transactions!$B:$B,"&lt;="&amp;D$12)</f>
        <v>0</v>
      </c>
      <c r="E17" s="161">
        <f>SUMIFS(Transactions!$I:$I,Transactions!$F:$F,YearlyReport!$A17,Transactions!$B:$B,"&gt;="&amp;E$11,Transactions!$B:$B,"&lt;="&amp;E$12)-SUMIFS(Transactions!$H:$H,Transactions!$F:$F,YearlyReport!$A17,Transactions!$B:$B,"&gt;="&amp;E$11,Transactions!$B:$B,"&lt;="&amp;E$12)</f>
        <v>0</v>
      </c>
      <c r="F17" s="161">
        <f>SUMIFS(Transactions!$I:$I,Transactions!$F:$F,YearlyReport!$A17,Transactions!$B:$B,"&gt;="&amp;F$11,Transactions!$B:$B,"&lt;="&amp;F$12)-SUMIFS(Transactions!$H:$H,Transactions!$F:$F,YearlyReport!$A17,Transactions!$B:$B,"&gt;="&amp;F$11,Transactions!$B:$B,"&lt;="&amp;F$12)</f>
        <v>0</v>
      </c>
      <c r="G17" s="161">
        <f>SUMIFS(Transactions!$I:$I,Transactions!$F:$F,YearlyReport!$A17,Transactions!$B:$B,"&gt;="&amp;G$11,Transactions!$B:$B,"&lt;="&amp;G$12)-SUMIFS(Transactions!$H:$H,Transactions!$F:$F,YearlyReport!$A17,Transactions!$B:$B,"&gt;="&amp;G$11,Transactions!$B:$B,"&lt;="&amp;G$12)</f>
        <v>0</v>
      </c>
      <c r="H17" s="161">
        <f>SUMIFS(Transactions!$I:$I,Transactions!$F:$F,YearlyReport!$A17,Transactions!$B:$B,"&gt;="&amp;H$11,Transactions!$B:$B,"&lt;="&amp;H$12)-SUMIFS(Transactions!$H:$H,Transactions!$F:$F,YearlyReport!$A17,Transactions!$B:$B,"&gt;="&amp;H$11,Transactions!$B:$B,"&lt;="&amp;H$12)</f>
        <v>0</v>
      </c>
      <c r="I17" s="161">
        <f>SUMIFS(Transactions!$I:$I,Transactions!$F:$F,YearlyReport!$A17,Transactions!$B:$B,"&gt;="&amp;I$11,Transactions!$B:$B,"&lt;="&amp;I$12)-SUMIFS(Transactions!$H:$H,Transactions!$F:$F,YearlyReport!$A17,Transactions!$B:$B,"&gt;="&amp;I$11,Transactions!$B:$B,"&lt;="&amp;I$12)</f>
        <v>0</v>
      </c>
      <c r="J17" s="161">
        <f>SUMIFS(Transactions!$I:$I,Transactions!$F:$F,YearlyReport!$A17,Transactions!$B:$B,"&gt;="&amp;J$11,Transactions!$B:$B,"&lt;="&amp;J$12)-SUMIFS(Transactions!$H:$H,Transactions!$F:$F,YearlyReport!$A17,Transactions!$B:$B,"&gt;="&amp;J$11,Transactions!$B:$B,"&lt;="&amp;J$12)</f>
        <v>0</v>
      </c>
      <c r="K17" s="161">
        <f>SUMIFS(Transactions!$I:$I,Transactions!$F:$F,YearlyReport!$A17,Transactions!$B:$B,"&gt;="&amp;K$11,Transactions!$B:$B,"&lt;="&amp;K$12)-SUMIFS(Transactions!$H:$H,Transactions!$F:$F,YearlyReport!$A17,Transactions!$B:$B,"&gt;="&amp;K$11,Transactions!$B:$B,"&lt;="&amp;K$12)</f>
        <v>0</v>
      </c>
      <c r="L17" s="161">
        <f>SUMIFS(Transactions!$I:$I,Transactions!$F:$F,YearlyReport!$A17,Transactions!$B:$B,"&gt;="&amp;L$11,Transactions!$B:$B,"&lt;="&amp;L$12)-SUMIFS(Transactions!$H:$H,Transactions!$F:$F,YearlyReport!$A17,Transactions!$B:$B,"&gt;="&amp;L$11,Transactions!$B:$B,"&lt;="&amp;L$12)</f>
        <v>0</v>
      </c>
      <c r="M17" s="161">
        <f>SUMIFS(Transactions!$I:$I,Transactions!$F:$F,YearlyReport!$A17,Transactions!$B:$B,"&gt;="&amp;M$11,Transactions!$B:$B,"&lt;="&amp;M$12)-SUMIFS(Transactions!$H:$H,Transactions!$F:$F,YearlyReport!$A17,Transactions!$B:$B,"&gt;="&amp;M$11,Transactions!$B:$B,"&lt;="&amp;M$12)</f>
        <v>0</v>
      </c>
      <c r="N17" s="21">
        <f t="shared" si="7"/>
        <v>0</v>
      </c>
      <c r="O17" s="21">
        <f t="shared" si="8"/>
        <v>0</v>
      </c>
    </row>
    <row r="18" spans="1:15" s="25" customFormat="1" ht="12" x14ac:dyDescent="0.35">
      <c r="A18" s="25" t="s">
        <v>121</v>
      </c>
      <c r="B18" s="162">
        <f>SUMIFS(Transactions!$I:$I,Transactions!$F:$F,YearlyReport!$A18,Transactions!$B:$B,"&gt;="&amp;B$11,Transactions!$B:$B,"&lt;="&amp;B$12)-SUMIFS(Transactions!$H:$H,Transactions!$F:$F,YearlyReport!$A18,Transactions!$B:$B,"&gt;="&amp;B$11,Transactions!$B:$B,"&lt;="&amp;B$12)</f>
        <v>5000</v>
      </c>
      <c r="C18" s="162">
        <f>SUMIFS(Transactions!$I:$I,Transactions!$F:$F,YearlyReport!$A18,Transactions!$B:$B,"&gt;="&amp;C$11,Transactions!$B:$B,"&lt;="&amp;C$12)-SUMIFS(Transactions!$H:$H,Transactions!$F:$F,YearlyReport!$A18,Transactions!$B:$B,"&gt;="&amp;C$11,Transactions!$B:$B,"&lt;="&amp;C$12)</f>
        <v>0</v>
      </c>
      <c r="D18" s="162">
        <f>SUMIFS(Transactions!$I:$I,Transactions!$F:$F,YearlyReport!$A18,Transactions!$B:$B,"&gt;="&amp;D$11,Transactions!$B:$B,"&lt;="&amp;D$12)-SUMIFS(Transactions!$H:$H,Transactions!$F:$F,YearlyReport!$A18,Transactions!$B:$B,"&gt;="&amp;D$11,Transactions!$B:$B,"&lt;="&amp;D$12)</f>
        <v>0</v>
      </c>
      <c r="E18" s="162">
        <f>SUMIFS(Transactions!$I:$I,Transactions!$F:$F,YearlyReport!$A18,Transactions!$B:$B,"&gt;="&amp;E$11,Transactions!$B:$B,"&lt;="&amp;E$12)-SUMIFS(Transactions!$H:$H,Transactions!$F:$F,YearlyReport!$A18,Transactions!$B:$B,"&gt;="&amp;E$11,Transactions!$B:$B,"&lt;="&amp;E$12)</f>
        <v>0</v>
      </c>
      <c r="F18" s="162">
        <f>SUMIFS(Transactions!$I:$I,Transactions!$F:$F,YearlyReport!$A18,Transactions!$B:$B,"&gt;="&amp;F$11,Transactions!$B:$B,"&lt;="&amp;F$12)-SUMIFS(Transactions!$H:$H,Transactions!$F:$F,YearlyReport!$A18,Transactions!$B:$B,"&gt;="&amp;F$11,Transactions!$B:$B,"&lt;="&amp;F$12)</f>
        <v>0</v>
      </c>
      <c r="G18" s="162">
        <f>SUMIFS(Transactions!$I:$I,Transactions!$F:$F,YearlyReport!$A18,Transactions!$B:$B,"&gt;="&amp;G$11,Transactions!$B:$B,"&lt;="&amp;G$12)-SUMIFS(Transactions!$H:$H,Transactions!$F:$F,YearlyReport!$A18,Transactions!$B:$B,"&gt;="&amp;G$11,Transactions!$B:$B,"&lt;="&amp;G$12)</f>
        <v>0</v>
      </c>
      <c r="H18" s="162">
        <f>SUMIFS(Transactions!$I:$I,Transactions!$F:$F,YearlyReport!$A18,Transactions!$B:$B,"&gt;="&amp;H$11,Transactions!$B:$B,"&lt;="&amp;H$12)-SUMIFS(Transactions!$H:$H,Transactions!$F:$F,YearlyReport!$A18,Transactions!$B:$B,"&gt;="&amp;H$11,Transactions!$B:$B,"&lt;="&amp;H$12)</f>
        <v>0</v>
      </c>
      <c r="I18" s="162">
        <f>SUMIFS(Transactions!$I:$I,Transactions!$F:$F,YearlyReport!$A18,Transactions!$B:$B,"&gt;="&amp;I$11,Transactions!$B:$B,"&lt;="&amp;I$12)-SUMIFS(Transactions!$H:$H,Transactions!$F:$F,YearlyReport!$A18,Transactions!$B:$B,"&gt;="&amp;I$11,Transactions!$B:$B,"&lt;="&amp;I$12)</f>
        <v>0</v>
      </c>
      <c r="J18" s="162">
        <f>SUMIFS(Transactions!$I:$I,Transactions!$F:$F,YearlyReport!$A18,Transactions!$B:$B,"&gt;="&amp;J$11,Transactions!$B:$B,"&lt;="&amp;J$12)-SUMIFS(Transactions!$H:$H,Transactions!$F:$F,YearlyReport!$A18,Transactions!$B:$B,"&gt;="&amp;J$11,Transactions!$B:$B,"&lt;="&amp;J$12)</f>
        <v>0</v>
      </c>
      <c r="K18" s="162">
        <f>SUMIFS(Transactions!$I:$I,Transactions!$F:$F,YearlyReport!$A18,Transactions!$B:$B,"&gt;="&amp;K$11,Transactions!$B:$B,"&lt;="&amp;K$12)-SUMIFS(Transactions!$H:$H,Transactions!$F:$F,YearlyReport!$A18,Transactions!$B:$B,"&gt;="&amp;K$11,Transactions!$B:$B,"&lt;="&amp;K$12)</f>
        <v>0</v>
      </c>
      <c r="L18" s="162">
        <f>SUMIFS(Transactions!$I:$I,Transactions!$F:$F,YearlyReport!$A18,Transactions!$B:$B,"&gt;="&amp;L$11,Transactions!$B:$B,"&lt;="&amp;L$12)-SUMIFS(Transactions!$H:$H,Transactions!$F:$F,YearlyReport!$A18,Transactions!$B:$B,"&gt;="&amp;L$11,Transactions!$B:$B,"&lt;="&amp;L$12)</f>
        <v>0</v>
      </c>
      <c r="M18" s="162">
        <f>SUMIFS(Transactions!$I:$I,Transactions!$F:$F,YearlyReport!$A18,Transactions!$B:$B,"&gt;="&amp;M$11,Transactions!$B:$B,"&lt;="&amp;M$12)-SUMIFS(Transactions!$H:$H,Transactions!$F:$F,YearlyReport!$A18,Transactions!$B:$B,"&gt;="&amp;M$11,Transactions!$B:$B,"&lt;="&amp;M$12)</f>
        <v>0</v>
      </c>
      <c r="N18" s="21">
        <f t="shared" si="7"/>
        <v>5000</v>
      </c>
      <c r="O18" s="21">
        <f t="shared" si="8"/>
        <v>416.66666666666669</v>
      </c>
    </row>
    <row r="19" spans="1:15" s="25" customFormat="1" ht="12" x14ac:dyDescent="0.35">
      <c r="A19" s="96" t="str">
        <f>"Total "&amp;A14</f>
        <v>Total INCOME</v>
      </c>
      <c r="B19" s="97">
        <f t="shared" ref="B19:M19" si="9">SUM(B14:B18)</f>
        <v>9932.92</v>
      </c>
      <c r="C19" s="97">
        <f t="shared" si="9"/>
        <v>0</v>
      </c>
      <c r="D19" s="97">
        <f t="shared" si="9"/>
        <v>0</v>
      </c>
      <c r="E19" s="97">
        <f t="shared" si="9"/>
        <v>0</v>
      </c>
      <c r="F19" s="97">
        <f t="shared" si="9"/>
        <v>0</v>
      </c>
      <c r="G19" s="97">
        <f t="shared" si="9"/>
        <v>0</v>
      </c>
      <c r="H19" s="97">
        <f t="shared" si="9"/>
        <v>0</v>
      </c>
      <c r="I19" s="97">
        <f t="shared" si="9"/>
        <v>0</v>
      </c>
      <c r="J19" s="97">
        <f t="shared" si="9"/>
        <v>0</v>
      </c>
      <c r="K19" s="97">
        <f t="shared" si="9"/>
        <v>0</v>
      </c>
      <c r="L19" s="97">
        <f t="shared" si="9"/>
        <v>0</v>
      </c>
      <c r="M19" s="97">
        <f t="shared" si="9"/>
        <v>0</v>
      </c>
      <c r="N19" s="97">
        <f>SUM(B19:M19)</f>
        <v>9932.92</v>
      </c>
      <c r="O19" s="97">
        <f>N19/12</f>
        <v>827.74333333333334</v>
      </c>
    </row>
    <row r="20" spans="1:15" s="25" customFormat="1" ht="12" x14ac:dyDescent="0.35"/>
    <row r="21" spans="1:15" s="25" customFormat="1" x14ac:dyDescent="0.35">
      <c r="A21" s="107" t="s">
        <v>163</v>
      </c>
      <c r="B21" s="108"/>
      <c r="C21" s="108"/>
      <c r="D21" s="108"/>
      <c r="E21" s="108"/>
      <c r="F21" s="108"/>
      <c r="G21" s="108"/>
      <c r="H21" s="108"/>
      <c r="I21" s="108"/>
      <c r="J21" s="108"/>
      <c r="K21" s="108"/>
      <c r="L21" s="108"/>
      <c r="M21" s="108"/>
      <c r="N21" s="108"/>
      <c r="O21" s="108"/>
    </row>
    <row r="22" spans="1:15" s="25" customFormat="1" ht="12" x14ac:dyDescent="0.35">
      <c r="A22" s="25" t="s">
        <v>90</v>
      </c>
      <c r="B22" s="160">
        <f>-SUMIFS(Transactions!$I:$I,Transactions!$F:$F,YearlyReport!$A22,Transactions!$B:$B,"&gt;="&amp;B$11,Transactions!$B:$B,"&lt;="&amp;B$12)+SUMIFS(Transactions!$H:$H,Transactions!$F:$F,YearlyReport!$A22,Transactions!$B:$B,"&gt;="&amp;B$11,Transactions!$B:$B,"&lt;="&amp;B$12)</f>
        <v>0</v>
      </c>
      <c r="C22" s="160">
        <f>-SUMIFS(Transactions!$I:$I,Transactions!$F:$F,YearlyReport!$A22,Transactions!$B:$B,"&gt;="&amp;C$11,Transactions!$B:$B,"&lt;="&amp;C$12)+SUMIFS(Transactions!$H:$H,Transactions!$F:$F,YearlyReport!$A22,Transactions!$B:$B,"&gt;="&amp;C$11,Transactions!$B:$B,"&lt;="&amp;C$12)</f>
        <v>0</v>
      </c>
      <c r="D22" s="160">
        <f>-SUMIFS(Transactions!$I:$I,Transactions!$F:$F,YearlyReport!$A22,Transactions!$B:$B,"&gt;="&amp;D$11,Transactions!$B:$B,"&lt;="&amp;D$12)+SUMIFS(Transactions!$H:$H,Transactions!$F:$F,YearlyReport!$A22,Transactions!$B:$B,"&gt;="&amp;D$11,Transactions!$B:$B,"&lt;="&amp;D$12)</f>
        <v>0</v>
      </c>
      <c r="E22" s="160">
        <f>-SUMIFS(Transactions!$I:$I,Transactions!$F:$F,YearlyReport!$A22,Transactions!$B:$B,"&gt;="&amp;E$11,Transactions!$B:$B,"&lt;="&amp;E$12)+SUMIFS(Transactions!$H:$H,Transactions!$F:$F,YearlyReport!$A22,Transactions!$B:$B,"&gt;="&amp;E$11,Transactions!$B:$B,"&lt;="&amp;E$12)</f>
        <v>0</v>
      </c>
      <c r="F22" s="160">
        <f>-SUMIFS(Transactions!$I:$I,Transactions!$F:$F,YearlyReport!$A22,Transactions!$B:$B,"&gt;="&amp;F$11,Transactions!$B:$B,"&lt;="&amp;F$12)+SUMIFS(Transactions!$H:$H,Transactions!$F:$F,YearlyReport!$A22,Transactions!$B:$B,"&gt;="&amp;F$11,Transactions!$B:$B,"&lt;="&amp;F$12)</f>
        <v>0</v>
      </c>
      <c r="G22" s="160">
        <f>-SUMIFS(Transactions!$I:$I,Transactions!$F:$F,YearlyReport!$A22,Transactions!$B:$B,"&gt;="&amp;G$11,Transactions!$B:$B,"&lt;="&amp;G$12)+SUMIFS(Transactions!$H:$H,Transactions!$F:$F,YearlyReport!$A22,Transactions!$B:$B,"&gt;="&amp;G$11,Transactions!$B:$B,"&lt;="&amp;G$12)</f>
        <v>0</v>
      </c>
      <c r="H22" s="160">
        <f>-SUMIFS(Transactions!$I:$I,Transactions!$F:$F,YearlyReport!$A22,Transactions!$B:$B,"&gt;="&amp;H$11,Transactions!$B:$B,"&lt;="&amp;H$12)+SUMIFS(Transactions!$H:$H,Transactions!$F:$F,YearlyReport!$A22,Transactions!$B:$B,"&gt;="&amp;H$11,Transactions!$B:$B,"&lt;="&amp;H$12)</f>
        <v>0</v>
      </c>
      <c r="I22" s="160">
        <f>-SUMIFS(Transactions!$I:$I,Transactions!$F:$F,YearlyReport!$A22,Transactions!$B:$B,"&gt;="&amp;I$11,Transactions!$B:$B,"&lt;="&amp;I$12)+SUMIFS(Transactions!$H:$H,Transactions!$F:$F,YearlyReport!$A22,Transactions!$B:$B,"&gt;="&amp;I$11,Transactions!$B:$B,"&lt;="&amp;I$12)</f>
        <v>0</v>
      </c>
      <c r="J22" s="160">
        <f>-SUMIFS(Transactions!$I:$I,Transactions!$F:$F,YearlyReport!$A22,Transactions!$B:$B,"&gt;="&amp;J$11,Transactions!$B:$B,"&lt;="&amp;J$12)+SUMIFS(Transactions!$H:$H,Transactions!$F:$F,YearlyReport!$A22,Transactions!$B:$B,"&gt;="&amp;J$11,Transactions!$B:$B,"&lt;="&amp;J$12)</f>
        <v>0</v>
      </c>
      <c r="K22" s="160">
        <f>-SUMIFS(Transactions!$I:$I,Transactions!$F:$F,YearlyReport!$A22,Transactions!$B:$B,"&gt;="&amp;K$11,Transactions!$B:$B,"&lt;="&amp;K$12)+SUMIFS(Transactions!$H:$H,Transactions!$F:$F,YearlyReport!$A22,Transactions!$B:$B,"&gt;="&amp;K$11,Transactions!$B:$B,"&lt;="&amp;K$12)</f>
        <v>0</v>
      </c>
      <c r="L22" s="160">
        <f>-SUMIFS(Transactions!$I:$I,Transactions!$F:$F,YearlyReport!$A22,Transactions!$B:$B,"&gt;="&amp;L$11,Transactions!$B:$B,"&lt;="&amp;L$12)+SUMIFS(Transactions!$H:$H,Transactions!$F:$F,YearlyReport!$A22,Transactions!$B:$B,"&gt;="&amp;L$11,Transactions!$B:$B,"&lt;="&amp;L$12)</f>
        <v>0</v>
      </c>
      <c r="M22" s="160">
        <f>-SUMIFS(Transactions!$I:$I,Transactions!$F:$F,YearlyReport!$A22,Transactions!$B:$B,"&gt;="&amp;M$11,Transactions!$B:$B,"&lt;="&amp;M$12)+SUMIFS(Transactions!$H:$H,Transactions!$F:$F,YearlyReport!$A22,Transactions!$B:$B,"&gt;="&amp;M$11,Transactions!$B:$B,"&lt;="&amp;M$12)</f>
        <v>0</v>
      </c>
      <c r="N22" s="21">
        <f t="shared" ref="N22:N28" si="10">SUM(B22:M22)</f>
        <v>0</v>
      </c>
      <c r="O22" s="21">
        <f t="shared" ref="O22:O28" si="11">N22/COLUMNS(B22:M22)</f>
        <v>0</v>
      </c>
    </row>
    <row r="23" spans="1:15" s="25" customFormat="1" ht="12" x14ac:dyDescent="0.35">
      <c r="A23" s="25" t="s">
        <v>164</v>
      </c>
      <c r="B23" s="161">
        <f>-SUMIFS(Transactions!$I:$I,Transactions!$F:$F,YearlyReport!$A23,Transactions!$B:$B,"&gt;="&amp;B$11,Transactions!$B:$B,"&lt;="&amp;B$12)+SUMIFS(Transactions!$H:$H,Transactions!$F:$F,YearlyReport!$A23,Transactions!$B:$B,"&gt;="&amp;B$11,Transactions!$B:$B,"&lt;="&amp;B$12)</f>
        <v>0</v>
      </c>
      <c r="C23" s="161">
        <f>-SUMIFS(Transactions!$I:$I,Transactions!$F:$F,YearlyReport!$A23,Transactions!$B:$B,"&gt;="&amp;C$11,Transactions!$B:$B,"&lt;="&amp;C$12)+SUMIFS(Transactions!$H:$H,Transactions!$F:$F,YearlyReport!$A23,Transactions!$B:$B,"&gt;="&amp;C$11,Transactions!$B:$B,"&lt;="&amp;C$12)</f>
        <v>0</v>
      </c>
      <c r="D23" s="161">
        <f>-SUMIFS(Transactions!$I:$I,Transactions!$F:$F,YearlyReport!$A23,Transactions!$B:$B,"&gt;="&amp;D$11,Transactions!$B:$B,"&lt;="&amp;D$12)+SUMIFS(Transactions!$H:$H,Transactions!$F:$F,YearlyReport!$A23,Transactions!$B:$B,"&gt;="&amp;D$11,Transactions!$B:$B,"&lt;="&amp;D$12)</f>
        <v>0</v>
      </c>
      <c r="E23" s="161">
        <f>-SUMIFS(Transactions!$I:$I,Transactions!$F:$F,YearlyReport!$A23,Transactions!$B:$B,"&gt;="&amp;E$11,Transactions!$B:$B,"&lt;="&amp;E$12)+SUMIFS(Transactions!$H:$H,Transactions!$F:$F,YearlyReport!$A23,Transactions!$B:$B,"&gt;="&amp;E$11,Transactions!$B:$B,"&lt;="&amp;E$12)</f>
        <v>0</v>
      </c>
      <c r="F23" s="161">
        <f>-SUMIFS(Transactions!$I:$I,Transactions!$F:$F,YearlyReport!$A23,Transactions!$B:$B,"&gt;="&amp;F$11,Transactions!$B:$B,"&lt;="&amp;F$12)+SUMIFS(Transactions!$H:$H,Transactions!$F:$F,YearlyReport!$A23,Transactions!$B:$B,"&gt;="&amp;F$11,Transactions!$B:$B,"&lt;="&amp;F$12)</f>
        <v>0</v>
      </c>
      <c r="G23" s="161">
        <f>-SUMIFS(Transactions!$I:$I,Transactions!$F:$F,YearlyReport!$A23,Transactions!$B:$B,"&gt;="&amp;G$11,Transactions!$B:$B,"&lt;="&amp;G$12)+SUMIFS(Transactions!$H:$H,Transactions!$F:$F,YearlyReport!$A23,Transactions!$B:$B,"&gt;="&amp;G$11,Transactions!$B:$B,"&lt;="&amp;G$12)</f>
        <v>0</v>
      </c>
      <c r="H23" s="161">
        <f>-SUMIFS(Transactions!$I:$I,Transactions!$F:$F,YearlyReport!$A23,Transactions!$B:$B,"&gt;="&amp;H$11,Transactions!$B:$B,"&lt;="&amp;H$12)+SUMIFS(Transactions!$H:$H,Transactions!$F:$F,YearlyReport!$A23,Transactions!$B:$B,"&gt;="&amp;H$11,Transactions!$B:$B,"&lt;="&amp;H$12)</f>
        <v>0</v>
      </c>
      <c r="I23" s="161">
        <f>-SUMIFS(Transactions!$I:$I,Transactions!$F:$F,YearlyReport!$A23,Transactions!$B:$B,"&gt;="&amp;I$11,Transactions!$B:$B,"&lt;="&amp;I$12)+SUMIFS(Transactions!$H:$H,Transactions!$F:$F,YearlyReport!$A23,Transactions!$B:$B,"&gt;="&amp;I$11,Transactions!$B:$B,"&lt;="&amp;I$12)</f>
        <v>0</v>
      </c>
      <c r="J23" s="161">
        <f>-SUMIFS(Transactions!$I:$I,Transactions!$F:$F,YearlyReport!$A23,Transactions!$B:$B,"&gt;="&amp;J$11,Transactions!$B:$B,"&lt;="&amp;J$12)+SUMIFS(Transactions!$H:$H,Transactions!$F:$F,YearlyReport!$A23,Transactions!$B:$B,"&gt;="&amp;J$11,Transactions!$B:$B,"&lt;="&amp;J$12)</f>
        <v>0</v>
      </c>
      <c r="K23" s="161">
        <f>-SUMIFS(Transactions!$I:$I,Transactions!$F:$F,YearlyReport!$A23,Transactions!$B:$B,"&gt;="&amp;K$11,Transactions!$B:$B,"&lt;="&amp;K$12)+SUMIFS(Transactions!$H:$H,Transactions!$F:$F,YearlyReport!$A23,Transactions!$B:$B,"&gt;="&amp;K$11,Transactions!$B:$B,"&lt;="&amp;K$12)</f>
        <v>0</v>
      </c>
      <c r="L23" s="161">
        <f>-SUMIFS(Transactions!$I:$I,Transactions!$F:$F,YearlyReport!$A23,Transactions!$B:$B,"&gt;="&amp;L$11,Transactions!$B:$B,"&lt;="&amp;L$12)+SUMIFS(Transactions!$H:$H,Transactions!$F:$F,YearlyReport!$A23,Transactions!$B:$B,"&gt;="&amp;L$11,Transactions!$B:$B,"&lt;="&amp;L$12)</f>
        <v>0</v>
      </c>
      <c r="M23" s="161">
        <f>-SUMIFS(Transactions!$I:$I,Transactions!$F:$F,YearlyReport!$A23,Transactions!$B:$B,"&gt;="&amp;M$11,Transactions!$B:$B,"&lt;="&amp;M$12)+SUMIFS(Transactions!$H:$H,Transactions!$F:$F,YearlyReport!$A23,Transactions!$B:$B,"&gt;="&amp;M$11,Transactions!$B:$B,"&lt;="&amp;M$12)</f>
        <v>0</v>
      </c>
      <c r="N23" s="21">
        <f t="shared" si="10"/>
        <v>0</v>
      </c>
      <c r="O23" s="21">
        <f t="shared" si="11"/>
        <v>0</v>
      </c>
    </row>
    <row r="24" spans="1:15" s="25" customFormat="1" ht="12" x14ac:dyDescent="0.35">
      <c r="A24" s="25" t="s">
        <v>91</v>
      </c>
      <c r="B24" s="161">
        <f>-SUMIFS(Transactions!$I:$I,Transactions!$F:$F,YearlyReport!$A24,Transactions!$B:$B,"&gt;="&amp;B$11,Transactions!$B:$B,"&lt;="&amp;B$12)+SUMIFS(Transactions!$H:$H,Transactions!$F:$F,YearlyReport!$A24,Transactions!$B:$B,"&gt;="&amp;B$11,Transactions!$B:$B,"&lt;="&amp;B$12)</f>
        <v>0</v>
      </c>
      <c r="C24" s="161">
        <f>-SUMIFS(Transactions!$I:$I,Transactions!$F:$F,YearlyReport!$A24,Transactions!$B:$B,"&gt;="&amp;C$11,Transactions!$B:$B,"&lt;="&amp;C$12)+SUMIFS(Transactions!$H:$H,Transactions!$F:$F,YearlyReport!$A24,Transactions!$B:$B,"&gt;="&amp;C$11,Transactions!$B:$B,"&lt;="&amp;C$12)</f>
        <v>0</v>
      </c>
      <c r="D24" s="161">
        <f>-SUMIFS(Transactions!$I:$I,Transactions!$F:$F,YearlyReport!$A24,Transactions!$B:$B,"&gt;="&amp;D$11,Transactions!$B:$B,"&lt;="&amp;D$12)+SUMIFS(Transactions!$H:$H,Transactions!$F:$F,YearlyReport!$A24,Transactions!$B:$B,"&gt;="&amp;D$11,Transactions!$B:$B,"&lt;="&amp;D$12)</f>
        <v>0</v>
      </c>
      <c r="E24" s="161">
        <f>-SUMIFS(Transactions!$I:$I,Transactions!$F:$F,YearlyReport!$A24,Transactions!$B:$B,"&gt;="&amp;E$11,Transactions!$B:$B,"&lt;="&amp;E$12)+SUMIFS(Transactions!$H:$H,Transactions!$F:$F,YearlyReport!$A24,Transactions!$B:$B,"&gt;="&amp;E$11,Transactions!$B:$B,"&lt;="&amp;E$12)</f>
        <v>0</v>
      </c>
      <c r="F24" s="161">
        <f>-SUMIFS(Transactions!$I:$I,Transactions!$F:$F,YearlyReport!$A24,Transactions!$B:$B,"&gt;="&amp;F$11,Transactions!$B:$B,"&lt;="&amp;F$12)+SUMIFS(Transactions!$H:$H,Transactions!$F:$F,YearlyReport!$A24,Transactions!$B:$B,"&gt;="&amp;F$11,Transactions!$B:$B,"&lt;="&amp;F$12)</f>
        <v>0</v>
      </c>
      <c r="G24" s="161">
        <f>-SUMIFS(Transactions!$I:$I,Transactions!$F:$F,YearlyReport!$A24,Transactions!$B:$B,"&gt;="&amp;G$11,Transactions!$B:$B,"&lt;="&amp;G$12)+SUMIFS(Transactions!$H:$H,Transactions!$F:$F,YearlyReport!$A24,Transactions!$B:$B,"&gt;="&amp;G$11,Transactions!$B:$B,"&lt;="&amp;G$12)</f>
        <v>0</v>
      </c>
      <c r="H24" s="161">
        <f>-SUMIFS(Transactions!$I:$I,Transactions!$F:$F,YearlyReport!$A24,Transactions!$B:$B,"&gt;="&amp;H$11,Transactions!$B:$B,"&lt;="&amp;H$12)+SUMIFS(Transactions!$H:$H,Transactions!$F:$F,YearlyReport!$A24,Transactions!$B:$B,"&gt;="&amp;H$11,Transactions!$B:$B,"&lt;="&amp;H$12)</f>
        <v>0</v>
      </c>
      <c r="I24" s="161">
        <f>-SUMIFS(Transactions!$I:$I,Transactions!$F:$F,YearlyReport!$A24,Transactions!$B:$B,"&gt;="&amp;I$11,Transactions!$B:$B,"&lt;="&amp;I$12)+SUMIFS(Transactions!$H:$H,Transactions!$F:$F,YearlyReport!$A24,Transactions!$B:$B,"&gt;="&amp;I$11,Transactions!$B:$B,"&lt;="&amp;I$12)</f>
        <v>0</v>
      </c>
      <c r="J24" s="161">
        <f>-SUMIFS(Transactions!$I:$I,Transactions!$F:$F,YearlyReport!$A24,Transactions!$B:$B,"&gt;="&amp;J$11,Transactions!$B:$B,"&lt;="&amp;J$12)+SUMIFS(Transactions!$H:$H,Transactions!$F:$F,YearlyReport!$A24,Transactions!$B:$B,"&gt;="&amp;J$11,Transactions!$B:$B,"&lt;="&amp;J$12)</f>
        <v>0</v>
      </c>
      <c r="K24" s="161">
        <f>-SUMIFS(Transactions!$I:$I,Transactions!$F:$F,YearlyReport!$A24,Transactions!$B:$B,"&gt;="&amp;K$11,Transactions!$B:$B,"&lt;="&amp;K$12)+SUMIFS(Transactions!$H:$H,Transactions!$F:$F,YearlyReport!$A24,Transactions!$B:$B,"&gt;="&amp;K$11,Transactions!$B:$B,"&lt;="&amp;K$12)</f>
        <v>0</v>
      </c>
      <c r="L24" s="161">
        <f>-SUMIFS(Transactions!$I:$I,Transactions!$F:$F,YearlyReport!$A24,Transactions!$B:$B,"&gt;="&amp;L$11,Transactions!$B:$B,"&lt;="&amp;L$12)+SUMIFS(Transactions!$H:$H,Transactions!$F:$F,YearlyReport!$A24,Transactions!$B:$B,"&gt;="&amp;L$11,Transactions!$B:$B,"&lt;="&amp;L$12)</f>
        <v>0</v>
      </c>
      <c r="M24" s="161">
        <f>-SUMIFS(Transactions!$I:$I,Transactions!$F:$F,YearlyReport!$A24,Transactions!$B:$B,"&gt;="&amp;M$11,Transactions!$B:$B,"&lt;="&amp;M$12)+SUMIFS(Transactions!$H:$H,Transactions!$F:$F,YearlyReport!$A24,Transactions!$B:$B,"&gt;="&amp;M$11,Transactions!$B:$B,"&lt;="&amp;M$12)</f>
        <v>0</v>
      </c>
      <c r="N24" s="21">
        <f t="shared" si="10"/>
        <v>0</v>
      </c>
      <c r="O24" s="21">
        <f t="shared" si="11"/>
        <v>0</v>
      </c>
    </row>
    <row r="25" spans="1:15" s="25" customFormat="1" ht="12" x14ac:dyDescent="0.35">
      <c r="A25" s="25" t="s">
        <v>165</v>
      </c>
      <c r="B25" s="161">
        <f>-SUMIFS(Transactions!$I:$I,Transactions!$F:$F,YearlyReport!$A25,Transactions!$B:$B,"&gt;="&amp;B$11,Transactions!$B:$B,"&lt;="&amp;B$12)+SUMIFS(Transactions!$H:$H,Transactions!$F:$F,YearlyReport!$A25,Transactions!$B:$B,"&gt;="&amp;B$11,Transactions!$B:$B,"&lt;="&amp;B$12)</f>
        <v>0</v>
      </c>
      <c r="C25" s="161">
        <f>-SUMIFS(Transactions!$I:$I,Transactions!$F:$F,YearlyReport!$A25,Transactions!$B:$B,"&gt;="&amp;C$11,Transactions!$B:$B,"&lt;="&amp;C$12)+SUMIFS(Transactions!$H:$H,Transactions!$F:$F,YearlyReport!$A25,Transactions!$B:$B,"&gt;="&amp;C$11,Transactions!$B:$B,"&lt;="&amp;C$12)</f>
        <v>0</v>
      </c>
      <c r="D25" s="161">
        <f>-SUMIFS(Transactions!$I:$I,Transactions!$F:$F,YearlyReport!$A25,Transactions!$B:$B,"&gt;="&amp;D$11,Transactions!$B:$B,"&lt;="&amp;D$12)+SUMIFS(Transactions!$H:$H,Transactions!$F:$F,YearlyReport!$A25,Transactions!$B:$B,"&gt;="&amp;D$11,Transactions!$B:$B,"&lt;="&amp;D$12)</f>
        <v>0</v>
      </c>
      <c r="E25" s="161">
        <f>-SUMIFS(Transactions!$I:$I,Transactions!$F:$F,YearlyReport!$A25,Transactions!$B:$B,"&gt;="&amp;E$11,Transactions!$B:$B,"&lt;="&amp;E$12)+SUMIFS(Transactions!$H:$H,Transactions!$F:$F,YearlyReport!$A25,Transactions!$B:$B,"&gt;="&amp;E$11,Transactions!$B:$B,"&lt;="&amp;E$12)</f>
        <v>0</v>
      </c>
      <c r="F25" s="161">
        <f>-SUMIFS(Transactions!$I:$I,Transactions!$F:$F,YearlyReport!$A25,Transactions!$B:$B,"&gt;="&amp;F$11,Transactions!$B:$B,"&lt;="&amp;F$12)+SUMIFS(Transactions!$H:$H,Transactions!$F:$F,YearlyReport!$A25,Transactions!$B:$B,"&gt;="&amp;F$11,Transactions!$B:$B,"&lt;="&amp;F$12)</f>
        <v>0</v>
      </c>
      <c r="G25" s="161">
        <f>-SUMIFS(Transactions!$I:$I,Transactions!$F:$F,YearlyReport!$A25,Transactions!$B:$B,"&gt;="&amp;G$11,Transactions!$B:$B,"&lt;="&amp;G$12)+SUMIFS(Transactions!$H:$H,Transactions!$F:$F,YearlyReport!$A25,Transactions!$B:$B,"&gt;="&amp;G$11,Transactions!$B:$B,"&lt;="&amp;G$12)</f>
        <v>0</v>
      </c>
      <c r="H25" s="161">
        <f>-SUMIFS(Transactions!$I:$I,Transactions!$F:$F,YearlyReport!$A25,Transactions!$B:$B,"&gt;="&amp;H$11,Transactions!$B:$B,"&lt;="&amp;H$12)+SUMIFS(Transactions!$H:$H,Transactions!$F:$F,YearlyReport!$A25,Transactions!$B:$B,"&gt;="&amp;H$11,Transactions!$B:$B,"&lt;="&amp;H$12)</f>
        <v>0</v>
      </c>
      <c r="I25" s="161">
        <f>-SUMIFS(Transactions!$I:$I,Transactions!$F:$F,YearlyReport!$A25,Transactions!$B:$B,"&gt;="&amp;I$11,Transactions!$B:$B,"&lt;="&amp;I$12)+SUMIFS(Transactions!$H:$H,Transactions!$F:$F,YearlyReport!$A25,Transactions!$B:$B,"&gt;="&amp;I$11,Transactions!$B:$B,"&lt;="&amp;I$12)</f>
        <v>0</v>
      </c>
      <c r="J25" s="161">
        <f>-SUMIFS(Transactions!$I:$I,Transactions!$F:$F,YearlyReport!$A25,Transactions!$B:$B,"&gt;="&amp;J$11,Transactions!$B:$B,"&lt;="&amp;J$12)+SUMIFS(Transactions!$H:$H,Transactions!$F:$F,YearlyReport!$A25,Transactions!$B:$B,"&gt;="&amp;J$11,Transactions!$B:$B,"&lt;="&amp;J$12)</f>
        <v>0</v>
      </c>
      <c r="K25" s="161">
        <f>-SUMIFS(Transactions!$I:$I,Transactions!$F:$F,YearlyReport!$A25,Transactions!$B:$B,"&gt;="&amp;K$11,Transactions!$B:$B,"&lt;="&amp;K$12)+SUMIFS(Transactions!$H:$H,Transactions!$F:$F,YearlyReport!$A25,Transactions!$B:$B,"&gt;="&amp;K$11,Transactions!$B:$B,"&lt;="&amp;K$12)</f>
        <v>0</v>
      </c>
      <c r="L25" s="161">
        <f>-SUMIFS(Transactions!$I:$I,Transactions!$F:$F,YearlyReport!$A25,Transactions!$B:$B,"&gt;="&amp;L$11,Transactions!$B:$B,"&lt;="&amp;L$12)+SUMIFS(Transactions!$H:$H,Transactions!$F:$F,YearlyReport!$A25,Transactions!$B:$B,"&gt;="&amp;L$11,Transactions!$B:$B,"&lt;="&amp;L$12)</f>
        <v>0</v>
      </c>
      <c r="M25" s="161">
        <f>-SUMIFS(Transactions!$I:$I,Transactions!$F:$F,YearlyReport!$A25,Transactions!$B:$B,"&gt;="&amp;M$11,Transactions!$B:$B,"&lt;="&amp;M$12)+SUMIFS(Transactions!$H:$H,Transactions!$F:$F,YearlyReport!$A25,Transactions!$B:$B,"&gt;="&amp;M$11,Transactions!$B:$B,"&lt;="&amp;M$12)</f>
        <v>0</v>
      </c>
      <c r="N25" s="21">
        <f>SUM(B25:M25)</f>
        <v>0</v>
      </c>
      <c r="O25" s="21">
        <f>N25/COLUMNS(B25:M25)</f>
        <v>0</v>
      </c>
    </row>
    <row r="26" spans="1:15" s="25" customFormat="1" ht="12" x14ac:dyDescent="0.35">
      <c r="A26" s="25" t="s">
        <v>184</v>
      </c>
      <c r="B26" s="161">
        <f>-SUMIFS(Transactions!$I:$I,Transactions!$F:$F,YearlyReport!$A26,Transactions!$B:$B,"&gt;="&amp;B$11,Transactions!$B:$B,"&lt;="&amp;B$12)+SUMIFS(Transactions!$H:$H,Transactions!$F:$F,YearlyReport!$A26,Transactions!$B:$B,"&gt;="&amp;B$11,Transactions!$B:$B,"&lt;="&amp;B$12)</f>
        <v>0</v>
      </c>
      <c r="C26" s="161">
        <f>-SUMIFS(Transactions!$I:$I,Transactions!$F:$F,YearlyReport!$A26,Transactions!$B:$B,"&gt;="&amp;C$11,Transactions!$B:$B,"&lt;="&amp;C$12)+SUMIFS(Transactions!$H:$H,Transactions!$F:$F,YearlyReport!$A26,Transactions!$B:$B,"&gt;="&amp;C$11,Transactions!$B:$B,"&lt;="&amp;C$12)</f>
        <v>0</v>
      </c>
      <c r="D26" s="161">
        <f>-SUMIFS(Transactions!$I:$I,Transactions!$F:$F,YearlyReport!$A26,Transactions!$B:$B,"&gt;="&amp;D$11,Transactions!$B:$B,"&lt;="&amp;D$12)+SUMIFS(Transactions!$H:$H,Transactions!$F:$F,YearlyReport!$A26,Transactions!$B:$B,"&gt;="&amp;D$11,Transactions!$B:$B,"&lt;="&amp;D$12)</f>
        <v>0</v>
      </c>
      <c r="E26" s="161">
        <f>-SUMIFS(Transactions!$I:$I,Transactions!$F:$F,YearlyReport!$A26,Transactions!$B:$B,"&gt;="&amp;E$11,Transactions!$B:$B,"&lt;="&amp;E$12)+SUMIFS(Transactions!$H:$H,Transactions!$F:$F,YearlyReport!$A26,Transactions!$B:$B,"&gt;="&amp;E$11,Transactions!$B:$B,"&lt;="&amp;E$12)</f>
        <v>0</v>
      </c>
      <c r="F26" s="161">
        <f>-SUMIFS(Transactions!$I:$I,Transactions!$F:$F,YearlyReport!$A26,Transactions!$B:$B,"&gt;="&amp;F$11,Transactions!$B:$B,"&lt;="&amp;F$12)+SUMIFS(Transactions!$H:$H,Transactions!$F:$F,YearlyReport!$A26,Transactions!$B:$B,"&gt;="&amp;F$11,Transactions!$B:$B,"&lt;="&amp;F$12)</f>
        <v>0</v>
      </c>
      <c r="G26" s="161">
        <f>-SUMIFS(Transactions!$I:$I,Transactions!$F:$F,YearlyReport!$A26,Transactions!$B:$B,"&gt;="&amp;G$11,Transactions!$B:$B,"&lt;="&amp;G$12)+SUMIFS(Transactions!$H:$H,Transactions!$F:$F,YearlyReport!$A26,Transactions!$B:$B,"&gt;="&amp;G$11,Transactions!$B:$B,"&lt;="&amp;G$12)</f>
        <v>0</v>
      </c>
      <c r="H26" s="161">
        <f>-SUMIFS(Transactions!$I:$I,Transactions!$F:$F,YearlyReport!$A26,Transactions!$B:$B,"&gt;="&amp;H$11,Transactions!$B:$B,"&lt;="&amp;H$12)+SUMIFS(Transactions!$H:$H,Transactions!$F:$F,YearlyReport!$A26,Transactions!$B:$B,"&gt;="&amp;H$11,Transactions!$B:$B,"&lt;="&amp;H$12)</f>
        <v>0</v>
      </c>
      <c r="I26" s="161">
        <f>-SUMIFS(Transactions!$I:$I,Transactions!$F:$F,YearlyReport!$A26,Transactions!$B:$B,"&gt;="&amp;I$11,Transactions!$B:$B,"&lt;="&amp;I$12)+SUMIFS(Transactions!$H:$H,Transactions!$F:$F,YearlyReport!$A26,Transactions!$B:$B,"&gt;="&amp;I$11,Transactions!$B:$B,"&lt;="&amp;I$12)</f>
        <v>0</v>
      </c>
      <c r="J26" s="161">
        <f>-SUMIFS(Transactions!$I:$I,Transactions!$F:$F,YearlyReport!$A26,Transactions!$B:$B,"&gt;="&amp;J$11,Transactions!$B:$B,"&lt;="&amp;J$12)+SUMIFS(Transactions!$H:$H,Transactions!$F:$F,YearlyReport!$A26,Transactions!$B:$B,"&gt;="&amp;J$11,Transactions!$B:$B,"&lt;="&amp;J$12)</f>
        <v>0</v>
      </c>
      <c r="K26" s="161">
        <f>-SUMIFS(Transactions!$I:$I,Transactions!$F:$F,YearlyReport!$A26,Transactions!$B:$B,"&gt;="&amp;K$11,Transactions!$B:$B,"&lt;="&amp;K$12)+SUMIFS(Transactions!$H:$H,Transactions!$F:$F,YearlyReport!$A26,Transactions!$B:$B,"&gt;="&amp;K$11,Transactions!$B:$B,"&lt;="&amp;K$12)</f>
        <v>0</v>
      </c>
      <c r="L26" s="161">
        <f>-SUMIFS(Transactions!$I:$I,Transactions!$F:$F,YearlyReport!$A26,Transactions!$B:$B,"&gt;="&amp;L$11,Transactions!$B:$B,"&lt;="&amp;L$12)+SUMIFS(Transactions!$H:$H,Transactions!$F:$F,YearlyReport!$A26,Transactions!$B:$B,"&gt;="&amp;L$11,Transactions!$B:$B,"&lt;="&amp;L$12)</f>
        <v>0</v>
      </c>
      <c r="M26" s="161">
        <f>-SUMIFS(Transactions!$I:$I,Transactions!$F:$F,YearlyReport!$A26,Transactions!$B:$B,"&gt;="&amp;M$11,Transactions!$B:$B,"&lt;="&amp;M$12)+SUMIFS(Transactions!$H:$H,Transactions!$F:$F,YearlyReport!$A26,Transactions!$B:$B,"&gt;="&amp;M$11,Transactions!$B:$B,"&lt;="&amp;M$12)</f>
        <v>0</v>
      </c>
      <c r="N26" s="21">
        <f>SUM(B26:M26)</f>
        <v>0</v>
      </c>
      <c r="O26" s="21">
        <f>N26/COLUMNS(B26:M26)</f>
        <v>0</v>
      </c>
    </row>
    <row r="27" spans="1:15" s="25" customFormat="1" ht="12" x14ac:dyDescent="0.35">
      <c r="A27" s="25" t="s">
        <v>128</v>
      </c>
      <c r="B27" s="162">
        <f>-SUMIFS(Transactions!$I:$I,Transactions!$F:$F,YearlyReport!$A27,Transactions!$B:$B,"&gt;="&amp;B$11,Transactions!$B:$B,"&lt;="&amp;B$12)+SUMIFS(Transactions!$H:$H,Transactions!$F:$F,YearlyReport!$A27,Transactions!$B:$B,"&gt;="&amp;B$11,Transactions!$B:$B,"&lt;="&amp;B$12)</f>
        <v>0</v>
      </c>
      <c r="C27" s="162">
        <f>-SUMIFS(Transactions!$I:$I,Transactions!$F:$F,YearlyReport!$A27,Transactions!$B:$B,"&gt;="&amp;C$11,Transactions!$B:$B,"&lt;="&amp;C$12)+SUMIFS(Transactions!$H:$H,Transactions!$F:$F,YearlyReport!$A27,Transactions!$B:$B,"&gt;="&amp;C$11,Transactions!$B:$B,"&lt;="&amp;C$12)</f>
        <v>0</v>
      </c>
      <c r="D27" s="162">
        <f>-SUMIFS(Transactions!$I:$I,Transactions!$F:$F,YearlyReport!$A27,Transactions!$B:$B,"&gt;="&amp;D$11,Transactions!$B:$B,"&lt;="&amp;D$12)+SUMIFS(Transactions!$H:$H,Transactions!$F:$F,YearlyReport!$A27,Transactions!$B:$B,"&gt;="&amp;D$11,Transactions!$B:$B,"&lt;="&amp;D$12)</f>
        <v>0</v>
      </c>
      <c r="E27" s="162">
        <f>-SUMIFS(Transactions!$I:$I,Transactions!$F:$F,YearlyReport!$A27,Transactions!$B:$B,"&gt;="&amp;E$11,Transactions!$B:$B,"&lt;="&amp;E$12)+SUMIFS(Transactions!$H:$H,Transactions!$F:$F,YearlyReport!$A27,Transactions!$B:$B,"&gt;="&amp;E$11,Transactions!$B:$B,"&lt;="&amp;E$12)</f>
        <v>0</v>
      </c>
      <c r="F27" s="162">
        <f>-SUMIFS(Transactions!$I:$I,Transactions!$F:$F,YearlyReport!$A27,Transactions!$B:$B,"&gt;="&amp;F$11,Transactions!$B:$B,"&lt;="&amp;F$12)+SUMIFS(Transactions!$H:$H,Transactions!$F:$F,YearlyReport!$A27,Transactions!$B:$B,"&gt;="&amp;F$11,Transactions!$B:$B,"&lt;="&amp;F$12)</f>
        <v>0</v>
      </c>
      <c r="G27" s="162">
        <f>-SUMIFS(Transactions!$I:$I,Transactions!$F:$F,YearlyReport!$A27,Transactions!$B:$B,"&gt;="&amp;G$11,Transactions!$B:$B,"&lt;="&amp;G$12)+SUMIFS(Transactions!$H:$H,Transactions!$F:$F,YearlyReport!$A27,Transactions!$B:$B,"&gt;="&amp;G$11,Transactions!$B:$B,"&lt;="&amp;G$12)</f>
        <v>0</v>
      </c>
      <c r="H27" s="162">
        <f>-SUMIFS(Transactions!$I:$I,Transactions!$F:$F,YearlyReport!$A27,Transactions!$B:$B,"&gt;="&amp;H$11,Transactions!$B:$B,"&lt;="&amp;H$12)+SUMIFS(Transactions!$H:$H,Transactions!$F:$F,YearlyReport!$A27,Transactions!$B:$B,"&gt;="&amp;H$11,Transactions!$B:$B,"&lt;="&amp;H$12)</f>
        <v>0</v>
      </c>
      <c r="I27" s="162">
        <f>-SUMIFS(Transactions!$I:$I,Transactions!$F:$F,YearlyReport!$A27,Transactions!$B:$B,"&gt;="&amp;I$11,Transactions!$B:$B,"&lt;="&amp;I$12)+SUMIFS(Transactions!$H:$H,Transactions!$F:$F,YearlyReport!$A27,Transactions!$B:$B,"&gt;="&amp;I$11,Transactions!$B:$B,"&lt;="&amp;I$12)</f>
        <v>0</v>
      </c>
      <c r="J27" s="162">
        <f>-SUMIFS(Transactions!$I:$I,Transactions!$F:$F,YearlyReport!$A27,Transactions!$B:$B,"&gt;="&amp;J$11,Transactions!$B:$B,"&lt;="&amp;J$12)+SUMIFS(Transactions!$H:$H,Transactions!$F:$F,YearlyReport!$A27,Transactions!$B:$B,"&gt;="&amp;J$11,Transactions!$B:$B,"&lt;="&amp;J$12)</f>
        <v>0</v>
      </c>
      <c r="K27" s="162">
        <f>-SUMIFS(Transactions!$I:$I,Transactions!$F:$F,YearlyReport!$A27,Transactions!$B:$B,"&gt;="&amp;K$11,Transactions!$B:$B,"&lt;="&amp;K$12)+SUMIFS(Transactions!$H:$H,Transactions!$F:$F,YearlyReport!$A27,Transactions!$B:$B,"&gt;="&amp;K$11,Transactions!$B:$B,"&lt;="&amp;K$12)</f>
        <v>0</v>
      </c>
      <c r="L27" s="162">
        <f>-SUMIFS(Transactions!$I:$I,Transactions!$F:$F,YearlyReport!$A27,Transactions!$B:$B,"&gt;="&amp;L$11,Transactions!$B:$B,"&lt;="&amp;L$12)+SUMIFS(Transactions!$H:$H,Transactions!$F:$F,YearlyReport!$A27,Transactions!$B:$B,"&gt;="&amp;L$11,Transactions!$B:$B,"&lt;="&amp;L$12)</f>
        <v>0</v>
      </c>
      <c r="M27" s="162">
        <f>-SUMIFS(Transactions!$I:$I,Transactions!$F:$F,YearlyReport!$A27,Transactions!$B:$B,"&gt;="&amp;M$11,Transactions!$B:$B,"&lt;="&amp;M$12)+SUMIFS(Transactions!$H:$H,Transactions!$F:$F,YearlyReport!$A27,Transactions!$B:$B,"&gt;="&amp;M$11,Transactions!$B:$B,"&lt;="&amp;M$12)</f>
        <v>0</v>
      </c>
      <c r="N27" s="21">
        <f t="shared" si="10"/>
        <v>0</v>
      </c>
      <c r="O27" s="21">
        <f t="shared" si="11"/>
        <v>0</v>
      </c>
    </row>
    <row r="28" spans="1:15" s="25" customFormat="1" ht="12" x14ac:dyDescent="0.35">
      <c r="A28" s="105" t="str">
        <f>"Total "&amp;A21</f>
        <v>Total TO SAVINGS</v>
      </c>
      <c r="B28" s="106">
        <f t="shared" ref="B28:M28" si="12">SUM(B21:B27)</f>
        <v>0</v>
      </c>
      <c r="C28" s="106">
        <f t="shared" si="12"/>
        <v>0</v>
      </c>
      <c r="D28" s="106">
        <f t="shared" si="12"/>
        <v>0</v>
      </c>
      <c r="E28" s="106">
        <f t="shared" si="12"/>
        <v>0</v>
      </c>
      <c r="F28" s="106">
        <f t="shared" si="12"/>
        <v>0</v>
      </c>
      <c r="G28" s="106">
        <f t="shared" si="12"/>
        <v>0</v>
      </c>
      <c r="H28" s="106">
        <f t="shared" si="12"/>
        <v>0</v>
      </c>
      <c r="I28" s="106">
        <f t="shared" si="12"/>
        <v>0</v>
      </c>
      <c r="J28" s="106">
        <f t="shared" si="12"/>
        <v>0</v>
      </c>
      <c r="K28" s="106">
        <f t="shared" si="12"/>
        <v>0</v>
      </c>
      <c r="L28" s="106">
        <f t="shared" si="12"/>
        <v>0</v>
      </c>
      <c r="M28" s="106">
        <f t="shared" si="12"/>
        <v>0</v>
      </c>
      <c r="N28" s="106">
        <f t="shared" si="10"/>
        <v>0</v>
      </c>
      <c r="O28" s="106">
        <f t="shared" si="11"/>
        <v>0</v>
      </c>
    </row>
    <row r="29" spans="1:15" s="25" customFormat="1" ht="12" x14ac:dyDescent="0.35">
      <c r="A29" s="38" t="s">
        <v>190</v>
      </c>
      <c r="B29" s="39">
        <f>IF(B$5&gt;0,B28/B$5," - ")</f>
        <v>0</v>
      </c>
      <c r="C29" s="39" t="str">
        <f t="shared" ref="C29:M29" si="13">IF(C$5&gt;0,C28/C$5," - ")</f>
        <v xml:space="preserve"> - </v>
      </c>
      <c r="D29" s="39" t="str">
        <f t="shared" si="13"/>
        <v xml:space="preserve"> - </v>
      </c>
      <c r="E29" s="39" t="str">
        <f t="shared" si="13"/>
        <v xml:space="preserve"> - </v>
      </c>
      <c r="F29" s="39" t="str">
        <f t="shared" si="13"/>
        <v xml:space="preserve"> - </v>
      </c>
      <c r="G29" s="39" t="str">
        <f t="shared" si="13"/>
        <v xml:space="preserve"> - </v>
      </c>
      <c r="H29" s="39" t="str">
        <f t="shared" si="13"/>
        <v xml:space="preserve"> - </v>
      </c>
      <c r="I29" s="39" t="str">
        <f t="shared" si="13"/>
        <v xml:space="preserve"> - </v>
      </c>
      <c r="J29" s="39" t="str">
        <f t="shared" si="13"/>
        <v xml:space="preserve"> - </v>
      </c>
      <c r="K29" s="39" t="str">
        <f t="shared" si="13"/>
        <v xml:space="preserve"> - </v>
      </c>
      <c r="L29" s="39" t="str">
        <f t="shared" si="13"/>
        <v xml:space="preserve"> - </v>
      </c>
      <c r="M29" s="39" t="str">
        <f t="shared" si="13"/>
        <v xml:space="preserve"> - </v>
      </c>
      <c r="N29" s="39">
        <f>IF(N$5&gt;0,N28/N$5," - ")</f>
        <v>0</v>
      </c>
      <c r="O29" s="39">
        <f>IF(O$5&gt;0,O28/O$5," - ")</f>
        <v>0</v>
      </c>
    </row>
    <row r="30" spans="1:15" s="25" customFormat="1" x14ac:dyDescent="0.35">
      <c r="A30" s="107" t="s">
        <v>106</v>
      </c>
      <c r="B30" s="108"/>
      <c r="C30" s="108"/>
      <c r="D30" s="108"/>
      <c r="E30" s="108"/>
      <c r="F30" s="108"/>
      <c r="G30" s="108"/>
      <c r="H30" s="108"/>
      <c r="I30" s="108"/>
      <c r="J30" s="108"/>
      <c r="K30" s="108"/>
      <c r="L30" s="108"/>
      <c r="M30" s="108"/>
      <c r="N30" s="108"/>
      <c r="O30" s="108"/>
    </row>
    <row r="31" spans="1:15" s="25" customFormat="1" ht="12" x14ac:dyDescent="0.35">
      <c r="A31" s="25" t="s">
        <v>88</v>
      </c>
      <c r="B31" s="161">
        <f>-SUMIFS(Transactions!$I:$I,Transactions!$F:$F,YearlyReport!$A31,Transactions!$B:$B,"&gt;="&amp;B$11,Transactions!$B:$B,"&lt;="&amp;B$12)+SUMIFS(Transactions!$H:$H,Transactions!$F:$F,YearlyReport!$A31,Transactions!$B:$B,"&gt;="&amp;B$11,Transactions!$B:$B,"&lt;="&amp;B$12)</f>
        <v>0</v>
      </c>
      <c r="C31" s="161">
        <f>-SUMIFS(Transactions!$I:$I,Transactions!$F:$F,YearlyReport!$A31,Transactions!$B:$B,"&gt;="&amp;C$11,Transactions!$B:$B,"&lt;="&amp;C$12)+SUMIFS(Transactions!$H:$H,Transactions!$F:$F,YearlyReport!$A31,Transactions!$B:$B,"&gt;="&amp;C$11,Transactions!$B:$B,"&lt;="&amp;C$12)</f>
        <v>0</v>
      </c>
      <c r="D31" s="161">
        <f>-SUMIFS(Transactions!$I:$I,Transactions!$F:$F,YearlyReport!$A31,Transactions!$B:$B,"&gt;="&amp;D$11,Transactions!$B:$B,"&lt;="&amp;D$12)+SUMIFS(Transactions!$H:$H,Transactions!$F:$F,YearlyReport!$A31,Transactions!$B:$B,"&gt;="&amp;D$11,Transactions!$B:$B,"&lt;="&amp;D$12)</f>
        <v>0</v>
      </c>
      <c r="E31" s="161">
        <f>-SUMIFS(Transactions!$I:$I,Transactions!$F:$F,YearlyReport!$A31,Transactions!$B:$B,"&gt;="&amp;E$11,Transactions!$B:$B,"&lt;="&amp;E$12)+SUMIFS(Transactions!$H:$H,Transactions!$F:$F,YearlyReport!$A31,Transactions!$B:$B,"&gt;="&amp;E$11,Transactions!$B:$B,"&lt;="&amp;E$12)</f>
        <v>0</v>
      </c>
      <c r="F31" s="161">
        <f>-SUMIFS(Transactions!$I:$I,Transactions!$F:$F,YearlyReport!$A31,Transactions!$B:$B,"&gt;="&amp;F$11,Transactions!$B:$B,"&lt;="&amp;F$12)+SUMIFS(Transactions!$H:$H,Transactions!$F:$F,YearlyReport!$A31,Transactions!$B:$B,"&gt;="&amp;F$11,Transactions!$B:$B,"&lt;="&amp;F$12)</f>
        <v>0</v>
      </c>
      <c r="G31" s="161">
        <f>-SUMIFS(Transactions!$I:$I,Transactions!$F:$F,YearlyReport!$A31,Transactions!$B:$B,"&gt;="&amp;G$11,Transactions!$B:$B,"&lt;="&amp;G$12)+SUMIFS(Transactions!$H:$H,Transactions!$F:$F,YearlyReport!$A31,Transactions!$B:$B,"&gt;="&amp;G$11,Transactions!$B:$B,"&lt;="&amp;G$12)</f>
        <v>0</v>
      </c>
      <c r="H31" s="161">
        <f>-SUMIFS(Transactions!$I:$I,Transactions!$F:$F,YearlyReport!$A31,Transactions!$B:$B,"&gt;="&amp;H$11,Transactions!$B:$B,"&lt;="&amp;H$12)+SUMIFS(Transactions!$H:$H,Transactions!$F:$F,YearlyReport!$A31,Transactions!$B:$B,"&gt;="&amp;H$11,Transactions!$B:$B,"&lt;="&amp;H$12)</f>
        <v>0</v>
      </c>
      <c r="I31" s="161">
        <f>-SUMIFS(Transactions!$I:$I,Transactions!$F:$F,YearlyReport!$A31,Transactions!$B:$B,"&gt;="&amp;I$11,Transactions!$B:$B,"&lt;="&amp;I$12)+SUMIFS(Transactions!$H:$H,Transactions!$F:$F,YearlyReport!$A31,Transactions!$B:$B,"&gt;="&amp;I$11,Transactions!$B:$B,"&lt;="&amp;I$12)</f>
        <v>0</v>
      </c>
      <c r="J31" s="161">
        <f>-SUMIFS(Transactions!$I:$I,Transactions!$F:$F,YearlyReport!$A31,Transactions!$B:$B,"&gt;="&amp;J$11,Transactions!$B:$B,"&lt;="&amp;J$12)+SUMIFS(Transactions!$H:$H,Transactions!$F:$F,YearlyReport!$A31,Transactions!$B:$B,"&gt;="&amp;J$11,Transactions!$B:$B,"&lt;="&amp;J$12)</f>
        <v>0</v>
      </c>
      <c r="K31" s="161">
        <f>-SUMIFS(Transactions!$I:$I,Transactions!$F:$F,YearlyReport!$A31,Transactions!$B:$B,"&gt;="&amp;K$11,Transactions!$B:$B,"&lt;="&amp;K$12)+SUMIFS(Transactions!$H:$H,Transactions!$F:$F,YearlyReport!$A31,Transactions!$B:$B,"&gt;="&amp;K$11,Transactions!$B:$B,"&lt;="&amp;K$12)</f>
        <v>0</v>
      </c>
      <c r="L31" s="161">
        <f>-SUMIFS(Transactions!$I:$I,Transactions!$F:$F,YearlyReport!$A31,Transactions!$B:$B,"&gt;="&amp;L$11,Transactions!$B:$B,"&lt;="&amp;L$12)+SUMIFS(Transactions!$H:$H,Transactions!$F:$F,YearlyReport!$A31,Transactions!$B:$B,"&gt;="&amp;L$11,Transactions!$B:$B,"&lt;="&amp;L$12)</f>
        <v>0</v>
      </c>
      <c r="M31" s="161">
        <f>-SUMIFS(Transactions!$I:$I,Transactions!$F:$F,YearlyReport!$A31,Transactions!$B:$B,"&gt;="&amp;M$11,Transactions!$B:$B,"&lt;="&amp;M$12)+SUMIFS(Transactions!$H:$H,Transactions!$F:$F,YearlyReport!$A31,Transactions!$B:$B,"&gt;="&amp;M$11,Transactions!$B:$B,"&lt;="&amp;M$12)</f>
        <v>0</v>
      </c>
      <c r="N31" s="21">
        <f t="shared" ref="N31:N32" si="14">SUM(B31:M31)</f>
        <v>0</v>
      </c>
      <c r="O31" s="21">
        <f t="shared" ref="O31:O32" si="15">N31/COLUMNS(B31:M31)</f>
        <v>0</v>
      </c>
    </row>
    <row r="32" spans="1:15" s="25" customFormat="1" ht="12" x14ac:dyDescent="0.35">
      <c r="A32" s="176" t="str">
        <f>"Total "&amp;A30</f>
        <v>Total CHARITY/GIFTS</v>
      </c>
      <c r="B32" s="177">
        <f t="shared" ref="B32:M32" si="16">SUM(B30:B31)</f>
        <v>0</v>
      </c>
      <c r="C32" s="177">
        <f t="shared" si="16"/>
        <v>0</v>
      </c>
      <c r="D32" s="177">
        <f t="shared" si="16"/>
        <v>0</v>
      </c>
      <c r="E32" s="177">
        <f t="shared" si="16"/>
        <v>0</v>
      </c>
      <c r="F32" s="177">
        <f t="shared" si="16"/>
        <v>0</v>
      </c>
      <c r="G32" s="177">
        <f t="shared" si="16"/>
        <v>0</v>
      </c>
      <c r="H32" s="177">
        <f t="shared" si="16"/>
        <v>0</v>
      </c>
      <c r="I32" s="177">
        <f t="shared" si="16"/>
        <v>0</v>
      </c>
      <c r="J32" s="177">
        <f t="shared" si="16"/>
        <v>0</v>
      </c>
      <c r="K32" s="177">
        <f t="shared" si="16"/>
        <v>0</v>
      </c>
      <c r="L32" s="177">
        <f t="shared" si="16"/>
        <v>0</v>
      </c>
      <c r="M32" s="177">
        <f t="shared" si="16"/>
        <v>0</v>
      </c>
      <c r="N32" s="177">
        <f t="shared" si="14"/>
        <v>0</v>
      </c>
      <c r="O32" s="177">
        <f t="shared" si="15"/>
        <v>0</v>
      </c>
    </row>
    <row r="33" spans="1:15" s="25" customFormat="1" ht="12" x14ac:dyDescent="0.35">
      <c r="A33" s="38" t="s">
        <v>190</v>
      </c>
      <c r="B33" s="39">
        <f t="shared" ref="B33:O33" si="17">IF(B$5&gt;0,B32/B$5," - ")</f>
        <v>0</v>
      </c>
      <c r="C33" s="39" t="str">
        <f t="shared" si="17"/>
        <v xml:space="preserve"> - </v>
      </c>
      <c r="D33" s="39" t="str">
        <f t="shared" si="17"/>
        <v xml:space="preserve"> - </v>
      </c>
      <c r="E33" s="39" t="str">
        <f t="shared" si="17"/>
        <v xml:space="preserve"> - </v>
      </c>
      <c r="F33" s="39" t="str">
        <f t="shared" si="17"/>
        <v xml:space="preserve"> - </v>
      </c>
      <c r="G33" s="39" t="str">
        <f t="shared" si="17"/>
        <v xml:space="preserve"> - </v>
      </c>
      <c r="H33" s="39" t="str">
        <f t="shared" si="17"/>
        <v xml:space="preserve"> - </v>
      </c>
      <c r="I33" s="39" t="str">
        <f t="shared" si="17"/>
        <v xml:space="preserve"> - </v>
      </c>
      <c r="J33" s="39" t="str">
        <f t="shared" si="17"/>
        <v xml:space="preserve"> - </v>
      </c>
      <c r="K33" s="39" t="str">
        <f t="shared" si="17"/>
        <v xml:space="preserve"> - </v>
      </c>
      <c r="L33" s="39" t="str">
        <f t="shared" si="17"/>
        <v xml:space="preserve"> - </v>
      </c>
      <c r="M33" s="39" t="str">
        <f t="shared" si="17"/>
        <v xml:space="preserve"> - </v>
      </c>
      <c r="N33" s="39">
        <f t="shared" si="17"/>
        <v>0</v>
      </c>
      <c r="O33" s="39">
        <f t="shared" si="17"/>
        <v>0</v>
      </c>
    </row>
    <row r="34" spans="1:15" s="25" customFormat="1" x14ac:dyDescent="0.35">
      <c r="A34" s="107" t="s">
        <v>166</v>
      </c>
      <c r="B34" s="108"/>
      <c r="C34" s="108"/>
      <c r="D34" s="108"/>
      <c r="E34" s="108"/>
      <c r="F34" s="108"/>
      <c r="G34" s="108"/>
      <c r="H34" s="108"/>
      <c r="I34" s="108"/>
      <c r="J34" s="108"/>
      <c r="K34" s="108"/>
      <c r="L34" s="108"/>
      <c r="M34" s="108"/>
      <c r="N34" s="108"/>
      <c r="O34" s="108"/>
    </row>
    <row r="35" spans="1:15" s="25" customFormat="1" ht="12" x14ac:dyDescent="0.35">
      <c r="A35" s="25" t="s">
        <v>413</v>
      </c>
      <c r="B35" s="160">
        <f>-SUMIFS(Transactions!$I:$I,Transactions!$F:$F,YearlyReport!$A35,Transactions!$B:$B,"&gt;="&amp;B$11,Transactions!$B:$B,"&lt;="&amp;B$12)+SUMIFS(Transactions!$H:$H,Transactions!$F:$F,YearlyReport!$A35,Transactions!$B:$B,"&gt;="&amp;B$11,Transactions!$B:$B,"&lt;="&amp;B$12)</f>
        <v>2035.2600000000002</v>
      </c>
      <c r="C35" s="160">
        <f>-SUMIFS(Transactions!$I:$I,Transactions!$F:$F,YearlyReport!$A35,Transactions!$B:$B,"&gt;="&amp;C$11,Transactions!$B:$B,"&lt;="&amp;C$12)+SUMIFS(Transactions!$H:$H,Transactions!$F:$F,YearlyReport!$A35,Transactions!$B:$B,"&gt;="&amp;C$11,Transactions!$B:$B,"&lt;="&amp;C$12)</f>
        <v>1017.6300000000001</v>
      </c>
      <c r="D35" s="160">
        <f>-SUMIFS(Transactions!$I:$I,Transactions!$F:$F,YearlyReport!$A35,Transactions!$B:$B,"&gt;="&amp;D$11,Transactions!$B:$B,"&lt;="&amp;D$12)+SUMIFS(Transactions!$H:$H,Transactions!$F:$F,YearlyReport!$A35,Transactions!$B:$B,"&gt;="&amp;D$11,Transactions!$B:$B,"&lt;="&amp;D$12)</f>
        <v>0</v>
      </c>
      <c r="E35" s="160">
        <f>-SUMIFS(Transactions!$I:$I,Transactions!$F:$F,YearlyReport!$A35,Transactions!$B:$B,"&gt;="&amp;E$11,Transactions!$B:$B,"&lt;="&amp;E$12)+SUMIFS(Transactions!$H:$H,Transactions!$F:$F,YearlyReport!$A35,Transactions!$B:$B,"&gt;="&amp;E$11,Transactions!$B:$B,"&lt;="&amp;E$12)</f>
        <v>0</v>
      </c>
      <c r="F35" s="160">
        <f>-SUMIFS(Transactions!$I:$I,Transactions!$F:$F,YearlyReport!$A35,Transactions!$B:$B,"&gt;="&amp;F$11,Transactions!$B:$B,"&lt;="&amp;F$12)+SUMIFS(Transactions!$H:$H,Transactions!$F:$F,YearlyReport!$A35,Transactions!$B:$B,"&gt;="&amp;F$11,Transactions!$B:$B,"&lt;="&amp;F$12)</f>
        <v>0</v>
      </c>
      <c r="G35" s="160">
        <f>-SUMIFS(Transactions!$I:$I,Transactions!$F:$F,YearlyReport!$A35,Transactions!$B:$B,"&gt;="&amp;G$11,Transactions!$B:$B,"&lt;="&amp;G$12)+SUMIFS(Transactions!$H:$H,Transactions!$F:$F,YearlyReport!$A35,Transactions!$B:$B,"&gt;="&amp;G$11,Transactions!$B:$B,"&lt;="&amp;G$12)</f>
        <v>0</v>
      </c>
      <c r="H35" s="160">
        <f>-SUMIFS(Transactions!$I:$I,Transactions!$F:$F,YearlyReport!$A35,Transactions!$B:$B,"&gt;="&amp;H$11,Transactions!$B:$B,"&lt;="&amp;H$12)+SUMIFS(Transactions!$H:$H,Transactions!$F:$F,YearlyReport!$A35,Transactions!$B:$B,"&gt;="&amp;H$11,Transactions!$B:$B,"&lt;="&amp;H$12)</f>
        <v>0</v>
      </c>
      <c r="I35" s="160">
        <f>-SUMIFS(Transactions!$I:$I,Transactions!$F:$F,YearlyReport!$A35,Transactions!$B:$B,"&gt;="&amp;I$11,Transactions!$B:$B,"&lt;="&amp;I$12)+SUMIFS(Transactions!$H:$H,Transactions!$F:$F,YearlyReport!$A35,Transactions!$B:$B,"&gt;="&amp;I$11,Transactions!$B:$B,"&lt;="&amp;I$12)</f>
        <v>0</v>
      </c>
      <c r="J35" s="160">
        <f>-SUMIFS(Transactions!$I:$I,Transactions!$F:$F,YearlyReport!$A35,Transactions!$B:$B,"&gt;="&amp;J$11,Transactions!$B:$B,"&lt;="&amp;J$12)+SUMIFS(Transactions!$H:$H,Transactions!$F:$F,YearlyReport!$A35,Transactions!$B:$B,"&gt;="&amp;J$11,Transactions!$B:$B,"&lt;="&amp;J$12)</f>
        <v>0</v>
      </c>
      <c r="K35" s="160">
        <f>-SUMIFS(Transactions!$I:$I,Transactions!$F:$F,YearlyReport!$A35,Transactions!$B:$B,"&gt;="&amp;K$11,Transactions!$B:$B,"&lt;="&amp;K$12)+SUMIFS(Transactions!$H:$H,Transactions!$F:$F,YearlyReport!$A35,Transactions!$B:$B,"&gt;="&amp;K$11,Transactions!$B:$B,"&lt;="&amp;K$12)</f>
        <v>0</v>
      </c>
      <c r="L35" s="160">
        <f>-SUMIFS(Transactions!$I:$I,Transactions!$F:$F,YearlyReport!$A35,Transactions!$B:$B,"&gt;="&amp;L$11,Transactions!$B:$B,"&lt;="&amp;L$12)+SUMIFS(Transactions!$H:$H,Transactions!$F:$F,YearlyReport!$A35,Transactions!$B:$B,"&gt;="&amp;L$11,Transactions!$B:$B,"&lt;="&amp;L$12)</f>
        <v>0</v>
      </c>
      <c r="M35" s="160">
        <f>-SUMIFS(Transactions!$I:$I,Transactions!$F:$F,YearlyReport!$A35,Transactions!$B:$B,"&gt;="&amp;M$11,Transactions!$B:$B,"&lt;="&amp;M$12)+SUMIFS(Transactions!$H:$H,Transactions!$F:$F,YearlyReport!$A35,Transactions!$B:$B,"&gt;="&amp;M$11,Transactions!$B:$B,"&lt;="&amp;M$12)</f>
        <v>0</v>
      </c>
      <c r="N35" s="21">
        <f t="shared" ref="N35:N43" si="18">SUM(B35:M35)</f>
        <v>3052.8900000000003</v>
      </c>
      <c r="O35" s="21">
        <f t="shared" ref="O35:O43" si="19">N35/COLUMNS(B35:M35)</f>
        <v>254.40750000000003</v>
      </c>
    </row>
    <row r="36" spans="1:15" s="25" customFormat="1" ht="12" x14ac:dyDescent="0.35">
      <c r="A36" s="25" t="s">
        <v>168</v>
      </c>
      <c r="B36" s="161">
        <f>-SUMIFS(Transactions!$I:$I,Transactions!$F:$F,YearlyReport!$A36,Transactions!$B:$B,"&gt;="&amp;B$11,Transactions!$B:$B,"&lt;="&amp;B$12)+SUMIFS(Transactions!$H:$H,Transactions!$F:$F,YearlyReport!$A36,Transactions!$B:$B,"&gt;="&amp;B$11,Transactions!$B:$B,"&lt;="&amp;B$12)</f>
        <v>173.14</v>
      </c>
      <c r="C36" s="161">
        <f>-SUMIFS(Transactions!$I:$I,Transactions!$F:$F,YearlyReport!$A36,Transactions!$B:$B,"&gt;="&amp;C$11,Transactions!$B:$B,"&lt;="&amp;C$12)+SUMIFS(Transactions!$H:$H,Transactions!$F:$F,YearlyReport!$A36,Transactions!$B:$B,"&gt;="&amp;C$11,Transactions!$B:$B,"&lt;="&amp;C$12)</f>
        <v>0</v>
      </c>
      <c r="D36" s="161">
        <f>-SUMIFS(Transactions!$I:$I,Transactions!$F:$F,YearlyReport!$A36,Transactions!$B:$B,"&gt;="&amp;D$11,Transactions!$B:$B,"&lt;="&amp;D$12)+SUMIFS(Transactions!$H:$H,Transactions!$F:$F,YearlyReport!$A36,Transactions!$B:$B,"&gt;="&amp;D$11,Transactions!$B:$B,"&lt;="&amp;D$12)</f>
        <v>0</v>
      </c>
      <c r="E36" s="161">
        <f>-SUMIFS(Transactions!$I:$I,Transactions!$F:$F,YearlyReport!$A36,Transactions!$B:$B,"&gt;="&amp;E$11,Transactions!$B:$B,"&lt;="&amp;E$12)+SUMIFS(Transactions!$H:$H,Transactions!$F:$F,YearlyReport!$A36,Transactions!$B:$B,"&gt;="&amp;E$11,Transactions!$B:$B,"&lt;="&amp;E$12)</f>
        <v>0</v>
      </c>
      <c r="F36" s="161">
        <f>-SUMIFS(Transactions!$I:$I,Transactions!$F:$F,YearlyReport!$A36,Transactions!$B:$B,"&gt;="&amp;F$11,Transactions!$B:$B,"&lt;="&amp;F$12)+SUMIFS(Transactions!$H:$H,Transactions!$F:$F,YearlyReport!$A36,Transactions!$B:$B,"&gt;="&amp;F$11,Transactions!$B:$B,"&lt;="&amp;F$12)</f>
        <v>0</v>
      </c>
      <c r="G36" s="161">
        <f>-SUMIFS(Transactions!$I:$I,Transactions!$F:$F,YearlyReport!$A36,Transactions!$B:$B,"&gt;="&amp;G$11,Transactions!$B:$B,"&lt;="&amp;G$12)+SUMIFS(Transactions!$H:$H,Transactions!$F:$F,YearlyReport!$A36,Transactions!$B:$B,"&gt;="&amp;G$11,Transactions!$B:$B,"&lt;="&amp;G$12)</f>
        <v>0</v>
      </c>
      <c r="H36" s="161">
        <f>-SUMIFS(Transactions!$I:$I,Transactions!$F:$F,YearlyReport!$A36,Transactions!$B:$B,"&gt;="&amp;H$11,Transactions!$B:$B,"&lt;="&amp;H$12)+SUMIFS(Transactions!$H:$H,Transactions!$F:$F,YearlyReport!$A36,Transactions!$B:$B,"&gt;="&amp;H$11,Transactions!$B:$B,"&lt;="&amp;H$12)</f>
        <v>0</v>
      </c>
      <c r="I36" s="161">
        <f>-SUMIFS(Transactions!$I:$I,Transactions!$F:$F,YearlyReport!$A36,Transactions!$B:$B,"&gt;="&amp;I$11,Transactions!$B:$B,"&lt;="&amp;I$12)+SUMIFS(Transactions!$H:$H,Transactions!$F:$F,YearlyReport!$A36,Transactions!$B:$B,"&gt;="&amp;I$11,Transactions!$B:$B,"&lt;="&amp;I$12)</f>
        <v>0</v>
      </c>
      <c r="J36" s="161">
        <f>-SUMIFS(Transactions!$I:$I,Transactions!$F:$F,YearlyReport!$A36,Transactions!$B:$B,"&gt;="&amp;J$11,Transactions!$B:$B,"&lt;="&amp;J$12)+SUMIFS(Transactions!$H:$H,Transactions!$F:$F,YearlyReport!$A36,Transactions!$B:$B,"&gt;="&amp;J$11,Transactions!$B:$B,"&lt;="&amp;J$12)</f>
        <v>0</v>
      </c>
      <c r="K36" s="161">
        <f>-SUMIFS(Transactions!$I:$I,Transactions!$F:$F,YearlyReport!$A36,Transactions!$B:$B,"&gt;="&amp;K$11,Transactions!$B:$B,"&lt;="&amp;K$12)+SUMIFS(Transactions!$H:$H,Transactions!$F:$F,YearlyReport!$A36,Transactions!$B:$B,"&gt;="&amp;K$11,Transactions!$B:$B,"&lt;="&amp;K$12)</f>
        <v>0</v>
      </c>
      <c r="L36" s="161">
        <f>-SUMIFS(Transactions!$I:$I,Transactions!$F:$F,YearlyReport!$A36,Transactions!$B:$B,"&gt;="&amp;L$11,Transactions!$B:$B,"&lt;="&amp;L$12)+SUMIFS(Transactions!$H:$H,Transactions!$F:$F,YearlyReport!$A36,Transactions!$B:$B,"&gt;="&amp;L$11,Transactions!$B:$B,"&lt;="&amp;L$12)</f>
        <v>0</v>
      </c>
      <c r="M36" s="161">
        <f>-SUMIFS(Transactions!$I:$I,Transactions!$F:$F,YearlyReport!$A36,Transactions!$B:$B,"&gt;="&amp;M$11,Transactions!$B:$B,"&lt;="&amp;M$12)+SUMIFS(Transactions!$H:$H,Transactions!$F:$F,YearlyReport!$A36,Transactions!$B:$B,"&gt;="&amp;M$11,Transactions!$B:$B,"&lt;="&amp;M$12)</f>
        <v>0</v>
      </c>
      <c r="N36" s="21">
        <f>SUM(B36:M36)</f>
        <v>173.14</v>
      </c>
      <c r="O36" s="21">
        <f>N36/COLUMNS(B36:M36)</f>
        <v>14.428333333333333</v>
      </c>
    </row>
    <row r="37" spans="1:15" s="25" customFormat="1" ht="12" x14ac:dyDescent="0.35">
      <c r="A37" s="25" t="s">
        <v>169</v>
      </c>
      <c r="B37" s="161">
        <f>-SUMIFS(Transactions!$I:$I,Transactions!$F:$F,YearlyReport!$A37,Transactions!$B:$B,"&gt;="&amp;B$11,Transactions!$B:$B,"&lt;="&amp;B$12)+SUMIFS(Transactions!$H:$H,Transactions!$F:$F,YearlyReport!$A37,Transactions!$B:$B,"&gt;="&amp;B$11,Transactions!$B:$B,"&lt;="&amp;B$12)</f>
        <v>0</v>
      </c>
      <c r="C37" s="161">
        <f>-SUMIFS(Transactions!$I:$I,Transactions!$F:$F,YearlyReport!$A37,Transactions!$B:$B,"&gt;="&amp;C$11,Transactions!$B:$B,"&lt;="&amp;C$12)+SUMIFS(Transactions!$H:$H,Transactions!$F:$F,YearlyReport!$A37,Transactions!$B:$B,"&gt;="&amp;C$11,Transactions!$B:$B,"&lt;="&amp;C$12)</f>
        <v>0</v>
      </c>
      <c r="D37" s="161">
        <f>-SUMIFS(Transactions!$I:$I,Transactions!$F:$F,YearlyReport!$A37,Transactions!$B:$B,"&gt;="&amp;D$11,Transactions!$B:$B,"&lt;="&amp;D$12)+SUMIFS(Transactions!$H:$H,Transactions!$F:$F,YearlyReport!$A37,Transactions!$B:$B,"&gt;="&amp;D$11,Transactions!$B:$B,"&lt;="&amp;D$12)</f>
        <v>0</v>
      </c>
      <c r="E37" s="161">
        <f>-SUMIFS(Transactions!$I:$I,Transactions!$F:$F,YearlyReport!$A37,Transactions!$B:$B,"&gt;="&amp;E$11,Transactions!$B:$B,"&lt;="&amp;E$12)+SUMIFS(Transactions!$H:$H,Transactions!$F:$F,YearlyReport!$A37,Transactions!$B:$B,"&gt;="&amp;E$11,Transactions!$B:$B,"&lt;="&amp;E$12)</f>
        <v>0</v>
      </c>
      <c r="F37" s="161">
        <f>-SUMIFS(Transactions!$I:$I,Transactions!$F:$F,YearlyReport!$A37,Transactions!$B:$B,"&gt;="&amp;F$11,Transactions!$B:$B,"&lt;="&amp;F$12)+SUMIFS(Transactions!$H:$H,Transactions!$F:$F,YearlyReport!$A37,Transactions!$B:$B,"&gt;="&amp;F$11,Transactions!$B:$B,"&lt;="&amp;F$12)</f>
        <v>0</v>
      </c>
      <c r="G37" s="161">
        <f>-SUMIFS(Transactions!$I:$I,Transactions!$F:$F,YearlyReport!$A37,Transactions!$B:$B,"&gt;="&amp;G$11,Transactions!$B:$B,"&lt;="&amp;G$12)+SUMIFS(Transactions!$H:$H,Transactions!$F:$F,YearlyReport!$A37,Transactions!$B:$B,"&gt;="&amp;G$11,Transactions!$B:$B,"&lt;="&amp;G$12)</f>
        <v>0</v>
      </c>
      <c r="H37" s="161">
        <f>-SUMIFS(Transactions!$I:$I,Transactions!$F:$F,YearlyReport!$A37,Transactions!$B:$B,"&gt;="&amp;H$11,Transactions!$B:$B,"&lt;="&amp;H$12)+SUMIFS(Transactions!$H:$H,Transactions!$F:$F,YearlyReport!$A37,Transactions!$B:$B,"&gt;="&amp;H$11,Transactions!$B:$B,"&lt;="&amp;H$12)</f>
        <v>0</v>
      </c>
      <c r="I37" s="161">
        <f>-SUMIFS(Transactions!$I:$I,Transactions!$F:$F,YearlyReport!$A37,Transactions!$B:$B,"&gt;="&amp;I$11,Transactions!$B:$B,"&lt;="&amp;I$12)+SUMIFS(Transactions!$H:$H,Transactions!$F:$F,YearlyReport!$A37,Transactions!$B:$B,"&gt;="&amp;I$11,Transactions!$B:$B,"&lt;="&amp;I$12)</f>
        <v>0</v>
      </c>
      <c r="J37" s="161">
        <f>-SUMIFS(Transactions!$I:$I,Transactions!$F:$F,YearlyReport!$A37,Transactions!$B:$B,"&gt;="&amp;J$11,Transactions!$B:$B,"&lt;="&amp;J$12)+SUMIFS(Transactions!$H:$H,Transactions!$F:$F,YearlyReport!$A37,Transactions!$B:$B,"&gt;="&amp;J$11,Transactions!$B:$B,"&lt;="&amp;J$12)</f>
        <v>0</v>
      </c>
      <c r="K37" s="161">
        <f>-SUMIFS(Transactions!$I:$I,Transactions!$F:$F,YearlyReport!$A37,Transactions!$B:$B,"&gt;="&amp;K$11,Transactions!$B:$B,"&lt;="&amp;K$12)+SUMIFS(Transactions!$H:$H,Transactions!$F:$F,YearlyReport!$A37,Transactions!$B:$B,"&gt;="&amp;K$11,Transactions!$B:$B,"&lt;="&amp;K$12)</f>
        <v>0</v>
      </c>
      <c r="L37" s="161">
        <f>-SUMIFS(Transactions!$I:$I,Transactions!$F:$F,YearlyReport!$A37,Transactions!$B:$B,"&gt;="&amp;L$11,Transactions!$B:$B,"&lt;="&amp;L$12)+SUMIFS(Transactions!$H:$H,Transactions!$F:$F,YearlyReport!$A37,Transactions!$B:$B,"&gt;="&amp;L$11,Transactions!$B:$B,"&lt;="&amp;L$12)</f>
        <v>0</v>
      </c>
      <c r="M37" s="161">
        <f>-SUMIFS(Transactions!$I:$I,Transactions!$F:$F,YearlyReport!$A37,Transactions!$B:$B,"&gt;="&amp;M$11,Transactions!$B:$B,"&lt;="&amp;M$12)+SUMIFS(Transactions!$H:$H,Transactions!$F:$F,YearlyReport!$A37,Transactions!$B:$B,"&gt;="&amp;M$11,Transactions!$B:$B,"&lt;="&amp;M$12)</f>
        <v>0</v>
      </c>
      <c r="N37" s="21">
        <f>SUM(B37:M37)</f>
        <v>0</v>
      </c>
      <c r="O37" s="21">
        <f>N37/COLUMNS(B37:M37)</f>
        <v>0</v>
      </c>
    </row>
    <row r="38" spans="1:15" s="25" customFormat="1" ht="12" x14ac:dyDescent="0.35">
      <c r="A38" s="25" t="s">
        <v>98</v>
      </c>
      <c r="B38" s="161">
        <f>-SUMIFS(Transactions!$I:$I,Transactions!$F:$F,YearlyReport!$A38,Transactions!$B:$B,"&gt;="&amp;B$11,Transactions!$B:$B,"&lt;="&amp;B$12)+SUMIFS(Transactions!$H:$H,Transactions!$F:$F,YearlyReport!$A38,Transactions!$B:$B,"&gt;="&amp;B$11,Transactions!$B:$B,"&lt;="&amp;B$12)</f>
        <v>0</v>
      </c>
      <c r="C38" s="161">
        <f>-SUMIFS(Transactions!$I:$I,Transactions!$F:$F,YearlyReport!$A38,Transactions!$B:$B,"&gt;="&amp;C$11,Transactions!$B:$B,"&lt;="&amp;C$12)+SUMIFS(Transactions!$H:$H,Transactions!$F:$F,YearlyReport!$A38,Transactions!$B:$B,"&gt;="&amp;C$11,Transactions!$B:$B,"&lt;="&amp;C$12)</f>
        <v>0</v>
      </c>
      <c r="D38" s="161">
        <f>-SUMIFS(Transactions!$I:$I,Transactions!$F:$F,YearlyReport!$A38,Transactions!$B:$B,"&gt;="&amp;D$11,Transactions!$B:$B,"&lt;="&amp;D$12)+SUMIFS(Transactions!$H:$H,Transactions!$F:$F,YearlyReport!$A38,Transactions!$B:$B,"&gt;="&amp;D$11,Transactions!$B:$B,"&lt;="&amp;D$12)</f>
        <v>0</v>
      </c>
      <c r="E38" s="161">
        <f>-SUMIFS(Transactions!$I:$I,Transactions!$F:$F,YearlyReport!$A38,Transactions!$B:$B,"&gt;="&amp;E$11,Transactions!$B:$B,"&lt;="&amp;E$12)+SUMIFS(Transactions!$H:$H,Transactions!$F:$F,YearlyReport!$A38,Transactions!$B:$B,"&gt;="&amp;E$11,Transactions!$B:$B,"&lt;="&amp;E$12)</f>
        <v>0</v>
      </c>
      <c r="F38" s="161">
        <f>-SUMIFS(Transactions!$I:$I,Transactions!$F:$F,YearlyReport!$A38,Transactions!$B:$B,"&gt;="&amp;F$11,Transactions!$B:$B,"&lt;="&amp;F$12)+SUMIFS(Transactions!$H:$H,Transactions!$F:$F,YearlyReport!$A38,Transactions!$B:$B,"&gt;="&amp;F$11,Transactions!$B:$B,"&lt;="&amp;F$12)</f>
        <v>0</v>
      </c>
      <c r="G38" s="161">
        <f>-SUMIFS(Transactions!$I:$I,Transactions!$F:$F,YearlyReport!$A38,Transactions!$B:$B,"&gt;="&amp;G$11,Transactions!$B:$B,"&lt;="&amp;G$12)+SUMIFS(Transactions!$H:$H,Transactions!$F:$F,YearlyReport!$A38,Transactions!$B:$B,"&gt;="&amp;G$11,Transactions!$B:$B,"&lt;="&amp;G$12)</f>
        <v>0</v>
      </c>
      <c r="H38" s="161">
        <f>-SUMIFS(Transactions!$I:$I,Transactions!$F:$F,YearlyReport!$A38,Transactions!$B:$B,"&gt;="&amp;H$11,Transactions!$B:$B,"&lt;="&amp;H$12)+SUMIFS(Transactions!$H:$H,Transactions!$F:$F,YearlyReport!$A38,Transactions!$B:$B,"&gt;="&amp;H$11,Transactions!$B:$B,"&lt;="&amp;H$12)</f>
        <v>0</v>
      </c>
      <c r="I38" s="161">
        <f>-SUMIFS(Transactions!$I:$I,Transactions!$F:$F,YearlyReport!$A38,Transactions!$B:$B,"&gt;="&amp;I$11,Transactions!$B:$B,"&lt;="&amp;I$12)+SUMIFS(Transactions!$H:$H,Transactions!$F:$F,YearlyReport!$A38,Transactions!$B:$B,"&gt;="&amp;I$11,Transactions!$B:$B,"&lt;="&amp;I$12)</f>
        <v>0</v>
      </c>
      <c r="J38" s="161">
        <f>-SUMIFS(Transactions!$I:$I,Transactions!$F:$F,YearlyReport!$A38,Transactions!$B:$B,"&gt;="&amp;J$11,Transactions!$B:$B,"&lt;="&amp;J$12)+SUMIFS(Transactions!$H:$H,Transactions!$F:$F,YearlyReport!$A38,Transactions!$B:$B,"&gt;="&amp;J$11,Transactions!$B:$B,"&lt;="&amp;J$12)</f>
        <v>0</v>
      </c>
      <c r="K38" s="161">
        <f>-SUMIFS(Transactions!$I:$I,Transactions!$F:$F,YearlyReport!$A38,Transactions!$B:$B,"&gt;="&amp;K$11,Transactions!$B:$B,"&lt;="&amp;K$12)+SUMIFS(Transactions!$H:$H,Transactions!$F:$F,YearlyReport!$A38,Transactions!$B:$B,"&gt;="&amp;K$11,Transactions!$B:$B,"&lt;="&amp;K$12)</f>
        <v>0</v>
      </c>
      <c r="L38" s="161">
        <f>-SUMIFS(Transactions!$I:$I,Transactions!$F:$F,YearlyReport!$A38,Transactions!$B:$B,"&gt;="&amp;L$11,Transactions!$B:$B,"&lt;="&amp;L$12)+SUMIFS(Transactions!$H:$H,Transactions!$F:$F,YearlyReport!$A38,Transactions!$B:$B,"&gt;="&amp;L$11,Transactions!$B:$B,"&lt;="&amp;L$12)</f>
        <v>0</v>
      </c>
      <c r="M38" s="161">
        <f>-SUMIFS(Transactions!$I:$I,Transactions!$F:$F,YearlyReport!$A38,Transactions!$B:$B,"&gt;="&amp;M$11,Transactions!$B:$B,"&lt;="&amp;M$12)+SUMIFS(Transactions!$H:$H,Transactions!$F:$F,YearlyReport!$A38,Transactions!$B:$B,"&gt;="&amp;M$11,Transactions!$B:$B,"&lt;="&amp;M$12)</f>
        <v>0</v>
      </c>
      <c r="N38" s="21">
        <f t="shared" si="18"/>
        <v>0</v>
      </c>
      <c r="O38" s="21">
        <f t="shared" si="19"/>
        <v>0</v>
      </c>
    </row>
    <row r="39" spans="1:15" s="25" customFormat="1" ht="12" x14ac:dyDescent="0.35">
      <c r="A39" s="25" t="s">
        <v>97</v>
      </c>
      <c r="B39" s="161">
        <f>-SUMIFS(Transactions!$I:$I,Transactions!$F:$F,YearlyReport!$A39,Transactions!$B:$B,"&gt;="&amp;B$11,Transactions!$B:$B,"&lt;="&amp;B$12)+SUMIFS(Transactions!$H:$H,Transactions!$F:$F,YearlyReport!$A39,Transactions!$B:$B,"&gt;="&amp;B$11,Transactions!$B:$B,"&lt;="&amp;B$12)</f>
        <v>0</v>
      </c>
      <c r="C39" s="161">
        <f>-SUMIFS(Transactions!$I:$I,Transactions!$F:$F,YearlyReport!$A39,Transactions!$B:$B,"&gt;="&amp;C$11,Transactions!$B:$B,"&lt;="&amp;C$12)+SUMIFS(Transactions!$H:$H,Transactions!$F:$F,YearlyReport!$A39,Transactions!$B:$B,"&gt;="&amp;C$11,Transactions!$B:$B,"&lt;="&amp;C$12)</f>
        <v>0</v>
      </c>
      <c r="D39" s="161">
        <f>-SUMIFS(Transactions!$I:$I,Transactions!$F:$F,YearlyReport!$A39,Transactions!$B:$B,"&gt;="&amp;D$11,Transactions!$B:$B,"&lt;="&amp;D$12)+SUMIFS(Transactions!$H:$H,Transactions!$F:$F,YearlyReport!$A39,Transactions!$B:$B,"&gt;="&amp;D$11,Transactions!$B:$B,"&lt;="&amp;D$12)</f>
        <v>0</v>
      </c>
      <c r="E39" s="161">
        <f>-SUMIFS(Transactions!$I:$I,Transactions!$F:$F,YearlyReport!$A39,Transactions!$B:$B,"&gt;="&amp;E$11,Transactions!$B:$B,"&lt;="&amp;E$12)+SUMIFS(Transactions!$H:$H,Transactions!$F:$F,YearlyReport!$A39,Transactions!$B:$B,"&gt;="&amp;E$11,Transactions!$B:$B,"&lt;="&amp;E$12)</f>
        <v>0</v>
      </c>
      <c r="F39" s="161">
        <f>-SUMIFS(Transactions!$I:$I,Transactions!$F:$F,YearlyReport!$A39,Transactions!$B:$B,"&gt;="&amp;F$11,Transactions!$B:$B,"&lt;="&amp;F$12)+SUMIFS(Transactions!$H:$H,Transactions!$F:$F,YearlyReport!$A39,Transactions!$B:$B,"&gt;="&amp;F$11,Transactions!$B:$B,"&lt;="&amp;F$12)</f>
        <v>0</v>
      </c>
      <c r="G39" s="161">
        <f>-SUMIFS(Transactions!$I:$I,Transactions!$F:$F,YearlyReport!$A39,Transactions!$B:$B,"&gt;="&amp;G$11,Transactions!$B:$B,"&lt;="&amp;G$12)+SUMIFS(Transactions!$H:$H,Transactions!$F:$F,YearlyReport!$A39,Transactions!$B:$B,"&gt;="&amp;G$11,Transactions!$B:$B,"&lt;="&amp;G$12)</f>
        <v>0</v>
      </c>
      <c r="H39" s="161">
        <f>-SUMIFS(Transactions!$I:$I,Transactions!$F:$F,YearlyReport!$A39,Transactions!$B:$B,"&gt;="&amp;H$11,Transactions!$B:$B,"&lt;="&amp;H$12)+SUMIFS(Transactions!$H:$H,Transactions!$F:$F,YearlyReport!$A39,Transactions!$B:$B,"&gt;="&amp;H$11,Transactions!$B:$B,"&lt;="&amp;H$12)</f>
        <v>0</v>
      </c>
      <c r="I39" s="161">
        <f>-SUMIFS(Transactions!$I:$I,Transactions!$F:$F,YearlyReport!$A39,Transactions!$B:$B,"&gt;="&amp;I$11,Transactions!$B:$B,"&lt;="&amp;I$12)+SUMIFS(Transactions!$H:$H,Transactions!$F:$F,YearlyReport!$A39,Transactions!$B:$B,"&gt;="&amp;I$11,Transactions!$B:$B,"&lt;="&amp;I$12)</f>
        <v>0</v>
      </c>
      <c r="J39" s="161">
        <f>-SUMIFS(Transactions!$I:$I,Transactions!$F:$F,YearlyReport!$A39,Transactions!$B:$B,"&gt;="&amp;J$11,Transactions!$B:$B,"&lt;="&amp;J$12)+SUMIFS(Transactions!$H:$H,Transactions!$F:$F,YearlyReport!$A39,Transactions!$B:$B,"&gt;="&amp;J$11,Transactions!$B:$B,"&lt;="&amp;J$12)</f>
        <v>0</v>
      </c>
      <c r="K39" s="161">
        <f>-SUMIFS(Transactions!$I:$I,Transactions!$F:$F,YearlyReport!$A39,Transactions!$B:$B,"&gt;="&amp;K$11,Transactions!$B:$B,"&lt;="&amp;K$12)+SUMIFS(Transactions!$H:$H,Transactions!$F:$F,YearlyReport!$A39,Transactions!$B:$B,"&gt;="&amp;K$11,Transactions!$B:$B,"&lt;="&amp;K$12)</f>
        <v>0</v>
      </c>
      <c r="L39" s="161">
        <f>-SUMIFS(Transactions!$I:$I,Transactions!$F:$F,YearlyReport!$A39,Transactions!$B:$B,"&gt;="&amp;L$11,Transactions!$B:$B,"&lt;="&amp;L$12)+SUMIFS(Transactions!$H:$H,Transactions!$F:$F,YearlyReport!$A39,Transactions!$B:$B,"&gt;="&amp;L$11,Transactions!$B:$B,"&lt;="&amp;L$12)</f>
        <v>0</v>
      </c>
      <c r="M39" s="161">
        <f>-SUMIFS(Transactions!$I:$I,Transactions!$F:$F,YearlyReport!$A39,Transactions!$B:$B,"&gt;="&amp;M$11,Transactions!$B:$B,"&lt;="&amp;M$12)+SUMIFS(Transactions!$H:$H,Transactions!$F:$F,YearlyReport!$A39,Transactions!$B:$B,"&gt;="&amp;M$11,Transactions!$B:$B,"&lt;="&amp;M$12)</f>
        <v>0</v>
      </c>
      <c r="N39" s="21">
        <f t="shared" si="18"/>
        <v>0</v>
      </c>
      <c r="O39" s="21">
        <f t="shared" si="19"/>
        <v>0</v>
      </c>
    </row>
    <row r="40" spans="1:15" s="25" customFormat="1" ht="12" x14ac:dyDescent="0.35">
      <c r="A40" s="25" t="s">
        <v>170</v>
      </c>
      <c r="B40" s="161">
        <f>-SUMIFS(Transactions!$I:$I,Transactions!$F:$F,YearlyReport!$A40,Transactions!$B:$B,"&gt;="&amp;B$11,Transactions!$B:$B,"&lt;="&amp;B$12)+SUMIFS(Transactions!$H:$H,Transactions!$F:$F,YearlyReport!$A40,Transactions!$B:$B,"&gt;="&amp;B$11,Transactions!$B:$B,"&lt;="&amp;B$12)</f>
        <v>0</v>
      </c>
      <c r="C40" s="161">
        <f>-SUMIFS(Transactions!$I:$I,Transactions!$F:$F,YearlyReport!$A40,Transactions!$B:$B,"&gt;="&amp;C$11,Transactions!$B:$B,"&lt;="&amp;C$12)+SUMIFS(Transactions!$H:$H,Transactions!$F:$F,YearlyReport!$A40,Transactions!$B:$B,"&gt;="&amp;C$11,Transactions!$B:$B,"&lt;="&amp;C$12)</f>
        <v>0</v>
      </c>
      <c r="D40" s="161">
        <f>-SUMIFS(Transactions!$I:$I,Transactions!$F:$F,YearlyReport!$A40,Transactions!$B:$B,"&gt;="&amp;D$11,Transactions!$B:$B,"&lt;="&amp;D$12)+SUMIFS(Transactions!$H:$H,Transactions!$F:$F,YearlyReport!$A40,Transactions!$B:$B,"&gt;="&amp;D$11,Transactions!$B:$B,"&lt;="&amp;D$12)</f>
        <v>0</v>
      </c>
      <c r="E40" s="161">
        <f>-SUMIFS(Transactions!$I:$I,Transactions!$F:$F,YearlyReport!$A40,Transactions!$B:$B,"&gt;="&amp;E$11,Transactions!$B:$B,"&lt;="&amp;E$12)+SUMIFS(Transactions!$H:$H,Transactions!$F:$F,YearlyReport!$A40,Transactions!$B:$B,"&gt;="&amp;E$11,Transactions!$B:$B,"&lt;="&amp;E$12)</f>
        <v>0</v>
      </c>
      <c r="F40" s="161">
        <f>-SUMIFS(Transactions!$I:$I,Transactions!$F:$F,YearlyReport!$A40,Transactions!$B:$B,"&gt;="&amp;F$11,Transactions!$B:$B,"&lt;="&amp;F$12)+SUMIFS(Transactions!$H:$H,Transactions!$F:$F,YearlyReport!$A40,Transactions!$B:$B,"&gt;="&amp;F$11,Transactions!$B:$B,"&lt;="&amp;F$12)</f>
        <v>0</v>
      </c>
      <c r="G40" s="161">
        <f>-SUMIFS(Transactions!$I:$I,Transactions!$F:$F,YearlyReport!$A40,Transactions!$B:$B,"&gt;="&amp;G$11,Transactions!$B:$B,"&lt;="&amp;G$12)+SUMIFS(Transactions!$H:$H,Transactions!$F:$F,YearlyReport!$A40,Transactions!$B:$B,"&gt;="&amp;G$11,Transactions!$B:$B,"&lt;="&amp;G$12)</f>
        <v>0</v>
      </c>
      <c r="H40" s="161">
        <f>-SUMIFS(Transactions!$I:$I,Transactions!$F:$F,YearlyReport!$A40,Transactions!$B:$B,"&gt;="&amp;H$11,Transactions!$B:$B,"&lt;="&amp;H$12)+SUMIFS(Transactions!$H:$H,Transactions!$F:$F,YearlyReport!$A40,Transactions!$B:$B,"&gt;="&amp;H$11,Transactions!$B:$B,"&lt;="&amp;H$12)</f>
        <v>0</v>
      </c>
      <c r="I40" s="161">
        <f>-SUMIFS(Transactions!$I:$I,Transactions!$F:$F,YearlyReport!$A40,Transactions!$B:$B,"&gt;="&amp;I$11,Transactions!$B:$B,"&lt;="&amp;I$12)+SUMIFS(Transactions!$H:$H,Transactions!$F:$F,YearlyReport!$A40,Transactions!$B:$B,"&gt;="&amp;I$11,Transactions!$B:$B,"&lt;="&amp;I$12)</f>
        <v>0</v>
      </c>
      <c r="J40" s="161">
        <f>-SUMIFS(Transactions!$I:$I,Transactions!$F:$F,YearlyReport!$A40,Transactions!$B:$B,"&gt;="&amp;J$11,Transactions!$B:$B,"&lt;="&amp;J$12)+SUMIFS(Transactions!$H:$H,Transactions!$F:$F,YearlyReport!$A40,Transactions!$B:$B,"&gt;="&amp;J$11,Transactions!$B:$B,"&lt;="&amp;J$12)</f>
        <v>0</v>
      </c>
      <c r="K40" s="161">
        <f>-SUMIFS(Transactions!$I:$I,Transactions!$F:$F,YearlyReport!$A40,Transactions!$B:$B,"&gt;="&amp;K$11,Transactions!$B:$B,"&lt;="&amp;K$12)+SUMIFS(Transactions!$H:$H,Transactions!$F:$F,YearlyReport!$A40,Transactions!$B:$B,"&gt;="&amp;K$11,Transactions!$B:$B,"&lt;="&amp;K$12)</f>
        <v>0</v>
      </c>
      <c r="L40" s="161">
        <f>-SUMIFS(Transactions!$I:$I,Transactions!$F:$F,YearlyReport!$A40,Transactions!$B:$B,"&gt;="&amp;L$11,Transactions!$B:$B,"&lt;="&amp;L$12)+SUMIFS(Transactions!$H:$H,Transactions!$F:$F,YearlyReport!$A40,Transactions!$B:$B,"&gt;="&amp;L$11,Transactions!$B:$B,"&lt;="&amp;L$12)</f>
        <v>0</v>
      </c>
      <c r="M40" s="161">
        <f>-SUMIFS(Transactions!$I:$I,Transactions!$F:$F,YearlyReport!$A40,Transactions!$B:$B,"&gt;="&amp;M$11,Transactions!$B:$B,"&lt;="&amp;M$12)+SUMIFS(Transactions!$H:$H,Transactions!$F:$F,YearlyReport!$A40,Transactions!$B:$B,"&gt;="&amp;M$11,Transactions!$B:$B,"&lt;="&amp;M$12)</f>
        <v>0</v>
      </c>
      <c r="N40" s="21">
        <f t="shared" si="18"/>
        <v>0</v>
      </c>
      <c r="O40" s="21">
        <f t="shared" si="19"/>
        <v>0</v>
      </c>
    </row>
    <row r="41" spans="1:15" s="25" customFormat="1" ht="12" x14ac:dyDescent="0.35">
      <c r="A41" s="25" t="s">
        <v>71</v>
      </c>
      <c r="B41" s="161">
        <f>-SUMIFS(Transactions!$I:$I,Transactions!$F:$F,YearlyReport!$A41,Transactions!$B:$B,"&gt;="&amp;B$11,Transactions!$B:$B,"&lt;="&amp;B$12)+SUMIFS(Transactions!$H:$H,Transactions!$F:$F,YearlyReport!$A41,Transactions!$B:$B,"&gt;="&amp;B$11,Transactions!$B:$B,"&lt;="&amp;B$12)</f>
        <v>33.03</v>
      </c>
      <c r="C41" s="161">
        <f>-SUMIFS(Transactions!$I:$I,Transactions!$F:$F,YearlyReport!$A41,Transactions!$B:$B,"&gt;="&amp;C$11,Transactions!$B:$B,"&lt;="&amp;C$12)+SUMIFS(Transactions!$H:$H,Transactions!$F:$F,YearlyReport!$A41,Transactions!$B:$B,"&gt;="&amp;C$11,Transactions!$B:$B,"&lt;="&amp;C$12)</f>
        <v>279.92</v>
      </c>
      <c r="D41" s="161">
        <f>-SUMIFS(Transactions!$I:$I,Transactions!$F:$F,YearlyReport!$A41,Transactions!$B:$B,"&gt;="&amp;D$11,Transactions!$B:$B,"&lt;="&amp;D$12)+SUMIFS(Transactions!$H:$H,Transactions!$F:$F,YearlyReport!$A41,Transactions!$B:$B,"&gt;="&amp;D$11,Transactions!$B:$B,"&lt;="&amp;D$12)</f>
        <v>0</v>
      </c>
      <c r="E41" s="161">
        <f>-SUMIFS(Transactions!$I:$I,Transactions!$F:$F,YearlyReport!$A41,Transactions!$B:$B,"&gt;="&amp;E$11,Transactions!$B:$B,"&lt;="&amp;E$12)+SUMIFS(Transactions!$H:$H,Transactions!$F:$F,YearlyReport!$A41,Transactions!$B:$B,"&gt;="&amp;E$11,Transactions!$B:$B,"&lt;="&amp;E$12)</f>
        <v>0</v>
      </c>
      <c r="F41" s="161">
        <f>-SUMIFS(Transactions!$I:$I,Transactions!$F:$F,YearlyReport!$A41,Transactions!$B:$B,"&gt;="&amp;F$11,Transactions!$B:$B,"&lt;="&amp;F$12)+SUMIFS(Transactions!$H:$H,Transactions!$F:$F,YearlyReport!$A41,Transactions!$B:$B,"&gt;="&amp;F$11,Transactions!$B:$B,"&lt;="&amp;F$12)</f>
        <v>0</v>
      </c>
      <c r="G41" s="161">
        <f>-SUMIFS(Transactions!$I:$I,Transactions!$F:$F,YearlyReport!$A41,Transactions!$B:$B,"&gt;="&amp;G$11,Transactions!$B:$B,"&lt;="&amp;G$12)+SUMIFS(Transactions!$H:$H,Transactions!$F:$F,YearlyReport!$A41,Transactions!$B:$B,"&gt;="&amp;G$11,Transactions!$B:$B,"&lt;="&amp;G$12)</f>
        <v>0</v>
      </c>
      <c r="H41" s="161">
        <f>-SUMIFS(Transactions!$I:$I,Transactions!$F:$F,YearlyReport!$A41,Transactions!$B:$B,"&gt;="&amp;H$11,Transactions!$B:$B,"&lt;="&amp;H$12)+SUMIFS(Transactions!$H:$H,Transactions!$F:$F,YearlyReport!$A41,Transactions!$B:$B,"&gt;="&amp;H$11,Transactions!$B:$B,"&lt;="&amp;H$12)</f>
        <v>0</v>
      </c>
      <c r="I41" s="161">
        <f>-SUMIFS(Transactions!$I:$I,Transactions!$F:$F,YearlyReport!$A41,Transactions!$B:$B,"&gt;="&amp;I$11,Transactions!$B:$B,"&lt;="&amp;I$12)+SUMIFS(Transactions!$H:$H,Transactions!$F:$F,YearlyReport!$A41,Transactions!$B:$B,"&gt;="&amp;I$11,Transactions!$B:$B,"&lt;="&amp;I$12)</f>
        <v>0</v>
      </c>
      <c r="J41" s="161">
        <f>-SUMIFS(Transactions!$I:$I,Transactions!$F:$F,YearlyReport!$A41,Transactions!$B:$B,"&gt;="&amp;J$11,Transactions!$B:$B,"&lt;="&amp;J$12)+SUMIFS(Transactions!$H:$H,Transactions!$F:$F,YearlyReport!$A41,Transactions!$B:$B,"&gt;="&amp;J$11,Transactions!$B:$B,"&lt;="&amp;J$12)</f>
        <v>0</v>
      </c>
      <c r="K41" s="161">
        <f>-SUMIFS(Transactions!$I:$I,Transactions!$F:$F,YearlyReport!$A41,Transactions!$B:$B,"&gt;="&amp;K$11,Transactions!$B:$B,"&lt;="&amp;K$12)+SUMIFS(Transactions!$H:$H,Transactions!$F:$F,YearlyReport!$A41,Transactions!$B:$B,"&gt;="&amp;K$11,Transactions!$B:$B,"&lt;="&amp;K$12)</f>
        <v>0</v>
      </c>
      <c r="L41" s="161">
        <f>-SUMIFS(Transactions!$I:$I,Transactions!$F:$F,YearlyReport!$A41,Transactions!$B:$B,"&gt;="&amp;L$11,Transactions!$B:$B,"&lt;="&amp;L$12)+SUMIFS(Transactions!$H:$H,Transactions!$F:$F,YearlyReport!$A41,Transactions!$B:$B,"&gt;="&amp;L$11,Transactions!$B:$B,"&lt;="&amp;L$12)</f>
        <v>0</v>
      </c>
      <c r="M41" s="161">
        <f>-SUMIFS(Transactions!$I:$I,Transactions!$F:$F,YearlyReport!$A41,Transactions!$B:$B,"&gt;="&amp;M$11,Transactions!$B:$B,"&lt;="&amp;M$12)+SUMIFS(Transactions!$H:$H,Transactions!$F:$F,YearlyReport!$A41,Transactions!$B:$B,"&gt;="&amp;M$11,Transactions!$B:$B,"&lt;="&amp;M$12)</f>
        <v>0</v>
      </c>
      <c r="N41" s="21">
        <f t="shared" si="18"/>
        <v>312.95000000000005</v>
      </c>
      <c r="O41" s="21">
        <f t="shared" si="19"/>
        <v>26.079166666666669</v>
      </c>
    </row>
    <row r="42" spans="1:15" s="25" customFormat="1" ht="12" x14ac:dyDescent="0.35">
      <c r="A42" s="25" t="s">
        <v>171</v>
      </c>
      <c r="B42" s="162">
        <f>-SUMIFS(Transactions!$I:$I,Transactions!$F:$F,YearlyReport!$A42,Transactions!$B:$B,"&gt;="&amp;B$11,Transactions!$B:$B,"&lt;="&amp;B$12)+SUMIFS(Transactions!$H:$H,Transactions!$F:$F,YearlyReport!$A42,Transactions!$B:$B,"&gt;="&amp;B$11,Transactions!$B:$B,"&lt;="&amp;B$12)</f>
        <v>0</v>
      </c>
      <c r="C42" s="162">
        <f>-SUMIFS(Transactions!$I:$I,Transactions!$F:$F,YearlyReport!$A42,Transactions!$B:$B,"&gt;="&amp;C$11,Transactions!$B:$B,"&lt;="&amp;C$12)+SUMIFS(Transactions!$H:$H,Transactions!$F:$F,YearlyReport!$A42,Transactions!$B:$B,"&gt;="&amp;C$11,Transactions!$B:$B,"&lt;="&amp;C$12)</f>
        <v>0</v>
      </c>
      <c r="D42" s="162">
        <f>-SUMIFS(Transactions!$I:$I,Transactions!$F:$F,YearlyReport!$A42,Transactions!$B:$B,"&gt;="&amp;D$11,Transactions!$B:$B,"&lt;="&amp;D$12)+SUMIFS(Transactions!$H:$H,Transactions!$F:$F,YearlyReport!$A42,Transactions!$B:$B,"&gt;="&amp;D$11,Transactions!$B:$B,"&lt;="&amp;D$12)</f>
        <v>0</v>
      </c>
      <c r="E42" s="162">
        <f>-SUMIFS(Transactions!$I:$I,Transactions!$F:$F,YearlyReport!$A42,Transactions!$B:$B,"&gt;="&amp;E$11,Transactions!$B:$B,"&lt;="&amp;E$12)+SUMIFS(Transactions!$H:$H,Transactions!$F:$F,YearlyReport!$A42,Transactions!$B:$B,"&gt;="&amp;E$11,Transactions!$B:$B,"&lt;="&amp;E$12)</f>
        <v>0</v>
      </c>
      <c r="F42" s="162">
        <f>-SUMIFS(Transactions!$I:$I,Transactions!$F:$F,YearlyReport!$A42,Transactions!$B:$B,"&gt;="&amp;F$11,Transactions!$B:$B,"&lt;="&amp;F$12)+SUMIFS(Transactions!$H:$H,Transactions!$F:$F,YearlyReport!$A42,Transactions!$B:$B,"&gt;="&amp;F$11,Transactions!$B:$B,"&lt;="&amp;F$12)</f>
        <v>0</v>
      </c>
      <c r="G42" s="162">
        <f>-SUMIFS(Transactions!$I:$I,Transactions!$F:$F,YearlyReport!$A42,Transactions!$B:$B,"&gt;="&amp;G$11,Transactions!$B:$B,"&lt;="&amp;G$12)+SUMIFS(Transactions!$H:$H,Transactions!$F:$F,YearlyReport!$A42,Transactions!$B:$B,"&gt;="&amp;G$11,Transactions!$B:$B,"&lt;="&amp;G$12)</f>
        <v>0</v>
      </c>
      <c r="H42" s="162">
        <f>-SUMIFS(Transactions!$I:$I,Transactions!$F:$F,YearlyReport!$A42,Transactions!$B:$B,"&gt;="&amp;H$11,Transactions!$B:$B,"&lt;="&amp;H$12)+SUMIFS(Transactions!$H:$H,Transactions!$F:$F,YearlyReport!$A42,Transactions!$B:$B,"&gt;="&amp;H$11,Transactions!$B:$B,"&lt;="&amp;H$12)</f>
        <v>0</v>
      </c>
      <c r="I42" s="162">
        <f>-SUMIFS(Transactions!$I:$I,Transactions!$F:$F,YearlyReport!$A42,Transactions!$B:$B,"&gt;="&amp;I$11,Transactions!$B:$B,"&lt;="&amp;I$12)+SUMIFS(Transactions!$H:$H,Transactions!$F:$F,YearlyReport!$A42,Transactions!$B:$B,"&gt;="&amp;I$11,Transactions!$B:$B,"&lt;="&amp;I$12)</f>
        <v>0</v>
      </c>
      <c r="J42" s="162">
        <f>-SUMIFS(Transactions!$I:$I,Transactions!$F:$F,YearlyReport!$A42,Transactions!$B:$B,"&gt;="&amp;J$11,Transactions!$B:$B,"&lt;="&amp;J$12)+SUMIFS(Transactions!$H:$H,Transactions!$F:$F,YearlyReport!$A42,Transactions!$B:$B,"&gt;="&amp;J$11,Transactions!$B:$B,"&lt;="&amp;J$12)</f>
        <v>0</v>
      </c>
      <c r="K42" s="162">
        <f>-SUMIFS(Transactions!$I:$I,Transactions!$F:$F,YearlyReport!$A42,Transactions!$B:$B,"&gt;="&amp;K$11,Transactions!$B:$B,"&lt;="&amp;K$12)+SUMIFS(Transactions!$H:$H,Transactions!$F:$F,YearlyReport!$A42,Transactions!$B:$B,"&gt;="&amp;K$11,Transactions!$B:$B,"&lt;="&amp;K$12)</f>
        <v>0</v>
      </c>
      <c r="L42" s="162">
        <f>-SUMIFS(Transactions!$I:$I,Transactions!$F:$F,YearlyReport!$A42,Transactions!$B:$B,"&gt;="&amp;L$11,Transactions!$B:$B,"&lt;="&amp;L$12)+SUMIFS(Transactions!$H:$H,Transactions!$F:$F,YearlyReport!$A42,Transactions!$B:$B,"&gt;="&amp;L$11,Transactions!$B:$B,"&lt;="&amp;L$12)</f>
        <v>0</v>
      </c>
      <c r="M42" s="162">
        <f>-SUMIFS(Transactions!$I:$I,Transactions!$F:$F,YearlyReport!$A42,Transactions!$B:$B,"&gt;="&amp;M$11,Transactions!$B:$B,"&lt;="&amp;M$12)+SUMIFS(Transactions!$H:$H,Transactions!$F:$F,YearlyReport!$A42,Transactions!$B:$B,"&gt;="&amp;M$11,Transactions!$B:$B,"&lt;="&amp;M$12)</f>
        <v>0</v>
      </c>
      <c r="N42" s="21">
        <f t="shared" si="18"/>
        <v>0</v>
      </c>
      <c r="O42" s="21">
        <f t="shared" si="19"/>
        <v>0</v>
      </c>
    </row>
    <row r="43" spans="1:15" s="25" customFormat="1" ht="12" x14ac:dyDescent="0.35">
      <c r="A43" s="105" t="str">
        <f>"Total "&amp;A34</f>
        <v>Total HOUSING</v>
      </c>
      <c r="B43" s="106">
        <f>SUM(B34:B42)</f>
        <v>2241.4300000000003</v>
      </c>
      <c r="C43" s="106">
        <f t="shared" ref="C43:M43" si="20">SUM(C34:C42)</f>
        <v>1297.5500000000002</v>
      </c>
      <c r="D43" s="106">
        <f t="shared" si="20"/>
        <v>0</v>
      </c>
      <c r="E43" s="106">
        <f t="shared" si="20"/>
        <v>0</v>
      </c>
      <c r="F43" s="106">
        <f t="shared" si="20"/>
        <v>0</v>
      </c>
      <c r="G43" s="106">
        <f t="shared" si="20"/>
        <v>0</v>
      </c>
      <c r="H43" s="106">
        <f t="shared" si="20"/>
        <v>0</v>
      </c>
      <c r="I43" s="106">
        <f t="shared" si="20"/>
        <v>0</v>
      </c>
      <c r="J43" s="106">
        <f t="shared" si="20"/>
        <v>0</v>
      </c>
      <c r="K43" s="106">
        <f t="shared" si="20"/>
        <v>0</v>
      </c>
      <c r="L43" s="106">
        <f t="shared" si="20"/>
        <v>0</v>
      </c>
      <c r="M43" s="106">
        <f t="shared" si="20"/>
        <v>0</v>
      </c>
      <c r="N43" s="106">
        <f t="shared" si="18"/>
        <v>3538.9800000000005</v>
      </c>
      <c r="O43" s="106">
        <f t="shared" si="19"/>
        <v>294.91500000000002</v>
      </c>
    </row>
    <row r="44" spans="1:15" s="25" customFormat="1" ht="12" x14ac:dyDescent="0.35">
      <c r="A44" s="38" t="s">
        <v>190</v>
      </c>
      <c r="B44" s="39">
        <f t="shared" ref="B44:O44" si="21">IF(B$5&gt;0,B43/B$5," - ")</f>
        <v>0.2256567051783363</v>
      </c>
      <c r="C44" s="39" t="str">
        <f t="shared" si="21"/>
        <v xml:space="preserve"> - </v>
      </c>
      <c r="D44" s="39" t="str">
        <f t="shared" si="21"/>
        <v xml:space="preserve"> - </v>
      </c>
      <c r="E44" s="39" t="str">
        <f t="shared" si="21"/>
        <v xml:space="preserve"> - </v>
      </c>
      <c r="F44" s="39" t="str">
        <f t="shared" si="21"/>
        <v xml:space="preserve"> - </v>
      </c>
      <c r="G44" s="39" t="str">
        <f t="shared" si="21"/>
        <v xml:space="preserve"> - </v>
      </c>
      <c r="H44" s="39" t="str">
        <f t="shared" si="21"/>
        <v xml:space="preserve"> - </v>
      </c>
      <c r="I44" s="39" t="str">
        <f t="shared" si="21"/>
        <v xml:space="preserve"> - </v>
      </c>
      <c r="J44" s="39" t="str">
        <f t="shared" si="21"/>
        <v xml:space="preserve"> - </v>
      </c>
      <c r="K44" s="39" t="str">
        <f t="shared" si="21"/>
        <v xml:space="preserve"> - </v>
      </c>
      <c r="L44" s="39" t="str">
        <f t="shared" si="21"/>
        <v xml:space="preserve"> - </v>
      </c>
      <c r="M44" s="39" t="str">
        <f t="shared" si="21"/>
        <v xml:space="preserve"> - </v>
      </c>
      <c r="N44" s="39">
        <f t="shared" si="21"/>
        <v>0.35628797976828569</v>
      </c>
      <c r="O44" s="39">
        <f t="shared" si="21"/>
        <v>0.35628797976828569</v>
      </c>
    </row>
    <row r="45" spans="1:15" s="25" customFormat="1" x14ac:dyDescent="0.35">
      <c r="A45" s="107" t="s">
        <v>167</v>
      </c>
      <c r="B45" s="108"/>
      <c r="C45" s="108"/>
      <c r="D45" s="108"/>
      <c r="E45" s="108"/>
      <c r="F45" s="108"/>
      <c r="G45" s="108"/>
      <c r="H45" s="108"/>
      <c r="I45" s="108"/>
      <c r="J45" s="108"/>
      <c r="K45" s="108"/>
      <c r="L45" s="108"/>
      <c r="M45" s="108"/>
      <c r="N45" s="108"/>
      <c r="O45" s="108"/>
    </row>
    <row r="46" spans="1:15" s="25" customFormat="1" ht="12" x14ac:dyDescent="0.35">
      <c r="A46" s="25" t="s">
        <v>442</v>
      </c>
      <c r="B46" s="160">
        <f>-SUMIFS(Transactions!$I:$I,Transactions!$F:$F,YearlyReport!$A46,Transactions!$B:$B,"&gt;="&amp;B$11,Transactions!$B:$B,"&lt;="&amp;B$12)+SUMIFS(Transactions!$H:$H,Transactions!$F:$F,YearlyReport!$A46,Transactions!$B:$B,"&gt;="&amp;B$11,Transactions!$B:$B,"&lt;="&amp;B$12)</f>
        <v>453.16</v>
      </c>
      <c r="C46" s="160">
        <f>-SUMIFS(Transactions!$I:$I,Transactions!$F:$F,YearlyReport!$A46,Transactions!$B:$B,"&gt;="&amp;C$11,Transactions!$B:$B,"&lt;="&amp;C$12)+SUMIFS(Transactions!$H:$H,Transactions!$F:$F,YearlyReport!$A46,Transactions!$B:$B,"&gt;="&amp;C$11,Transactions!$B:$B,"&lt;="&amp;C$12)</f>
        <v>0</v>
      </c>
      <c r="D46" s="160">
        <f>-SUMIFS(Transactions!$I:$I,Transactions!$F:$F,YearlyReport!$A46,Transactions!$B:$B,"&gt;="&amp;D$11,Transactions!$B:$B,"&lt;="&amp;D$12)+SUMIFS(Transactions!$H:$H,Transactions!$F:$F,YearlyReport!$A46,Transactions!$B:$B,"&gt;="&amp;D$11,Transactions!$B:$B,"&lt;="&amp;D$12)</f>
        <v>0</v>
      </c>
      <c r="E46" s="160">
        <f>-SUMIFS(Transactions!$I:$I,Transactions!$F:$F,YearlyReport!$A46,Transactions!$B:$B,"&gt;="&amp;E$11,Transactions!$B:$B,"&lt;="&amp;E$12)+SUMIFS(Transactions!$H:$H,Transactions!$F:$F,YearlyReport!$A46,Transactions!$B:$B,"&gt;="&amp;E$11,Transactions!$B:$B,"&lt;="&amp;E$12)</f>
        <v>0</v>
      </c>
      <c r="F46" s="160">
        <f>-SUMIFS(Transactions!$I:$I,Transactions!$F:$F,YearlyReport!$A46,Transactions!$B:$B,"&gt;="&amp;F$11,Transactions!$B:$B,"&lt;="&amp;F$12)+SUMIFS(Transactions!$H:$H,Transactions!$F:$F,YearlyReport!$A46,Transactions!$B:$B,"&gt;="&amp;F$11,Transactions!$B:$B,"&lt;="&amp;F$12)</f>
        <v>0</v>
      </c>
      <c r="G46" s="160">
        <f>-SUMIFS(Transactions!$I:$I,Transactions!$F:$F,YearlyReport!$A46,Transactions!$B:$B,"&gt;="&amp;G$11,Transactions!$B:$B,"&lt;="&amp;G$12)+SUMIFS(Transactions!$H:$H,Transactions!$F:$F,YearlyReport!$A46,Transactions!$B:$B,"&gt;="&amp;G$11,Transactions!$B:$B,"&lt;="&amp;G$12)</f>
        <v>0</v>
      </c>
      <c r="H46" s="160">
        <f>-SUMIFS(Transactions!$I:$I,Transactions!$F:$F,YearlyReport!$A46,Transactions!$B:$B,"&gt;="&amp;H$11,Transactions!$B:$B,"&lt;="&amp;H$12)+SUMIFS(Transactions!$H:$H,Transactions!$F:$F,YearlyReport!$A46,Transactions!$B:$B,"&gt;="&amp;H$11,Transactions!$B:$B,"&lt;="&amp;H$12)</f>
        <v>0</v>
      </c>
      <c r="I46" s="160">
        <f>-SUMIFS(Transactions!$I:$I,Transactions!$F:$F,YearlyReport!$A46,Transactions!$B:$B,"&gt;="&amp;I$11,Transactions!$B:$B,"&lt;="&amp;I$12)+SUMIFS(Transactions!$H:$H,Transactions!$F:$F,YearlyReport!$A46,Transactions!$B:$B,"&gt;="&amp;I$11,Transactions!$B:$B,"&lt;="&amp;I$12)</f>
        <v>0</v>
      </c>
      <c r="J46" s="160">
        <f>-SUMIFS(Transactions!$I:$I,Transactions!$F:$F,YearlyReport!$A46,Transactions!$B:$B,"&gt;="&amp;J$11,Transactions!$B:$B,"&lt;="&amp;J$12)+SUMIFS(Transactions!$H:$H,Transactions!$F:$F,YearlyReport!$A46,Transactions!$B:$B,"&gt;="&amp;J$11,Transactions!$B:$B,"&lt;="&amp;J$12)</f>
        <v>0</v>
      </c>
      <c r="K46" s="160">
        <f>-SUMIFS(Transactions!$I:$I,Transactions!$F:$F,YearlyReport!$A46,Transactions!$B:$B,"&gt;="&amp;K$11,Transactions!$B:$B,"&lt;="&amp;K$12)+SUMIFS(Transactions!$H:$H,Transactions!$F:$F,YearlyReport!$A46,Transactions!$B:$B,"&gt;="&amp;K$11,Transactions!$B:$B,"&lt;="&amp;K$12)</f>
        <v>0</v>
      </c>
      <c r="L46" s="160">
        <f>-SUMIFS(Transactions!$I:$I,Transactions!$F:$F,YearlyReport!$A46,Transactions!$B:$B,"&gt;="&amp;L$11,Transactions!$B:$B,"&lt;="&amp;L$12)+SUMIFS(Transactions!$H:$H,Transactions!$F:$F,YearlyReport!$A46,Transactions!$B:$B,"&gt;="&amp;L$11,Transactions!$B:$B,"&lt;="&amp;L$12)</f>
        <v>0</v>
      </c>
      <c r="M46" s="160">
        <f>-SUMIFS(Transactions!$I:$I,Transactions!$F:$F,YearlyReport!$A46,Transactions!$B:$B,"&gt;="&amp;M$11,Transactions!$B:$B,"&lt;="&amp;M$12)+SUMIFS(Transactions!$H:$H,Transactions!$F:$F,YearlyReport!$A46,Transactions!$B:$B,"&gt;="&amp;M$11,Transactions!$B:$B,"&lt;="&amp;M$12)</f>
        <v>0</v>
      </c>
      <c r="N46" s="21">
        <f t="shared" ref="N46:N53" si="22">SUM(B46:M46)</f>
        <v>453.16</v>
      </c>
      <c r="O46" s="21">
        <f t="shared" ref="O46:O53" si="23">N46/COLUMNS(B46:M46)</f>
        <v>37.763333333333335</v>
      </c>
    </row>
    <row r="47" spans="1:15" s="25" customFormat="1" ht="12" x14ac:dyDescent="0.35">
      <c r="A47" s="25" t="s">
        <v>414</v>
      </c>
      <c r="B47" s="161">
        <f>-SUMIFS(Transactions!$I:$I,Transactions!$F:$F,YearlyReport!$A47,Transactions!$B:$B,"&gt;="&amp;B$11,Transactions!$B:$B,"&lt;="&amp;B$12)+SUMIFS(Transactions!$H:$H,Transactions!$F:$F,YearlyReport!$A47,Transactions!$B:$B,"&gt;="&amp;B$11,Transactions!$B:$B,"&lt;="&amp;B$12)</f>
        <v>190</v>
      </c>
      <c r="C47" s="161">
        <f>-SUMIFS(Transactions!$I:$I,Transactions!$F:$F,YearlyReport!$A47,Transactions!$B:$B,"&gt;="&amp;C$11,Transactions!$B:$B,"&lt;="&amp;C$12)+SUMIFS(Transactions!$H:$H,Transactions!$F:$F,YearlyReport!$A47,Transactions!$B:$B,"&gt;="&amp;C$11,Transactions!$B:$B,"&lt;="&amp;C$12)</f>
        <v>0</v>
      </c>
      <c r="D47" s="161">
        <f>-SUMIFS(Transactions!$I:$I,Transactions!$F:$F,YearlyReport!$A47,Transactions!$B:$B,"&gt;="&amp;D$11,Transactions!$B:$B,"&lt;="&amp;D$12)+SUMIFS(Transactions!$H:$H,Transactions!$F:$F,YearlyReport!$A47,Transactions!$B:$B,"&gt;="&amp;D$11,Transactions!$B:$B,"&lt;="&amp;D$12)</f>
        <v>0</v>
      </c>
      <c r="E47" s="161">
        <f>-SUMIFS(Transactions!$I:$I,Transactions!$F:$F,YearlyReport!$A47,Transactions!$B:$B,"&gt;="&amp;E$11,Transactions!$B:$B,"&lt;="&amp;E$12)+SUMIFS(Transactions!$H:$H,Transactions!$F:$F,YearlyReport!$A47,Transactions!$B:$B,"&gt;="&amp;E$11,Transactions!$B:$B,"&lt;="&amp;E$12)</f>
        <v>0</v>
      </c>
      <c r="F47" s="161">
        <f>-SUMIFS(Transactions!$I:$I,Transactions!$F:$F,YearlyReport!$A47,Transactions!$B:$B,"&gt;="&amp;F$11,Transactions!$B:$B,"&lt;="&amp;F$12)+SUMIFS(Transactions!$H:$H,Transactions!$F:$F,YearlyReport!$A47,Transactions!$B:$B,"&gt;="&amp;F$11,Transactions!$B:$B,"&lt;="&amp;F$12)</f>
        <v>0</v>
      </c>
      <c r="G47" s="161">
        <f>-SUMIFS(Transactions!$I:$I,Transactions!$F:$F,YearlyReport!$A47,Transactions!$B:$B,"&gt;="&amp;G$11,Transactions!$B:$B,"&lt;="&amp;G$12)+SUMIFS(Transactions!$H:$H,Transactions!$F:$F,YearlyReport!$A47,Transactions!$B:$B,"&gt;="&amp;G$11,Transactions!$B:$B,"&lt;="&amp;G$12)</f>
        <v>0</v>
      </c>
      <c r="H47" s="161">
        <f>-SUMIFS(Transactions!$I:$I,Transactions!$F:$F,YearlyReport!$A47,Transactions!$B:$B,"&gt;="&amp;H$11,Transactions!$B:$B,"&lt;="&amp;H$12)+SUMIFS(Transactions!$H:$H,Transactions!$F:$F,YearlyReport!$A47,Transactions!$B:$B,"&gt;="&amp;H$11,Transactions!$B:$B,"&lt;="&amp;H$12)</f>
        <v>0</v>
      </c>
      <c r="I47" s="161">
        <f>-SUMIFS(Transactions!$I:$I,Transactions!$F:$F,YearlyReport!$A47,Transactions!$B:$B,"&gt;="&amp;I$11,Transactions!$B:$B,"&lt;="&amp;I$12)+SUMIFS(Transactions!$H:$H,Transactions!$F:$F,YearlyReport!$A47,Transactions!$B:$B,"&gt;="&amp;I$11,Transactions!$B:$B,"&lt;="&amp;I$12)</f>
        <v>0</v>
      </c>
      <c r="J47" s="161">
        <f>-SUMIFS(Transactions!$I:$I,Transactions!$F:$F,YearlyReport!$A47,Transactions!$B:$B,"&gt;="&amp;J$11,Transactions!$B:$B,"&lt;="&amp;J$12)+SUMIFS(Transactions!$H:$H,Transactions!$F:$F,YearlyReport!$A47,Transactions!$B:$B,"&gt;="&amp;J$11,Transactions!$B:$B,"&lt;="&amp;J$12)</f>
        <v>0</v>
      </c>
      <c r="K47" s="161">
        <f>-SUMIFS(Transactions!$I:$I,Transactions!$F:$F,YearlyReport!$A47,Transactions!$B:$B,"&gt;="&amp;K$11,Transactions!$B:$B,"&lt;="&amp;K$12)+SUMIFS(Transactions!$H:$H,Transactions!$F:$F,YearlyReport!$A47,Transactions!$B:$B,"&gt;="&amp;K$11,Transactions!$B:$B,"&lt;="&amp;K$12)</f>
        <v>0</v>
      </c>
      <c r="L47" s="161">
        <f>-SUMIFS(Transactions!$I:$I,Transactions!$F:$F,YearlyReport!$A47,Transactions!$B:$B,"&gt;="&amp;L$11,Transactions!$B:$B,"&lt;="&amp;L$12)+SUMIFS(Transactions!$H:$H,Transactions!$F:$F,YearlyReport!$A47,Transactions!$B:$B,"&gt;="&amp;L$11,Transactions!$B:$B,"&lt;="&amp;L$12)</f>
        <v>0</v>
      </c>
      <c r="M47" s="161">
        <f>-SUMIFS(Transactions!$I:$I,Transactions!$F:$F,YearlyReport!$A47,Transactions!$B:$B,"&gt;="&amp;M$11,Transactions!$B:$B,"&lt;="&amp;M$12)+SUMIFS(Transactions!$H:$H,Transactions!$F:$F,YearlyReport!$A47,Transactions!$B:$B,"&gt;="&amp;M$11,Transactions!$B:$B,"&lt;="&amp;M$12)</f>
        <v>0</v>
      </c>
      <c r="N47" s="21">
        <f t="shared" si="22"/>
        <v>190</v>
      </c>
      <c r="O47" s="21">
        <f t="shared" si="23"/>
        <v>15.833333333333334</v>
      </c>
    </row>
    <row r="48" spans="1:15" s="25" customFormat="1" ht="12" x14ac:dyDescent="0.35">
      <c r="A48" s="25" t="s">
        <v>415</v>
      </c>
      <c r="B48" s="161">
        <f>-SUMIFS(Transactions!$I:$I,Transactions!$F:$F,YearlyReport!$A48,Transactions!$B:$B,"&gt;="&amp;B$11,Transactions!$B:$B,"&lt;="&amp;B$12)+SUMIFS(Transactions!$H:$H,Transactions!$F:$F,YearlyReport!$A48,Transactions!$B:$B,"&gt;="&amp;B$11,Transactions!$B:$B,"&lt;="&amp;B$12)</f>
        <v>0</v>
      </c>
      <c r="C48" s="161">
        <f>-SUMIFS(Transactions!$I:$I,Transactions!$F:$F,YearlyReport!$A48,Transactions!$B:$B,"&gt;="&amp;C$11,Transactions!$B:$B,"&lt;="&amp;C$12)+SUMIFS(Transactions!$H:$H,Transactions!$F:$F,YearlyReport!$A48,Transactions!$B:$B,"&gt;="&amp;C$11,Transactions!$B:$B,"&lt;="&amp;C$12)</f>
        <v>0</v>
      </c>
      <c r="D48" s="161">
        <f>-SUMIFS(Transactions!$I:$I,Transactions!$F:$F,YearlyReport!$A48,Transactions!$B:$B,"&gt;="&amp;D$11,Transactions!$B:$B,"&lt;="&amp;D$12)+SUMIFS(Transactions!$H:$H,Transactions!$F:$F,YearlyReport!$A48,Transactions!$B:$B,"&gt;="&amp;D$11,Transactions!$B:$B,"&lt;="&amp;D$12)</f>
        <v>0</v>
      </c>
      <c r="E48" s="161">
        <f>-SUMIFS(Transactions!$I:$I,Transactions!$F:$F,YearlyReport!$A48,Transactions!$B:$B,"&gt;="&amp;E$11,Transactions!$B:$B,"&lt;="&amp;E$12)+SUMIFS(Transactions!$H:$H,Transactions!$F:$F,YearlyReport!$A48,Transactions!$B:$B,"&gt;="&amp;E$11,Transactions!$B:$B,"&lt;="&amp;E$12)</f>
        <v>0</v>
      </c>
      <c r="F48" s="161">
        <f>-SUMIFS(Transactions!$I:$I,Transactions!$F:$F,YearlyReport!$A48,Transactions!$B:$B,"&gt;="&amp;F$11,Transactions!$B:$B,"&lt;="&amp;F$12)+SUMIFS(Transactions!$H:$H,Transactions!$F:$F,YearlyReport!$A48,Transactions!$B:$B,"&gt;="&amp;F$11,Transactions!$B:$B,"&lt;="&amp;F$12)</f>
        <v>0</v>
      </c>
      <c r="G48" s="161">
        <f>-SUMIFS(Transactions!$I:$I,Transactions!$F:$F,YearlyReport!$A48,Transactions!$B:$B,"&gt;="&amp;G$11,Transactions!$B:$B,"&lt;="&amp;G$12)+SUMIFS(Transactions!$H:$H,Transactions!$F:$F,YearlyReport!$A48,Transactions!$B:$B,"&gt;="&amp;G$11,Transactions!$B:$B,"&lt;="&amp;G$12)</f>
        <v>0</v>
      </c>
      <c r="H48" s="161">
        <f>-SUMIFS(Transactions!$I:$I,Transactions!$F:$F,YearlyReport!$A48,Transactions!$B:$B,"&gt;="&amp;H$11,Transactions!$B:$B,"&lt;="&amp;H$12)+SUMIFS(Transactions!$H:$H,Transactions!$F:$F,YearlyReport!$A48,Transactions!$B:$B,"&gt;="&amp;H$11,Transactions!$B:$B,"&lt;="&amp;H$12)</f>
        <v>0</v>
      </c>
      <c r="I48" s="161">
        <f>-SUMIFS(Transactions!$I:$I,Transactions!$F:$F,YearlyReport!$A48,Transactions!$B:$B,"&gt;="&amp;I$11,Transactions!$B:$B,"&lt;="&amp;I$12)+SUMIFS(Transactions!$H:$H,Transactions!$F:$F,YearlyReport!$A48,Transactions!$B:$B,"&gt;="&amp;I$11,Transactions!$B:$B,"&lt;="&amp;I$12)</f>
        <v>0</v>
      </c>
      <c r="J48" s="161">
        <f>-SUMIFS(Transactions!$I:$I,Transactions!$F:$F,YearlyReport!$A48,Transactions!$B:$B,"&gt;="&amp;J$11,Transactions!$B:$B,"&lt;="&amp;J$12)+SUMIFS(Transactions!$H:$H,Transactions!$F:$F,YearlyReport!$A48,Transactions!$B:$B,"&gt;="&amp;J$11,Transactions!$B:$B,"&lt;="&amp;J$12)</f>
        <v>0</v>
      </c>
      <c r="K48" s="161">
        <f>-SUMIFS(Transactions!$I:$I,Transactions!$F:$F,YearlyReport!$A48,Transactions!$B:$B,"&gt;="&amp;K$11,Transactions!$B:$B,"&lt;="&amp;K$12)+SUMIFS(Transactions!$H:$H,Transactions!$F:$F,YearlyReport!$A48,Transactions!$B:$B,"&gt;="&amp;K$11,Transactions!$B:$B,"&lt;="&amp;K$12)</f>
        <v>0</v>
      </c>
      <c r="L48" s="161">
        <f>-SUMIFS(Transactions!$I:$I,Transactions!$F:$F,YearlyReport!$A48,Transactions!$B:$B,"&gt;="&amp;L$11,Transactions!$B:$B,"&lt;="&amp;L$12)+SUMIFS(Transactions!$H:$H,Transactions!$F:$F,YearlyReport!$A48,Transactions!$B:$B,"&gt;="&amp;L$11,Transactions!$B:$B,"&lt;="&amp;L$12)</f>
        <v>0</v>
      </c>
      <c r="M48" s="161">
        <f>-SUMIFS(Transactions!$I:$I,Transactions!$F:$F,YearlyReport!$A48,Transactions!$B:$B,"&gt;="&amp;M$11,Transactions!$B:$B,"&lt;="&amp;M$12)+SUMIFS(Transactions!$H:$H,Transactions!$F:$F,YearlyReport!$A48,Transactions!$B:$B,"&gt;="&amp;M$11,Transactions!$B:$B,"&lt;="&amp;M$12)</f>
        <v>0</v>
      </c>
      <c r="N48" s="21">
        <f t="shared" si="22"/>
        <v>0</v>
      </c>
      <c r="O48" s="21">
        <f t="shared" si="23"/>
        <v>0</v>
      </c>
    </row>
    <row r="49" spans="1:15" s="25" customFormat="1" ht="12" x14ac:dyDescent="0.35">
      <c r="A49" s="25" t="s">
        <v>72</v>
      </c>
      <c r="B49" s="161">
        <f>-SUMIFS(Transactions!$I:$I,Transactions!$F:$F,YearlyReport!$A49,Transactions!$B:$B,"&gt;="&amp;B$11,Transactions!$B:$B,"&lt;="&amp;B$12)+SUMIFS(Transactions!$H:$H,Transactions!$F:$F,YearlyReport!$A49,Transactions!$B:$B,"&gt;="&amp;B$11,Transactions!$B:$B,"&lt;="&amp;B$12)</f>
        <v>0</v>
      </c>
      <c r="C49" s="161">
        <f>-SUMIFS(Transactions!$I:$I,Transactions!$F:$F,YearlyReport!$A49,Transactions!$B:$B,"&gt;="&amp;C$11,Transactions!$B:$B,"&lt;="&amp;C$12)+SUMIFS(Transactions!$H:$H,Transactions!$F:$F,YearlyReport!$A49,Transactions!$B:$B,"&gt;="&amp;C$11,Transactions!$B:$B,"&lt;="&amp;C$12)</f>
        <v>276.39</v>
      </c>
      <c r="D49" s="161">
        <f>-SUMIFS(Transactions!$I:$I,Transactions!$F:$F,YearlyReport!$A49,Transactions!$B:$B,"&gt;="&amp;D$11,Transactions!$B:$B,"&lt;="&amp;D$12)+SUMIFS(Transactions!$H:$H,Transactions!$F:$F,YearlyReport!$A49,Transactions!$B:$B,"&gt;="&amp;D$11,Transactions!$B:$B,"&lt;="&amp;D$12)</f>
        <v>0</v>
      </c>
      <c r="E49" s="161">
        <f>-SUMIFS(Transactions!$I:$I,Transactions!$F:$F,YearlyReport!$A49,Transactions!$B:$B,"&gt;="&amp;E$11,Transactions!$B:$B,"&lt;="&amp;E$12)+SUMIFS(Transactions!$H:$H,Transactions!$F:$F,YearlyReport!$A49,Transactions!$B:$B,"&gt;="&amp;E$11,Transactions!$B:$B,"&lt;="&amp;E$12)</f>
        <v>0</v>
      </c>
      <c r="F49" s="161">
        <f>-SUMIFS(Transactions!$I:$I,Transactions!$F:$F,YearlyReport!$A49,Transactions!$B:$B,"&gt;="&amp;F$11,Transactions!$B:$B,"&lt;="&amp;F$12)+SUMIFS(Transactions!$H:$H,Transactions!$F:$F,YearlyReport!$A49,Transactions!$B:$B,"&gt;="&amp;F$11,Transactions!$B:$B,"&lt;="&amp;F$12)</f>
        <v>0</v>
      </c>
      <c r="G49" s="161">
        <f>-SUMIFS(Transactions!$I:$I,Transactions!$F:$F,YearlyReport!$A49,Transactions!$B:$B,"&gt;="&amp;G$11,Transactions!$B:$B,"&lt;="&amp;G$12)+SUMIFS(Transactions!$H:$H,Transactions!$F:$F,YearlyReport!$A49,Transactions!$B:$B,"&gt;="&amp;G$11,Transactions!$B:$B,"&lt;="&amp;G$12)</f>
        <v>0</v>
      </c>
      <c r="H49" s="161">
        <f>-SUMIFS(Transactions!$I:$I,Transactions!$F:$F,YearlyReport!$A49,Transactions!$B:$B,"&gt;="&amp;H$11,Transactions!$B:$B,"&lt;="&amp;H$12)+SUMIFS(Transactions!$H:$H,Transactions!$F:$F,YearlyReport!$A49,Transactions!$B:$B,"&gt;="&amp;H$11,Transactions!$B:$B,"&lt;="&amp;H$12)</f>
        <v>0</v>
      </c>
      <c r="I49" s="161">
        <f>-SUMIFS(Transactions!$I:$I,Transactions!$F:$F,YearlyReport!$A49,Transactions!$B:$B,"&gt;="&amp;I$11,Transactions!$B:$B,"&lt;="&amp;I$12)+SUMIFS(Transactions!$H:$H,Transactions!$F:$F,YearlyReport!$A49,Transactions!$B:$B,"&gt;="&amp;I$11,Transactions!$B:$B,"&lt;="&amp;I$12)</f>
        <v>0</v>
      </c>
      <c r="J49" s="161">
        <f>-SUMIFS(Transactions!$I:$I,Transactions!$F:$F,YearlyReport!$A49,Transactions!$B:$B,"&gt;="&amp;J$11,Transactions!$B:$B,"&lt;="&amp;J$12)+SUMIFS(Transactions!$H:$H,Transactions!$F:$F,YearlyReport!$A49,Transactions!$B:$B,"&gt;="&amp;J$11,Transactions!$B:$B,"&lt;="&amp;J$12)</f>
        <v>0</v>
      </c>
      <c r="K49" s="161">
        <f>-SUMIFS(Transactions!$I:$I,Transactions!$F:$F,YearlyReport!$A49,Transactions!$B:$B,"&gt;="&amp;K$11,Transactions!$B:$B,"&lt;="&amp;K$12)+SUMIFS(Transactions!$H:$H,Transactions!$F:$F,YearlyReport!$A49,Transactions!$B:$B,"&gt;="&amp;K$11,Transactions!$B:$B,"&lt;="&amp;K$12)</f>
        <v>0</v>
      </c>
      <c r="L49" s="161">
        <f>-SUMIFS(Transactions!$I:$I,Transactions!$F:$F,YearlyReport!$A49,Transactions!$B:$B,"&gt;="&amp;L$11,Transactions!$B:$B,"&lt;="&amp;L$12)+SUMIFS(Transactions!$H:$H,Transactions!$F:$F,YearlyReport!$A49,Transactions!$B:$B,"&gt;="&amp;L$11,Transactions!$B:$B,"&lt;="&amp;L$12)</f>
        <v>0</v>
      </c>
      <c r="M49" s="161">
        <f>-SUMIFS(Transactions!$I:$I,Transactions!$F:$F,YearlyReport!$A49,Transactions!$B:$B,"&gt;="&amp;M$11,Transactions!$B:$B,"&lt;="&amp;M$12)+SUMIFS(Transactions!$H:$H,Transactions!$F:$F,YearlyReport!$A49,Transactions!$B:$B,"&gt;="&amp;M$11,Transactions!$B:$B,"&lt;="&amp;M$12)</f>
        <v>0</v>
      </c>
      <c r="N49" s="21">
        <f t="shared" si="22"/>
        <v>276.39</v>
      </c>
      <c r="O49" s="21">
        <f t="shared" si="23"/>
        <v>23.032499999999999</v>
      </c>
    </row>
    <row r="50" spans="1:15" s="25" customFormat="1" ht="12" x14ac:dyDescent="0.35">
      <c r="A50" s="25" t="s">
        <v>99</v>
      </c>
      <c r="B50" s="161">
        <f>-SUMIFS(Transactions!$I:$I,Transactions!$F:$F,YearlyReport!$A50,Transactions!$B:$B,"&gt;="&amp;B$11,Transactions!$B:$B,"&lt;="&amp;B$12)+SUMIFS(Transactions!$H:$H,Transactions!$F:$F,YearlyReport!$A50,Transactions!$B:$B,"&gt;="&amp;B$11,Transactions!$B:$B,"&lt;="&amp;B$12)</f>
        <v>210.9</v>
      </c>
      <c r="C50" s="161">
        <f>-SUMIFS(Transactions!$I:$I,Transactions!$F:$F,YearlyReport!$A50,Transactions!$B:$B,"&gt;="&amp;C$11,Transactions!$B:$B,"&lt;="&amp;C$12)+SUMIFS(Transactions!$H:$H,Transactions!$F:$F,YearlyReport!$A50,Transactions!$B:$B,"&gt;="&amp;C$11,Transactions!$B:$B,"&lt;="&amp;C$12)</f>
        <v>0</v>
      </c>
      <c r="D50" s="161">
        <f>-SUMIFS(Transactions!$I:$I,Transactions!$F:$F,YearlyReport!$A50,Transactions!$B:$B,"&gt;="&amp;D$11,Transactions!$B:$B,"&lt;="&amp;D$12)+SUMIFS(Transactions!$H:$H,Transactions!$F:$F,YearlyReport!$A50,Transactions!$B:$B,"&gt;="&amp;D$11,Transactions!$B:$B,"&lt;="&amp;D$12)</f>
        <v>0</v>
      </c>
      <c r="E50" s="161">
        <f>-SUMIFS(Transactions!$I:$I,Transactions!$F:$F,YearlyReport!$A50,Transactions!$B:$B,"&gt;="&amp;E$11,Transactions!$B:$B,"&lt;="&amp;E$12)+SUMIFS(Transactions!$H:$H,Transactions!$F:$F,YearlyReport!$A50,Transactions!$B:$B,"&gt;="&amp;E$11,Transactions!$B:$B,"&lt;="&amp;E$12)</f>
        <v>0</v>
      </c>
      <c r="F50" s="161">
        <f>-SUMIFS(Transactions!$I:$I,Transactions!$F:$F,YearlyReport!$A50,Transactions!$B:$B,"&gt;="&amp;F$11,Transactions!$B:$B,"&lt;="&amp;F$12)+SUMIFS(Transactions!$H:$H,Transactions!$F:$F,YearlyReport!$A50,Transactions!$B:$B,"&gt;="&amp;F$11,Transactions!$B:$B,"&lt;="&amp;F$12)</f>
        <v>0</v>
      </c>
      <c r="G50" s="161">
        <f>-SUMIFS(Transactions!$I:$I,Transactions!$F:$F,YearlyReport!$A50,Transactions!$B:$B,"&gt;="&amp;G$11,Transactions!$B:$B,"&lt;="&amp;G$12)+SUMIFS(Transactions!$H:$H,Transactions!$F:$F,YearlyReport!$A50,Transactions!$B:$B,"&gt;="&amp;G$11,Transactions!$B:$B,"&lt;="&amp;G$12)</f>
        <v>0</v>
      </c>
      <c r="H50" s="161">
        <f>-SUMIFS(Transactions!$I:$I,Transactions!$F:$F,YearlyReport!$A50,Transactions!$B:$B,"&gt;="&amp;H$11,Transactions!$B:$B,"&lt;="&amp;H$12)+SUMIFS(Transactions!$H:$H,Transactions!$F:$F,YearlyReport!$A50,Transactions!$B:$B,"&gt;="&amp;H$11,Transactions!$B:$B,"&lt;="&amp;H$12)</f>
        <v>0</v>
      </c>
      <c r="I50" s="161">
        <f>-SUMIFS(Transactions!$I:$I,Transactions!$F:$F,YearlyReport!$A50,Transactions!$B:$B,"&gt;="&amp;I$11,Transactions!$B:$B,"&lt;="&amp;I$12)+SUMIFS(Transactions!$H:$H,Transactions!$F:$F,YearlyReport!$A50,Transactions!$B:$B,"&gt;="&amp;I$11,Transactions!$B:$B,"&lt;="&amp;I$12)</f>
        <v>0</v>
      </c>
      <c r="J50" s="161">
        <f>-SUMIFS(Transactions!$I:$I,Transactions!$F:$F,YearlyReport!$A50,Transactions!$B:$B,"&gt;="&amp;J$11,Transactions!$B:$B,"&lt;="&amp;J$12)+SUMIFS(Transactions!$H:$H,Transactions!$F:$F,YearlyReport!$A50,Transactions!$B:$B,"&gt;="&amp;J$11,Transactions!$B:$B,"&lt;="&amp;J$12)</f>
        <v>0</v>
      </c>
      <c r="K50" s="161">
        <f>-SUMIFS(Transactions!$I:$I,Transactions!$F:$F,YearlyReport!$A50,Transactions!$B:$B,"&gt;="&amp;K$11,Transactions!$B:$B,"&lt;="&amp;K$12)+SUMIFS(Transactions!$H:$H,Transactions!$F:$F,YearlyReport!$A50,Transactions!$B:$B,"&gt;="&amp;K$11,Transactions!$B:$B,"&lt;="&amp;K$12)</f>
        <v>0</v>
      </c>
      <c r="L50" s="161">
        <f>-SUMIFS(Transactions!$I:$I,Transactions!$F:$F,YearlyReport!$A50,Transactions!$B:$B,"&gt;="&amp;L$11,Transactions!$B:$B,"&lt;="&amp;L$12)+SUMIFS(Transactions!$H:$H,Transactions!$F:$F,YearlyReport!$A50,Transactions!$B:$B,"&gt;="&amp;L$11,Transactions!$B:$B,"&lt;="&amp;L$12)</f>
        <v>0</v>
      </c>
      <c r="M50" s="161">
        <f>-SUMIFS(Transactions!$I:$I,Transactions!$F:$F,YearlyReport!$A50,Transactions!$B:$B,"&gt;="&amp;M$11,Transactions!$B:$B,"&lt;="&amp;M$12)+SUMIFS(Transactions!$H:$H,Transactions!$F:$F,YearlyReport!$A50,Transactions!$B:$B,"&gt;="&amp;M$11,Transactions!$B:$B,"&lt;="&amp;M$12)</f>
        <v>0</v>
      </c>
      <c r="N50" s="21">
        <f t="shared" si="22"/>
        <v>210.9</v>
      </c>
      <c r="O50" s="21">
        <f t="shared" si="23"/>
        <v>17.574999999999999</v>
      </c>
    </row>
    <row r="51" spans="1:15" s="25" customFormat="1" ht="12" x14ac:dyDescent="0.35">
      <c r="A51" s="25" t="s">
        <v>69</v>
      </c>
      <c r="B51" s="161">
        <f>-SUMIFS(Transactions!$I:$I,Transactions!$F:$F,YearlyReport!$A51,Transactions!$B:$B,"&gt;="&amp;B$11,Transactions!$B:$B,"&lt;="&amp;B$12)+SUMIFS(Transactions!$H:$H,Transactions!$F:$F,YearlyReport!$A51,Transactions!$B:$B,"&gt;="&amp;B$11,Transactions!$B:$B,"&lt;="&amp;B$12)</f>
        <v>0</v>
      </c>
      <c r="C51" s="161">
        <f>-SUMIFS(Transactions!$I:$I,Transactions!$F:$F,YearlyReport!$A51,Transactions!$B:$B,"&gt;="&amp;C$11,Transactions!$B:$B,"&lt;="&amp;C$12)+SUMIFS(Transactions!$H:$H,Transactions!$F:$F,YearlyReport!$A51,Transactions!$B:$B,"&gt;="&amp;C$11,Transactions!$B:$B,"&lt;="&amp;C$12)</f>
        <v>0</v>
      </c>
      <c r="D51" s="161">
        <f>-SUMIFS(Transactions!$I:$I,Transactions!$F:$F,YearlyReport!$A51,Transactions!$B:$B,"&gt;="&amp;D$11,Transactions!$B:$B,"&lt;="&amp;D$12)+SUMIFS(Transactions!$H:$H,Transactions!$F:$F,YearlyReport!$A51,Transactions!$B:$B,"&gt;="&amp;D$11,Transactions!$B:$B,"&lt;="&amp;D$12)</f>
        <v>0</v>
      </c>
      <c r="E51" s="161">
        <f>-SUMIFS(Transactions!$I:$I,Transactions!$F:$F,YearlyReport!$A51,Transactions!$B:$B,"&gt;="&amp;E$11,Transactions!$B:$B,"&lt;="&amp;E$12)+SUMIFS(Transactions!$H:$H,Transactions!$F:$F,YearlyReport!$A51,Transactions!$B:$B,"&gt;="&amp;E$11,Transactions!$B:$B,"&lt;="&amp;E$12)</f>
        <v>0</v>
      </c>
      <c r="F51" s="161">
        <f>-SUMIFS(Transactions!$I:$I,Transactions!$F:$F,YearlyReport!$A51,Transactions!$B:$B,"&gt;="&amp;F$11,Transactions!$B:$B,"&lt;="&amp;F$12)+SUMIFS(Transactions!$H:$H,Transactions!$F:$F,YearlyReport!$A51,Transactions!$B:$B,"&gt;="&amp;F$11,Transactions!$B:$B,"&lt;="&amp;F$12)</f>
        <v>0</v>
      </c>
      <c r="G51" s="161">
        <f>-SUMIFS(Transactions!$I:$I,Transactions!$F:$F,YearlyReport!$A51,Transactions!$B:$B,"&gt;="&amp;G$11,Transactions!$B:$B,"&lt;="&amp;G$12)+SUMIFS(Transactions!$H:$H,Transactions!$F:$F,YearlyReport!$A51,Transactions!$B:$B,"&gt;="&amp;G$11,Transactions!$B:$B,"&lt;="&amp;G$12)</f>
        <v>0</v>
      </c>
      <c r="H51" s="161">
        <f>-SUMIFS(Transactions!$I:$I,Transactions!$F:$F,YearlyReport!$A51,Transactions!$B:$B,"&gt;="&amp;H$11,Transactions!$B:$B,"&lt;="&amp;H$12)+SUMIFS(Transactions!$H:$H,Transactions!$F:$F,YearlyReport!$A51,Transactions!$B:$B,"&gt;="&amp;H$11,Transactions!$B:$B,"&lt;="&amp;H$12)</f>
        <v>0</v>
      </c>
      <c r="I51" s="161">
        <f>-SUMIFS(Transactions!$I:$I,Transactions!$F:$F,YearlyReport!$A51,Transactions!$B:$B,"&gt;="&amp;I$11,Transactions!$B:$B,"&lt;="&amp;I$12)+SUMIFS(Transactions!$H:$H,Transactions!$F:$F,YearlyReport!$A51,Transactions!$B:$B,"&gt;="&amp;I$11,Transactions!$B:$B,"&lt;="&amp;I$12)</f>
        <v>0</v>
      </c>
      <c r="J51" s="161">
        <f>-SUMIFS(Transactions!$I:$I,Transactions!$F:$F,YearlyReport!$A51,Transactions!$B:$B,"&gt;="&amp;J$11,Transactions!$B:$B,"&lt;="&amp;J$12)+SUMIFS(Transactions!$H:$H,Transactions!$F:$F,YearlyReport!$A51,Transactions!$B:$B,"&gt;="&amp;J$11,Transactions!$B:$B,"&lt;="&amp;J$12)</f>
        <v>0</v>
      </c>
      <c r="K51" s="161">
        <f>-SUMIFS(Transactions!$I:$I,Transactions!$F:$F,YearlyReport!$A51,Transactions!$B:$B,"&gt;="&amp;K$11,Transactions!$B:$B,"&lt;="&amp;K$12)+SUMIFS(Transactions!$H:$H,Transactions!$F:$F,YearlyReport!$A51,Transactions!$B:$B,"&gt;="&amp;K$11,Transactions!$B:$B,"&lt;="&amp;K$12)</f>
        <v>0</v>
      </c>
      <c r="L51" s="161">
        <f>-SUMIFS(Transactions!$I:$I,Transactions!$F:$F,YearlyReport!$A51,Transactions!$B:$B,"&gt;="&amp;L$11,Transactions!$B:$B,"&lt;="&amp;L$12)+SUMIFS(Transactions!$H:$H,Transactions!$F:$F,YearlyReport!$A51,Transactions!$B:$B,"&gt;="&amp;L$11,Transactions!$B:$B,"&lt;="&amp;L$12)</f>
        <v>0</v>
      </c>
      <c r="M51" s="161">
        <f>-SUMIFS(Transactions!$I:$I,Transactions!$F:$F,YearlyReport!$A51,Transactions!$B:$B,"&gt;="&amp;M$11,Transactions!$B:$B,"&lt;="&amp;M$12)+SUMIFS(Transactions!$H:$H,Transactions!$F:$F,YearlyReport!$A51,Transactions!$B:$B,"&gt;="&amp;M$11,Transactions!$B:$B,"&lt;="&amp;M$12)</f>
        <v>0</v>
      </c>
      <c r="N51" s="21">
        <f t="shared" si="22"/>
        <v>0</v>
      </c>
      <c r="O51" s="21">
        <f t="shared" si="23"/>
        <v>0</v>
      </c>
    </row>
    <row r="52" spans="1:15" s="25" customFormat="1" ht="12" x14ac:dyDescent="0.35">
      <c r="A52" s="25" t="s">
        <v>408</v>
      </c>
      <c r="B52" s="162">
        <f>-SUMIFS(Transactions!$I:$I,Transactions!$F:$F,YearlyReport!$A52,Transactions!$B:$B,"&gt;="&amp;B$11,Transactions!$B:$B,"&lt;="&amp;B$12)+SUMIFS(Transactions!$H:$H,Transactions!$F:$F,YearlyReport!$A52,Transactions!$B:$B,"&gt;="&amp;B$11,Transactions!$B:$B,"&lt;="&amp;B$12)</f>
        <v>1.43</v>
      </c>
      <c r="C52" s="162">
        <f>-SUMIFS(Transactions!$I:$I,Transactions!$F:$F,YearlyReport!$A52,Transactions!$B:$B,"&gt;="&amp;C$11,Transactions!$B:$B,"&lt;="&amp;C$12)+SUMIFS(Transactions!$H:$H,Transactions!$F:$F,YearlyReport!$A52,Transactions!$B:$B,"&gt;="&amp;C$11,Transactions!$B:$B,"&lt;="&amp;C$12)</f>
        <v>0</v>
      </c>
      <c r="D52" s="162">
        <f>-SUMIFS(Transactions!$I:$I,Transactions!$F:$F,YearlyReport!$A52,Transactions!$B:$B,"&gt;="&amp;D$11,Transactions!$B:$B,"&lt;="&amp;D$12)+SUMIFS(Transactions!$H:$H,Transactions!$F:$F,YearlyReport!$A52,Transactions!$B:$B,"&gt;="&amp;D$11,Transactions!$B:$B,"&lt;="&amp;D$12)</f>
        <v>0</v>
      </c>
      <c r="E52" s="162">
        <f>-SUMIFS(Transactions!$I:$I,Transactions!$F:$F,YearlyReport!$A52,Transactions!$B:$B,"&gt;="&amp;E$11,Transactions!$B:$B,"&lt;="&amp;E$12)+SUMIFS(Transactions!$H:$H,Transactions!$F:$F,YearlyReport!$A52,Transactions!$B:$B,"&gt;="&amp;E$11,Transactions!$B:$B,"&lt;="&amp;E$12)</f>
        <v>0</v>
      </c>
      <c r="F52" s="162">
        <f>-SUMIFS(Transactions!$I:$I,Transactions!$F:$F,YearlyReport!$A52,Transactions!$B:$B,"&gt;="&amp;F$11,Transactions!$B:$B,"&lt;="&amp;F$12)+SUMIFS(Transactions!$H:$H,Transactions!$F:$F,YearlyReport!$A52,Transactions!$B:$B,"&gt;="&amp;F$11,Transactions!$B:$B,"&lt;="&amp;F$12)</f>
        <v>0</v>
      </c>
      <c r="G52" s="162">
        <f>-SUMIFS(Transactions!$I:$I,Transactions!$F:$F,YearlyReport!$A52,Transactions!$B:$B,"&gt;="&amp;G$11,Transactions!$B:$B,"&lt;="&amp;G$12)+SUMIFS(Transactions!$H:$H,Transactions!$F:$F,YearlyReport!$A52,Transactions!$B:$B,"&gt;="&amp;G$11,Transactions!$B:$B,"&lt;="&amp;G$12)</f>
        <v>0</v>
      </c>
      <c r="H52" s="162">
        <f>-SUMIFS(Transactions!$I:$I,Transactions!$F:$F,YearlyReport!$A52,Transactions!$B:$B,"&gt;="&amp;H$11,Transactions!$B:$B,"&lt;="&amp;H$12)+SUMIFS(Transactions!$H:$H,Transactions!$F:$F,YearlyReport!$A52,Transactions!$B:$B,"&gt;="&amp;H$11,Transactions!$B:$B,"&lt;="&amp;H$12)</f>
        <v>0</v>
      </c>
      <c r="I52" s="162">
        <f>-SUMIFS(Transactions!$I:$I,Transactions!$F:$F,YearlyReport!$A52,Transactions!$B:$B,"&gt;="&amp;I$11,Transactions!$B:$B,"&lt;="&amp;I$12)+SUMIFS(Transactions!$H:$H,Transactions!$F:$F,YearlyReport!$A52,Transactions!$B:$B,"&gt;="&amp;I$11,Transactions!$B:$B,"&lt;="&amp;I$12)</f>
        <v>0</v>
      </c>
      <c r="J52" s="162">
        <f>-SUMIFS(Transactions!$I:$I,Transactions!$F:$F,YearlyReport!$A52,Transactions!$B:$B,"&gt;="&amp;J$11,Transactions!$B:$B,"&lt;="&amp;J$12)+SUMIFS(Transactions!$H:$H,Transactions!$F:$F,YearlyReport!$A52,Transactions!$B:$B,"&gt;="&amp;J$11,Transactions!$B:$B,"&lt;="&amp;J$12)</f>
        <v>0</v>
      </c>
      <c r="K52" s="162">
        <f>-SUMIFS(Transactions!$I:$I,Transactions!$F:$F,YearlyReport!$A52,Transactions!$B:$B,"&gt;="&amp;K$11,Transactions!$B:$B,"&lt;="&amp;K$12)+SUMIFS(Transactions!$H:$H,Transactions!$F:$F,YearlyReport!$A52,Transactions!$B:$B,"&gt;="&amp;K$11,Transactions!$B:$B,"&lt;="&amp;K$12)</f>
        <v>0</v>
      </c>
      <c r="L52" s="162">
        <f>-SUMIFS(Transactions!$I:$I,Transactions!$F:$F,YearlyReport!$A52,Transactions!$B:$B,"&gt;="&amp;L$11,Transactions!$B:$B,"&lt;="&amp;L$12)+SUMIFS(Transactions!$H:$H,Transactions!$F:$F,YearlyReport!$A52,Transactions!$B:$B,"&gt;="&amp;L$11,Transactions!$B:$B,"&lt;="&amp;L$12)</f>
        <v>0</v>
      </c>
      <c r="M52" s="162">
        <f>-SUMIFS(Transactions!$I:$I,Transactions!$F:$F,YearlyReport!$A52,Transactions!$B:$B,"&gt;="&amp;M$11,Transactions!$B:$B,"&lt;="&amp;M$12)+SUMIFS(Transactions!$H:$H,Transactions!$F:$F,YearlyReport!$A52,Transactions!$B:$B,"&gt;="&amp;M$11,Transactions!$B:$B,"&lt;="&amp;M$12)</f>
        <v>0</v>
      </c>
      <c r="N52" s="21">
        <f t="shared" si="22"/>
        <v>1.43</v>
      </c>
      <c r="O52" s="21">
        <f t="shared" si="23"/>
        <v>0.11916666666666666</v>
      </c>
    </row>
    <row r="53" spans="1:15" s="25" customFormat="1" ht="12" x14ac:dyDescent="0.35">
      <c r="A53" s="105" t="str">
        <f>"Total "&amp;A45</f>
        <v>Total UTILITIES</v>
      </c>
      <c r="B53" s="106">
        <f t="shared" ref="B53:M53" si="24">SUM(B45:B52)</f>
        <v>855.49</v>
      </c>
      <c r="C53" s="106">
        <f t="shared" si="24"/>
        <v>276.39</v>
      </c>
      <c r="D53" s="106">
        <f t="shared" si="24"/>
        <v>0</v>
      </c>
      <c r="E53" s="106">
        <f t="shared" si="24"/>
        <v>0</v>
      </c>
      <c r="F53" s="106">
        <f t="shared" si="24"/>
        <v>0</v>
      </c>
      <c r="G53" s="106">
        <f t="shared" si="24"/>
        <v>0</v>
      </c>
      <c r="H53" s="106">
        <f t="shared" si="24"/>
        <v>0</v>
      </c>
      <c r="I53" s="106">
        <f t="shared" si="24"/>
        <v>0</v>
      </c>
      <c r="J53" s="106">
        <f t="shared" si="24"/>
        <v>0</v>
      </c>
      <c r="K53" s="106">
        <f t="shared" si="24"/>
        <v>0</v>
      </c>
      <c r="L53" s="106">
        <f t="shared" si="24"/>
        <v>0</v>
      </c>
      <c r="M53" s="106">
        <f t="shared" si="24"/>
        <v>0</v>
      </c>
      <c r="N53" s="106">
        <f t="shared" si="22"/>
        <v>1131.8800000000001</v>
      </c>
      <c r="O53" s="106">
        <f t="shared" si="23"/>
        <v>94.323333333333338</v>
      </c>
    </row>
    <row r="54" spans="1:15" s="25" customFormat="1" ht="12" x14ac:dyDescent="0.35">
      <c r="A54" s="38" t="s">
        <v>190</v>
      </c>
      <c r="B54" s="39">
        <f t="shared" ref="B54:O54" si="25">IF(B$5&gt;0,B53/B$5," - ")</f>
        <v>8.6126738159574431E-2</v>
      </c>
      <c r="C54" s="39" t="str">
        <f t="shared" si="25"/>
        <v xml:space="preserve"> - </v>
      </c>
      <c r="D54" s="39" t="str">
        <f t="shared" si="25"/>
        <v xml:space="preserve"> - </v>
      </c>
      <c r="E54" s="39" t="str">
        <f t="shared" si="25"/>
        <v xml:space="preserve"> - </v>
      </c>
      <c r="F54" s="39" t="str">
        <f t="shared" si="25"/>
        <v xml:space="preserve"> - </v>
      </c>
      <c r="G54" s="39" t="str">
        <f t="shared" si="25"/>
        <v xml:space="preserve"> - </v>
      </c>
      <c r="H54" s="39" t="str">
        <f t="shared" si="25"/>
        <v xml:space="preserve"> - </v>
      </c>
      <c r="I54" s="39" t="str">
        <f t="shared" si="25"/>
        <v xml:space="preserve"> - </v>
      </c>
      <c r="J54" s="39" t="str">
        <f t="shared" si="25"/>
        <v xml:space="preserve"> - </v>
      </c>
      <c r="K54" s="39" t="str">
        <f t="shared" si="25"/>
        <v xml:space="preserve"> - </v>
      </c>
      <c r="L54" s="39" t="str">
        <f t="shared" si="25"/>
        <v xml:space="preserve"> - </v>
      </c>
      <c r="M54" s="39" t="str">
        <f t="shared" si="25"/>
        <v xml:space="preserve"> - </v>
      </c>
      <c r="N54" s="39">
        <f t="shared" si="25"/>
        <v>0.11395239264989551</v>
      </c>
      <c r="O54" s="39">
        <f t="shared" si="25"/>
        <v>0.1139523926498955</v>
      </c>
    </row>
    <row r="55" spans="1:15" s="25" customFormat="1" x14ac:dyDescent="0.35">
      <c r="A55" s="107" t="s">
        <v>172</v>
      </c>
      <c r="B55" s="108"/>
      <c r="C55" s="108"/>
      <c r="D55" s="108"/>
      <c r="E55" s="108"/>
      <c r="F55" s="108"/>
      <c r="G55" s="108"/>
      <c r="H55" s="108"/>
      <c r="I55" s="108"/>
      <c r="J55" s="108"/>
      <c r="K55" s="108"/>
      <c r="L55" s="108"/>
      <c r="M55" s="108"/>
      <c r="N55" s="108"/>
      <c r="O55" s="108"/>
    </row>
    <row r="56" spans="1:15" s="25" customFormat="1" ht="12" x14ac:dyDescent="0.35">
      <c r="A56" s="25" t="s">
        <v>67</v>
      </c>
      <c r="B56" s="160">
        <f>-SUMIFS(Transactions!$I:$I,Transactions!$F:$F,YearlyReport!$A56,Transactions!$B:$B,"&gt;="&amp;B$11,Transactions!$B:$B,"&lt;="&amp;B$12)+SUMIFS(Transactions!$H:$H,Transactions!$F:$F,YearlyReport!$A56,Transactions!$B:$B,"&gt;="&amp;B$11,Transactions!$B:$B,"&lt;="&amp;B$12)</f>
        <v>860.18999999999994</v>
      </c>
      <c r="C56" s="160">
        <f>-SUMIFS(Transactions!$I:$I,Transactions!$F:$F,YearlyReport!$A56,Transactions!$B:$B,"&gt;="&amp;C$11,Transactions!$B:$B,"&lt;="&amp;C$12)+SUMIFS(Transactions!$H:$H,Transactions!$F:$F,YearlyReport!$A56,Transactions!$B:$B,"&gt;="&amp;C$11,Transactions!$B:$B,"&lt;="&amp;C$12)</f>
        <v>570.9</v>
      </c>
      <c r="D56" s="160">
        <f>-SUMIFS(Transactions!$I:$I,Transactions!$F:$F,YearlyReport!$A56,Transactions!$B:$B,"&gt;="&amp;D$11,Transactions!$B:$B,"&lt;="&amp;D$12)+SUMIFS(Transactions!$H:$H,Transactions!$F:$F,YearlyReport!$A56,Transactions!$B:$B,"&gt;="&amp;D$11,Transactions!$B:$B,"&lt;="&amp;D$12)</f>
        <v>0</v>
      </c>
      <c r="E56" s="160">
        <f>-SUMIFS(Transactions!$I:$I,Transactions!$F:$F,YearlyReport!$A56,Transactions!$B:$B,"&gt;="&amp;E$11,Transactions!$B:$B,"&lt;="&amp;E$12)+SUMIFS(Transactions!$H:$H,Transactions!$F:$F,YearlyReport!$A56,Transactions!$B:$B,"&gt;="&amp;E$11,Transactions!$B:$B,"&lt;="&amp;E$12)</f>
        <v>0</v>
      </c>
      <c r="F56" s="160">
        <f>-SUMIFS(Transactions!$I:$I,Transactions!$F:$F,YearlyReport!$A56,Transactions!$B:$B,"&gt;="&amp;F$11,Transactions!$B:$B,"&lt;="&amp;F$12)+SUMIFS(Transactions!$H:$H,Transactions!$F:$F,YearlyReport!$A56,Transactions!$B:$B,"&gt;="&amp;F$11,Transactions!$B:$B,"&lt;="&amp;F$12)</f>
        <v>0</v>
      </c>
      <c r="G56" s="160">
        <f>-SUMIFS(Transactions!$I:$I,Transactions!$F:$F,YearlyReport!$A56,Transactions!$B:$B,"&gt;="&amp;G$11,Transactions!$B:$B,"&lt;="&amp;G$12)+SUMIFS(Transactions!$H:$H,Transactions!$F:$F,YearlyReport!$A56,Transactions!$B:$B,"&gt;="&amp;G$11,Transactions!$B:$B,"&lt;="&amp;G$12)</f>
        <v>0</v>
      </c>
      <c r="H56" s="160">
        <f>-SUMIFS(Transactions!$I:$I,Transactions!$F:$F,YearlyReport!$A56,Transactions!$B:$B,"&gt;="&amp;H$11,Transactions!$B:$B,"&lt;="&amp;H$12)+SUMIFS(Transactions!$H:$H,Transactions!$F:$F,YearlyReport!$A56,Transactions!$B:$B,"&gt;="&amp;H$11,Transactions!$B:$B,"&lt;="&amp;H$12)</f>
        <v>0</v>
      </c>
      <c r="I56" s="160">
        <f>-SUMIFS(Transactions!$I:$I,Transactions!$F:$F,YearlyReport!$A56,Transactions!$B:$B,"&gt;="&amp;I$11,Transactions!$B:$B,"&lt;="&amp;I$12)+SUMIFS(Transactions!$H:$H,Transactions!$F:$F,YearlyReport!$A56,Transactions!$B:$B,"&gt;="&amp;I$11,Transactions!$B:$B,"&lt;="&amp;I$12)</f>
        <v>0</v>
      </c>
      <c r="J56" s="160">
        <f>-SUMIFS(Transactions!$I:$I,Transactions!$F:$F,YearlyReport!$A56,Transactions!$B:$B,"&gt;="&amp;J$11,Transactions!$B:$B,"&lt;="&amp;J$12)+SUMIFS(Transactions!$H:$H,Transactions!$F:$F,YearlyReport!$A56,Transactions!$B:$B,"&gt;="&amp;J$11,Transactions!$B:$B,"&lt;="&amp;J$12)</f>
        <v>0</v>
      </c>
      <c r="K56" s="160">
        <f>-SUMIFS(Transactions!$I:$I,Transactions!$F:$F,YearlyReport!$A56,Transactions!$B:$B,"&gt;="&amp;K$11,Transactions!$B:$B,"&lt;="&amp;K$12)+SUMIFS(Transactions!$H:$H,Transactions!$F:$F,YearlyReport!$A56,Transactions!$B:$B,"&gt;="&amp;K$11,Transactions!$B:$B,"&lt;="&amp;K$12)</f>
        <v>0</v>
      </c>
      <c r="L56" s="160">
        <f>-SUMIFS(Transactions!$I:$I,Transactions!$F:$F,YearlyReport!$A56,Transactions!$B:$B,"&gt;="&amp;L$11,Transactions!$B:$B,"&lt;="&amp;L$12)+SUMIFS(Transactions!$H:$H,Transactions!$F:$F,YearlyReport!$A56,Transactions!$B:$B,"&gt;="&amp;L$11,Transactions!$B:$B,"&lt;="&amp;L$12)</f>
        <v>0</v>
      </c>
      <c r="M56" s="160">
        <f>-SUMIFS(Transactions!$I:$I,Transactions!$F:$F,YearlyReport!$A56,Transactions!$B:$B,"&gt;="&amp;M$11,Transactions!$B:$B,"&lt;="&amp;M$12)+SUMIFS(Transactions!$H:$H,Transactions!$F:$F,YearlyReport!$A56,Transactions!$B:$B,"&gt;="&amp;M$11,Transactions!$B:$B,"&lt;="&amp;M$12)</f>
        <v>0</v>
      </c>
      <c r="N56" s="21">
        <f>SUM(B56:M56)</f>
        <v>1431.09</v>
      </c>
      <c r="O56" s="21">
        <f>N56/COLUMNS(B56:M56)</f>
        <v>119.25749999999999</v>
      </c>
    </row>
    <row r="57" spans="1:15" s="25" customFormat="1" ht="12" x14ac:dyDescent="0.35">
      <c r="A57" s="25" t="s">
        <v>100</v>
      </c>
      <c r="B57" s="161">
        <f>-SUMIFS(Transactions!$I:$I,Transactions!$F:$F,YearlyReport!$A57,Transactions!$B:$B,"&gt;="&amp;B$11,Transactions!$B:$B,"&lt;="&amp;B$12)+SUMIFS(Transactions!$H:$H,Transactions!$F:$F,YearlyReport!$A57,Transactions!$B:$B,"&gt;="&amp;B$11,Transactions!$B:$B,"&lt;="&amp;B$12)</f>
        <v>358.38000000000005</v>
      </c>
      <c r="C57" s="161">
        <f>-SUMIFS(Transactions!$I:$I,Transactions!$F:$F,YearlyReport!$A57,Transactions!$B:$B,"&gt;="&amp;C$11,Transactions!$B:$B,"&lt;="&amp;C$12)+SUMIFS(Transactions!$H:$H,Transactions!$F:$F,YearlyReport!$A57,Transactions!$B:$B,"&gt;="&amp;C$11,Transactions!$B:$B,"&lt;="&amp;C$12)</f>
        <v>154.19999999999999</v>
      </c>
      <c r="D57" s="161">
        <f>-SUMIFS(Transactions!$I:$I,Transactions!$F:$F,YearlyReport!$A57,Transactions!$B:$B,"&gt;="&amp;D$11,Transactions!$B:$B,"&lt;="&amp;D$12)+SUMIFS(Transactions!$H:$H,Transactions!$F:$F,YearlyReport!$A57,Transactions!$B:$B,"&gt;="&amp;D$11,Transactions!$B:$B,"&lt;="&amp;D$12)</f>
        <v>0</v>
      </c>
      <c r="E57" s="161">
        <f>-SUMIFS(Transactions!$I:$I,Transactions!$F:$F,YearlyReport!$A57,Transactions!$B:$B,"&gt;="&amp;E$11,Transactions!$B:$B,"&lt;="&amp;E$12)+SUMIFS(Transactions!$H:$H,Transactions!$F:$F,YearlyReport!$A57,Transactions!$B:$B,"&gt;="&amp;E$11,Transactions!$B:$B,"&lt;="&amp;E$12)</f>
        <v>0</v>
      </c>
      <c r="F57" s="161">
        <f>-SUMIFS(Transactions!$I:$I,Transactions!$F:$F,YearlyReport!$A57,Transactions!$B:$B,"&gt;="&amp;F$11,Transactions!$B:$B,"&lt;="&amp;F$12)+SUMIFS(Transactions!$H:$H,Transactions!$F:$F,YearlyReport!$A57,Transactions!$B:$B,"&gt;="&amp;F$11,Transactions!$B:$B,"&lt;="&amp;F$12)</f>
        <v>0</v>
      </c>
      <c r="G57" s="161">
        <f>-SUMIFS(Transactions!$I:$I,Transactions!$F:$F,YearlyReport!$A57,Transactions!$B:$B,"&gt;="&amp;G$11,Transactions!$B:$B,"&lt;="&amp;G$12)+SUMIFS(Transactions!$H:$H,Transactions!$F:$F,YearlyReport!$A57,Transactions!$B:$B,"&gt;="&amp;G$11,Transactions!$B:$B,"&lt;="&amp;G$12)</f>
        <v>0</v>
      </c>
      <c r="H57" s="161">
        <f>-SUMIFS(Transactions!$I:$I,Transactions!$F:$F,YearlyReport!$A57,Transactions!$B:$B,"&gt;="&amp;H$11,Transactions!$B:$B,"&lt;="&amp;H$12)+SUMIFS(Transactions!$H:$H,Transactions!$F:$F,YearlyReport!$A57,Transactions!$B:$B,"&gt;="&amp;H$11,Transactions!$B:$B,"&lt;="&amp;H$12)</f>
        <v>0</v>
      </c>
      <c r="I57" s="161">
        <f>-SUMIFS(Transactions!$I:$I,Transactions!$F:$F,YearlyReport!$A57,Transactions!$B:$B,"&gt;="&amp;I$11,Transactions!$B:$B,"&lt;="&amp;I$12)+SUMIFS(Transactions!$H:$H,Transactions!$F:$F,YearlyReport!$A57,Transactions!$B:$B,"&gt;="&amp;I$11,Transactions!$B:$B,"&lt;="&amp;I$12)</f>
        <v>0</v>
      </c>
      <c r="J57" s="161">
        <f>-SUMIFS(Transactions!$I:$I,Transactions!$F:$F,YearlyReport!$A57,Transactions!$B:$B,"&gt;="&amp;J$11,Transactions!$B:$B,"&lt;="&amp;J$12)+SUMIFS(Transactions!$H:$H,Transactions!$F:$F,YearlyReport!$A57,Transactions!$B:$B,"&gt;="&amp;J$11,Transactions!$B:$B,"&lt;="&amp;J$12)</f>
        <v>0</v>
      </c>
      <c r="K57" s="161">
        <f>-SUMIFS(Transactions!$I:$I,Transactions!$F:$F,YearlyReport!$A57,Transactions!$B:$B,"&gt;="&amp;K$11,Transactions!$B:$B,"&lt;="&amp;K$12)+SUMIFS(Transactions!$H:$H,Transactions!$F:$F,YearlyReport!$A57,Transactions!$B:$B,"&gt;="&amp;K$11,Transactions!$B:$B,"&lt;="&amp;K$12)</f>
        <v>0</v>
      </c>
      <c r="L57" s="161">
        <f>-SUMIFS(Transactions!$I:$I,Transactions!$F:$F,YearlyReport!$A57,Transactions!$B:$B,"&gt;="&amp;L$11,Transactions!$B:$B,"&lt;="&amp;L$12)+SUMIFS(Transactions!$H:$H,Transactions!$F:$F,YearlyReport!$A57,Transactions!$B:$B,"&gt;="&amp;L$11,Transactions!$B:$B,"&lt;="&amp;L$12)</f>
        <v>0</v>
      </c>
      <c r="M57" s="161">
        <f>-SUMIFS(Transactions!$I:$I,Transactions!$F:$F,YearlyReport!$A57,Transactions!$B:$B,"&gt;="&amp;M$11,Transactions!$B:$B,"&lt;="&amp;M$12)+SUMIFS(Transactions!$H:$H,Transactions!$F:$F,YearlyReport!$A57,Transactions!$B:$B,"&gt;="&amp;M$11,Transactions!$B:$B,"&lt;="&amp;M$12)</f>
        <v>0</v>
      </c>
      <c r="N57" s="21">
        <f>SUM(B57:M57)</f>
        <v>512.58000000000004</v>
      </c>
      <c r="O57" s="21">
        <f>N57/COLUMNS(B57:M57)</f>
        <v>42.715000000000003</v>
      </c>
    </row>
    <row r="58" spans="1:15" s="25" customFormat="1" ht="12" x14ac:dyDescent="0.35">
      <c r="A58" s="25" t="s">
        <v>173</v>
      </c>
      <c r="B58" s="161">
        <f>-SUMIFS(Transactions!$I:$I,Transactions!$F:$F,YearlyReport!$A58,Transactions!$B:$B,"&gt;="&amp;B$11,Transactions!$B:$B,"&lt;="&amp;B$12)+SUMIFS(Transactions!$H:$H,Transactions!$F:$F,YearlyReport!$A58,Transactions!$B:$B,"&gt;="&amp;B$11,Transactions!$B:$B,"&lt;="&amp;B$12)</f>
        <v>0</v>
      </c>
      <c r="C58" s="161">
        <f>-SUMIFS(Transactions!$I:$I,Transactions!$F:$F,YearlyReport!$A58,Transactions!$B:$B,"&gt;="&amp;C$11,Transactions!$B:$B,"&lt;="&amp;C$12)+SUMIFS(Transactions!$H:$H,Transactions!$F:$F,YearlyReport!$A58,Transactions!$B:$B,"&gt;="&amp;C$11,Transactions!$B:$B,"&lt;="&amp;C$12)</f>
        <v>0</v>
      </c>
      <c r="D58" s="161">
        <f>-SUMIFS(Transactions!$I:$I,Transactions!$F:$F,YearlyReport!$A58,Transactions!$B:$B,"&gt;="&amp;D$11,Transactions!$B:$B,"&lt;="&amp;D$12)+SUMIFS(Transactions!$H:$H,Transactions!$F:$F,YearlyReport!$A58,Transactions!$B:$B,"&gt;="&amp;D$11,Transactions!$B:$B,"&lt;="&amp;D$12)</f>
        <v>0</v>
      </c>
      <c r="E58" s="161">
        <f>-SUMIFS(Transactions!$I:$I,Transactions!$F:$F,YearlyReport!$A58,Transactions!$B:$B,"&gt;="&amp;E$11,Transactions!$B:$B,"&lt;="&amp;E$12)+SUMIFS(Transactions!$H:$H,Transactions!$F:$F,YearlyReport!$A58,Transactions!$B:$B,"&gt;="&amp;E$11,Transactions!$B:$B,"&lt;="&amp;E$12)</f>
        <v>0</v>
      </c>
      <c r="F58" s="161">
        <f>-SUMIFS(Transactions!$I:$I,Transactions!$F:$F,YearlyReport!$A58,Transactions!$B:$B,"&gt;="&amp;F$11,Transactions!$B:$B,"&lt;="&amp;F$12)+SUMIFS(Transactions!$H:$H,Transactions!$F:$F,YearlyReport!$A58,Transactions!$B:$B,"&gt;="&amp;F$11,Transactions!$B:$B,"&lt;="&amp;F$12)</f>
        <v>0</v>
      </c>
      <c r="G58" s="161">
        <f>-SUMIFS(Transactions!$I:$I,Transactions!$F:$F,YearlyReport!$A58,Transactions!$B:$B,"&gt;="&amp;G$11,Transactions!$B:$B,"&lt;="&amp;G$12)+SUMIFS(Transactions!$H:$H,Transactions!$F:$F,YearlyReport!$A58,Transactions!$B:$B,"&gt;="&amp;G$11,Transactions!$B:$B,"&lt;="&amp;G$12)</f>
        <v>0</v>
      </c>
      <c r="H58" s="161">
        <f>-SUMIFS(Transactions!$I:$I,Transactions!$F:$F,YearlyReport!$A58,Transactions!$B:$B,"&gt;="&amp;H$11,Transactions!$B:$B,"&lt;="&amp;H$12)+SUMIFS(Transactions!$H:$H,Transactions!$F:$F,YearlyReport!$A58,Transactions!$B:$B,"&gt;="&amp;H$11,Transactions!$B:$B,"&lt;="&amp;H$12)</f>
        <v>0</v>
      </c>
      <c r="I58" s="161">
        <f>-SUMIFS(Transactions!$I:$I,Transactions!$F:$F,YearlyReport!$A58,Transactions!$B:$B,"&gt;="&amp;I$11,Transactions!$B:$B,"&lt;="&amp;I$12)+SUMIFS(Transactions!$H:$H,Transactions!$F:$F,YearlyReport!$A58,Transactions!$B:$B,"&gt;="&amp;I$11,Transactions!$B:$B,"&lt;="&amp;I$12)</f>
        <v>0</v>
      </c>
      <c r="J58" s="161">
        <f>-SUMIFS(Transactions!$I:$I,Transactions!$F:$F,YearlyReport!$A58,Transactions!$B:$B,"&gt;="&amp;J$11,Transactions!$B:$B,"&lt;="&amp;J$12)+SUMIFS(Transactions!$H:$H,Transactions!$F:$F,YearlyReport!$A58,Transactions!$B:$B,"&gt;="&amp;J$11,Transactions!$B:$B,"&lt;="&amp;J$12)</f>
        <v>0</v>
      </c>
      <c r="K58" s="161">
        <f>-SUMIFS(Transactions!$I:$I,Transactions!$F:$F,YearlyReport!$A58,Transactions!$B:$B,"&gt;="&amp;K$11,Transactions!$B:$B,"&lt;="&amp;K$12)+SUMIFS(Transactions!$H:$H,Transactions!$F:$F,YearlyReport!$A58,Transactions!$B:$B,"&gt;="&amp;K$11,Transactions!$B:$B,"&lt;="&amp;K$12)</f>
        <v>0</v>
      </c>
      <c r="L58" s="161">
        <f>-SUMIFS(Transactions!$I:$I,Transactions!$F:$F,YearlyReport!$A58,Transactions!$B:$B,"&gt;="&amp;L$11,Transactions!$B:$B,"&lt;="&amp;L$12)+SUMIFS(Transactions!$H:$H,Transactions!$F:$F,YearlyReport!$A58,Transactions!$B:$B,"&gt;="&amp;L$11,Transactions!$B:$B,"&lt;="&amp;L$12)</f>
        <v>0</v>
      </c>
      <c r="M58" s="161">
        <f>-SUMIFS(Transactions!$I:$I,Transactions!$F:$F,YearlyReport!$A58,Transactions!$B:$B,"&gt;="&amp;M$11,Transactions!$B:$B,"&lt;="&amp;M$12)+SUMIFS(Transactions!$H:$H,Transactions!$F:$F,YearlyReport!$A58,Transactions!$B:$B,"&gt;="&amp;M$11,Transactions!$B:$B,"&lt;="&amp;M$12)</f>
        <v>0</v>
      </c>
      <c r="N58" s="21">
        <f>SUM(B58:M58)</f>
        <v>0</v>
      </c>
      <c r="O58" s="21">
        <f>N58/COLUMNS(B58:M58)</f>
        <v>0</v>
      </c>
    </row>
    <row r="59" spans="1:15" s="25" customFormat="1" ht="12" x14ac:dyDescent="0.35">
      <c r="A59" s="25" t="s">
        <v>174</v>
      </c>
      <c r="B59" s="162">
        <f>-SUMIFS(Transactions!$I:$I,Transactions!$F:$F,YearlyReport!$A59,Transactions!$B:$B,"&gt;="&amp;B$11,Transactions!$B:$B,"&lt;="&amp;B$12)+SUMIFS(Transactions!$H:$H,Transactions!$F:$F,YearlyReport!$A59,Transactions!$B:$B,"&gt;="&amp;B$11,Transactions!$B:$B,"&lt;="&amp;B$12)</f>
        <v>0</v>
      </c>
      <c r="C59" s="162">
        <f>-SUMIFS(Transactions!$I:$I,Transactions!$F:$F,YearlyReport!$A59,Transactions!$B:$B,"&gt;="&amp;C$11,Transactions!$B:$B,"&lt;="&amp;C$12)+SUMIFS(Transactions!$H:$H,Transactions!$F:$F,YearlyReport!$A59,Transactions!$B:$B,"&gt;="&amp;C$11,Transactions!$B:$B,"&lt;="&amp;C$12)</f>
        <v>0</v>
      </c>
      <c r="D59" s="162">
        <f>-SUMIFS(Transactions!$I:$I,Transactions!$F:$F,YearlyReport!$A59,Transactions!$B:$B,"&gt;="&amp;D$11,Transactions!$B:$B,"&lt;="&amp;D$12)+SUMIFS(Transactions!$H:$H,Transactions!$F:$F,YearlyReport!$A59,Transactions!$B:$B,"&gt;="&amp;D$11,Transactions!$B:$B,"&lt;="&amp;D$12)</f>
        <v>0</v>
      </c>
      <c r="E59" s="162">
        <f>-SUMIFS(Transactions!$I:$I,Transactions!$F:$F,YearlyReport!$A59,Transactions!$B:$B,"&gt;="&amp;E$11,Transactions!$B:$B,"&lt;="&amp;E$12)+SUMIFS(Transactions!$H:$H,Transactions!$F:$F,YearlyReport!$A59,Transactions!$B:$B,"&gt;="&amp;E$11,Transactions!$B:$B,"&lt;="&amp;E$12)</f>
        <v>0</v>
      </c>
      <c r="F59" s="162">
        <f>-SUMIFS(Transactions!$I:$I,Transactions!$F:$F,YearlyReport!$A59,Transactions!$B:$B,"&gt;="&amp;F$11,Transactions!$B:$B,"&lt;="&amp;F$12)+SUMIFS(Transactions!$H:$H,Transactions!$F:$F,YearlyReport!$A59,Transactions!$B:$B,"&gt;="&amp;F$11,Transactions!$B:$B,"&lt;="&amp;F$12)</f>
        <v>0</v>
      </c>
      <c r="G59" s="162">
        <f>-SUMIFS(Transactions!$I:$I,Transactions!$F:$F,YearlyReport!$A59,Transactions!$B:$B,"&gt;="&amp;G$11,Transactions!$B:$B,"&lt;="&amp;G$12)+SUMIFS(Transactions!$H:$H,Transactions!$F:$F,YearlyReport!$A59,Transactions!$B:$B,"&gt;="&amp;G$11,Transactions!$B:$B,"&lt;="&amp;G$12)</f>
        <v>0</v>
      </c>
      <c r="H59" s="162">
        <f>-SUMIFS(Transactions!$I:$I,Transactions!$F:$F,YearlyReport!$A59,Transactions!$B:$B,"&gt;="&amp;H$11,Transactions!$B:$B,"&lt;="&amp;H$12)+SUMIFS(Transactions!$H:$H,Transactions!$F:$F,YearlyReport!$A59,Transactions!$B:$B,"&gt;="&amp;H$11,Transactions!$B:$B,"&lt;="&amp;H$12)</f>
        <v>0</v>
      </c>
      <c r="I59" s="162">
        <f>-SUMIFS(Transactions!$I:$I,Transactions!$F:$F,YearlyReport!$A59,Transactions!$B:$B,"&gt;="&amp;I$11,Transactions!$B:$B,"&lt;="&amp;I$12)+SUMIFS(Transactions!$H:$H,Transactions!$F:$F,YearlyReport!$A59,Transactions!$B:$B,"&gt;="&amp;I$11,Transactions!$B:$B,"&lt;="&amp;I$12)</f>
        <v>0</v>
      </c>
      <c r="J59" s="162">
        <f>-SUMIFS(Transactions!$I:$I,Transactions!$F:$F,YearlyReport!$A59,Transactions!$B:$B,"&gt;="&amp;J$11,Transactions!$B:$B,"&lt;="&amp;J$12)+SUMIFS(Transactions!$H:$H,Transactions!$F:$F,YearlyReport!$A59,Transactions!$B:$B,"&gt;="&amp;J$11,Transactions!$B:$B,"&lt;="&amp;J$12)</f>
        <v>0</v>
      </c>
      <c r="K59" s="162">
        <f>-SUMIFS(Transactions!$I:$I,Transactions!$F:$F,YearlyReport!$A59,Transactions!$B:$B,"&gt;="&amp;K$11,Transactions!$B:$B,"&lt;="&amp;K$12)+SUMIFS(Transactions!$H:$H,Transactions!$F:$F,YearlyReport!$A59,Transactions!$B:$B,"&gt;="&amp;K$11,Transactions!$B:$B,"&lt;="&amp;K$12)</f>
        <v>0</v>
      </c>
      <c r="L59" s="162">
        <f>-SUMIFS(Transactions!$I:$I,Transactions!$F:$F,YearlyReport!$A59,Transactions!$B:$B,"&gt;="&amp;L$11,Transactions!$B:$B,"&lt;="&amp;L$12)+SUMIFS(Transactions!$H:$H,Transactions!$F:$F,YearlyReport!$A59,Transactions!$B:$B,"&gt;="&amp;L$11,Transactions!$B:$B,"&lt;="&amp;L$12)</f>
        <v>0</v>
      </c>
      <c r="M59" s="162">
        <f>-SUMIFS(Transactions!$I:$I,Transactions!$F:$F,YearlyReport!$A59,Transactions!$B:$B,"&gt;="&amp;M$11,Transactions!$B:$B,"&lt;="&amp;M$12)+SUMIFS(Transactions!$H:$H,Transactions!$F:$F,YearlyReport!$A59,Transactions!$B:$B,"&gt;="&amp;M$11,Transactions!$B:$B,"&lt;="&amp;M$12)</f>
        <v>0</v>
      </c>
      <c r="N59" s="21">
        <f>SUM(B59:M59)</f>
        <v>0</v>
      </c>
      <c r="O59" s="21">
        <f>N59/COLUMNS(B59:M59)</f>
        <v>0</v>
      </c>
    </row>
    <row r="60" spans="1:15" s="25" customFormat="1" ht="12" x14ac:dyDescent="0.35">
      <c r="A60" s="105" t="str">
        <f>"Total "&amp;A55</f>
        <v>Total FOOD</v>
      </c>
      <c r="B60" s="106">
        <f>SUM(B55:B59)</f>
        <v>1218.57</v>
      </c>
      <c r="C60" s="106">
        <f t="shared" ref="C60:M60" si="26">SUM(C55:C59)</f>
        <v>725.09999999999991</v>
      </c>
      <c r="D60" s="106">
        <f t="shared" si="26"/>
        <v>0</v>
      </c>
      <c r="E60" s="106">
        <f t="shared" si="26"/>
        <v>0</v>
      </c>
      <c r="F60" s="106">
        <f t="shared" si="26"/>
        <v>0</v>
      </c>
      <c r="G60" s="106">
        <f t="shared" si="26"/>
        <v>0</v>
      </c>
      <c r="H60" s="106">
        <f t="shared" si="26"/>
        <v>0</v>
      </c>
      <c r="I60" s="106">
        <f t="shared" si="26"/>
        <v>0</v>
      </c>
      <c r="J60" s="106">
        <f t="shared" si="26"/>
        <v>0</v>
      </c>
      <c r="K60" s="106">
        <f t="shared" si="26"/>
        <v>0</v>
      </c>
      <c r="L60" s="106">
        <f t="shared" si="26"/>
        <v>0</v>
      </c>
      <c r="M60" s="106">
        <f t="shared" si="26"/>
        <v>0</v>
      </c>
      <c r="N60" s="106">
        <f>SUM(B60:M60)</f>
        <v>1943.6699999999998</v>
      </c>
      <c r="O60" s="106">
        <f>N60/COLUMNS(B60:M60)</f>
        <v>161.9725</v>
      </c>
    </row>
    <row r="61" spans="1:15" s="25" customFormat="1" ht="12" x14ac:dyDescent="0.35">
      <c r="A61" s="38" t="s">
        <v>190</v>
      </c>
      <c r="B61" s="39">
        <f t="shared" ref="B61:O61" si="27">IF(B$5&gt;0,B60/B$5," - ")</f>
        <v>0.12267993701751348</v>
      </c>
      <c r="C61" s="39" t="str">
        <f t="shared" si="27"/>
        <v xml:space="preserve"> - </v>
      </c>
      <c r="D61" s="39" t="str">
        <f t="shared" si="27"/>
        <v xml:space="preserve"> - </v>
      </c>
      <c r="E61" s="39" t="str">
        <f t="shared" si="27"/>
        <v xml:space="preserve"> - </v>
      </c>
      <c r="F61" s="39" t="str">
        <f t="shared" si="27"/>
        <v xml:space="preserve"> - </v>
      </c>
      <c r="G61" s="39" t="str">
        <f t="shared" si="27"/>
        <v xml:space="preserve"> - </v>
      </c>
      <c r="H61" s="39" t="str">
        <f t="shared" si="27"/>
        <v xml:space="preserve"> - </v>
      </c>
      <c r="I61" s="39" t="str">
        <f t="shared" si="27"/>
        <v xml:space="preserve"> - </v>
      </c>
      <c r="J61" s="39" t="str">
        <f t="shared" si="27"/>
        <v xml:space="preserve"> - </v>
      </c>
      <c r="K61" s="39" t="str">
        <f t="shared" si="27"/>
        <v xml:space="preserve"> - </v>
      </c>
      <c r="L61" s="39" t="str">
        <f t="shared" si="27"/>
        <v xml:space="preserve"> - </v>
      </c>
      <c r="M61" s="39" t="str">
        <f t="shared" si="27"/>
        <v xml:space="preserve"> - </v>
      </c>
      <c r="N61" s="39">
        <f t="shared" si="27"/>
        <v>0.1956796188834703</v>
      </c>
      <c r="O61" s="39">
        <f t="shared" si="27"/>
        <v>0.19567961888347032</v>
      </c>
    </row>
    <row r="62" spans="1:15" s="25" customFormat="1" x14ac:dyDescent="0.35">
      <c r="A62" s="107" t="s">
        <v>73</v>
      </c>
      <c r="B62" s="108"/>
      <c r="C62" s="108"/>
      <c r="D62" s="108"/>
      <c r="E62" s="108"/>
      <c r="F62" s="108"/>
      <c r="G62" s="108"/>
      <c r="H62" s="108"/>
      <c r="I62" s="108"/>
      <c r="J62" s="108"/>
      <c r="K62" s="108"/>
      <c r="L62" s="108"/>
      <c r="M62" s="108"/>
      <c r="N62" s="108"/>
      <c r="O62" s="108"/>
    </row>
    <row r="63" spans="1:15" s="25" customFormat="1" ht="12" x14ac:dyDescent="0.35">
      <c r="A63" s="25" t="s">
        <v>74</v>
      </c>
      <c r="B63" s="160">
        <f>-SUMIFS(Transactions!$I:$I,Transactions!$F:$F,YearlyReport!$A63,Transactions!$B:$B,"&gt;="&amp;B$11,Transactions!$B:$B,"&lt;="&amp;B$12)+SUMIFS(Transactions!$H:$H,Transactions!$F:$F,YearlyReport!$A63,Transactions!$B:$B,"&gt;="&amp;B$11,Transactions!$B:$B,"&lt;="&amp;B$12)</f>
        <v>328.27</v>
      </c>
      <c r="C63" s="160">
        <f>-SUMIFS(Transactions!$I:$I,Transactions!$F:$F,YearlyReport!$A63,Transactions!$B:$B,"&gt;="&amp;C$11,Transactions!$B:$B,"&lt;="&amp;C$12)+SUMIFS(Transactions!$H:$H,Transactions!$F:$F,YearlyReport!$A63,Transactions!$B:$B,"&gt;="&amp;C$11,Transactions!$B:$B,"&lt;="&amp;C$12)</f>
        <v>328.27</v>
      </c>
      <c r="D63" s="160">
        <f>-SUMIFS(Transactions!$I:$I,Transactions!$F:$F,YearlyReport!$A63,Transactions!$B:$B,"&gt;="&amp;D$11,Transactions!$B:$B,"&lt;="&amp;D$12)+SUMIFS(Transactions!$H:$H,Transactions!$F:$F,YearlyReport!$A63,Transactions!$B:$B,"&gt;="&amp;D$11,Transactions!$B:$B,"&lt;="&amp;D$12)</f>
        <v>0</v>
      </c>
      <c r="E63" s="160">
        <f>-SUMIFS(Transactions!$I:$I,Transactions!$F:$F,YearlyReport!$A63,Transactions!$B:$B,"&gt;="&amp;E$11,Transactions!$B:$B,"&lt;="&amp;E$12)+SUMIFS(Transactions!$H:$H,Transactions!$F:$F,YearlyReport!$A63,Transactions!$B:$B,"&gt;="&amp;E$11,Transactions!$B:$B,"&lt;="&amp;E$12)</f>
        <v>0</v>
      </c>
      <c r="F63" s="160">
        <f>-SUMIFS(Transactions!$I:$I,Transactions!$F:$F,YearlyReport!$A63,Transactions!$B:$B,"&gt;="&amp;F$11,Transactions!$B:$B,"&lt;="&amp;F$12)+SUMIFS(Transactions!$H:$H,Transactions!$F:$F,YearlyReport!$A63,Transactions!$B:$B,"&gt;="&amp;F$11,Transactions!$B:$B,"&lt;="&amp;F$12)</f>
        <v>0</v>
      </c>
      <c r="G63" s="160">
        <f>-SUMIFS(Transactions!$I:$I,Transactions!$F:$F,YearlyReport!$A63,Transactions!$B:$B,"&gt;="&amp;G$11,Transactions!$B:$B,"&lt;="&amp;G$12)+SUMIFS(Transactions!$H:$H,Transactions!$F:$F,YearlyReport!$A63,Transactions!$B:$B,"&gt;="&amp;G$11,Transactions!$B:$B,"&lt;="&amp;G$12)</f>
        <v>0</v>
      </c>
      <c r="H63" s="160">
        <f>-SUMIFS(Transactions!$I:$I,Transactions!$F:$F,YearlyReport!$A63,Transactions!$B:$B,"&gt;="&amp;H$11,Transactions!$B:$B,"&lt;="&amp;H$12)+SUMIFS(Transactions!$H:$H,Transactions!$F:$F,YearlyReport!$A63,Transactions!$B:$B,"&gt;="&amp;H$11,Transactions!$B:$B,"&lt;="&amp;H$12)</f>
        <v>0</v>
      </c>
      <c r="I63" s="160">
        <f>-SUMIFS(Transactions!$I:$I,Transactions!$F:$F,YearlyReport!$A63,Transactions!$B:$B,"&gt;="&amp;I$11,Transactions!$B:$B,"&lt;="&amp;I$12)+SUMIFS(Transactions!$H:$H,Transactions!$F:$F,YearlyReport!$A63,Transactions!$B:$B,"&gt;="&amp;I$11,Transactions!$B:$B,"&lt;="&amp;I$12)</f>
        <v>0</v>
      </c>
      <c r="J63" s="160">
        <f>-SUMIFS(Transactions!$I:$I,Transactions!$F:$F,YearlyReport!$A63,Transactions!$B:$B,"&gt;="&amp;J$11,Transactions!$B:$B,"&lt;="&amp;J$12)+SUMIFS(Transactions!$H:$H,Transactions!$F:$F,YearlyReport!$A63,Transactions!$B:$B,"&gt;="&amp;J$11,Transactions!$B:$B,"&lt;="&amp;J$12)</f>
        <v>0</v>
      </c>
      <c r="K63" s="160">
        <f>-SUMIFS(Transactions!$I:$I,Transactions!$F:$F,YearlyReport!$A63,Transactions!$B:$B,"&gt;="&amp;K$11,Transactions!$B:$B,"&lt;="&amp;K$12)+SUMIFS(Transactions!$H:$H,Transactions!$F:$F,YearlyReport!$A63,Transactions!$B:$B,"&gt;="&amp;K$11,Transactions!$B:$B,"&lt;="&amp;K$12)</f>
        <v>0</v>
      </c>
      <c r="L63" s="160">
        <f>-SUMIFS(Transactions!$I:$I,Transactions!$F:$F,YearlyReport!$A63,Transactions!$B:$B,"&gt;="&amp;L$11,Transactions!$B:$B,"&lt;="&amp;L$12)+SUMIFS(Transactions!$H:$H,Transactions!$F:$F,YearlyReport!$A63,Transactions!$B:$B,"&gt;="&amp;L$11,Transactions!$B:$B,"&lt;="&amp;L$12)</f>
        <v>0</v>
      </c>
      <c r="M63" s="160">
        <f>-SUMIFS(Transactions!$I:$I,Transactions!$F:$F,YearlyReport!$A63,Transactions!$B:$B,"&gt;="&amp;M$11,Transactions!$B:$B,"&lt;="&amp;M$12)+SUMIFS(Transactions!$H:$H,Transactions!$F:$F,YearlyReport!$A63,Transactions!$B:$B,"&gt;="&amp;M$11,Transactions!$B:$B,"&lt;="&amp;M$12)</f>
        <v>0</v>
      </c>
      <c r="N63" s="21">
        <f t="shared" ref="N63:N72" si="28">SUM(B63:M63)</f>
        <v>656.54</v>
      </c>
      <c r="O63" s="21">
        <f t="shared" ref="O63:O72" si="29">N63/COLUMNS(B63:M63)</f>
        <v>54.711666666666666</v>
      </c>
    </row>
    <row r="64" spans="1:15" s="25" customFormat="1" ht="12" x14ac:dyDescent="0.35">
      <c r="A64" s="25" t="s">
        <v>175</v>
      </c>
      <c r="B64" s="161">
        <f>-SUMIFS(Transactions!$I:$I,Transactions!$F:$F,YearlyReport!$A64,Transactions!$B:$B,"&gt;="&amp;B$11,Transactions!$B:$B,"&lt;="&amp;B$12)+SUMIFS(Transactions!$H:$H,Transactions!$F:$F,YearlyReport!$A64,Transactions!$B:$B,"&gt;="&amp;B$11,Transactions!$B:$B,"&lt;="&amp;B$12)</f>
        <v>200.37</v>
      </c>
      <c r="C64" s="161">
        <f>-SUMIFS(Transactions!$I:$I,Transactions!$F:$F,YearlyReport!$A64,Transactions!$B:$B,"&gt;="&amp;C$11,Transactions!$B:$B,"&lt;="&amp;C$12)+SUMIFS(Transactions!$H:$H,Transactions!$F:$F,YearlyReport!$A64,Transactions!$B:$B,"&gt;="&amp;C$11,Transactions!$B:$B,"&lt;="&amp;C$12)</f>
        <v>0</v>
      </c>
      <c r="D64" s="161">
        <f>-SUMIFS(Transactions!$I:$I,Transactions!$F:$F,YearlyReport!$A64,Transactions!$B:$B,"&gt;="&amp;D$11,Transactions!$B:$B,"&lt;="&amp;D$12)+SUMIFS(Transactions!$H:$H,Transactions!$F:$F,YearlyReport!$A64,Transactions!$B:$B,"&gt;="&amp;D$11,Transactions!$B:$B,"&lt;="&amp;D$12)</f>
        <v>0</v>
      </c>
      <c r="E64" s="161">
        <f>-SUMIFS(Transactions!$I:$I,Transactions!$F:$F,YearlyReport!$A64,Transactions!$B:$B,"&gt;="&amp;E$11,Transactions!$B:$B,"&lt;="&amp;E$12)+SUMIFS(Transactions!$H:$H,Transactions!$F:$F,YearlyReport!$A64,Transactions!$B:$B,"&gt;="&amp;E$11,Transactions!$B:$B,"&lt;="&amp;E$12)</f>
        <v>0</v>
      </c>
      <c r="F64" s="161">
        <f>-SUMIFS(Transactions!$I:$I,Transactions!$F:$F,YearlyReport!$A64,Transactions!$B:$B,"&gt;="&amp;F$11,Transactions!$B:$B,"&lt;="&amp;F$12)+SUMIFS(Transactions!$H:$H,Transactions!$F:$F,YearlyReport!$A64,Transactions!$B:$B,"&gt;="&amp;F$11,Transactions!$B:$B,"&lt;="&amp;F$12)</f>
        <v>0</v>
      </c>
      <c r="G64" s="161">
        <f>-SUMIFS(Transactions!$I:$I,Transactions!$F:$F,YearlyReport!$A64,Transactions!$B:$B,"&gt;="&amp;G$11,Transactions!$B:$B,"&lt;="&amp;G$12)+SUMIFS(Transactions!$H:$H,Transactions!$F:$F,YearlyReport!$A64,Transactions!$B:$B,"&gt;="&amp;G$11,Transactions!$B:$B,"&lt;="&amp;G$12)</f>
        <v>0</v>
      </c>
      <c r="H64" s="161">
        <f>-SUMIFS(Transactions!$I:$I,Transactions!$F:$F,YearlyReport!$A64,Transactions!$B:$B,"&gt;="&amp;H$11,Transactions!$B:$B,"&lt;="&amp;H$12)+SUMIFS(Transactions!$H:$H,Transactions!$F:$F,YearlyReport!$A64,Transactions!$B:$B,"&gt;="&amp;H$11,Transactions!$B:$B,"&lt;="&amp;H$12)</f>
        <v>0</v>
      </c>
      <c r="I64" s="161">
        <f>-SUMIFS(Transactions!$I:$I,Transactions!$F:$F,YearlyReport!$A64,Transactions!$B:$B,"&gt;="&amp;I$11,Transactions!$B:$B,"&lt;="&amp;I$12)+SUMIFS(Transactions!$H:$H,Transactions!$F:$F,YearlyReport!$A64,Transactions!$B:$B,"&gt;="&amp;I$11,Transactions!$B:$B,"&lt;="&amp;I$12)</f>
        <v>0</v>
      </c>
      <c r="J64" s="161">
        <f>-SUMIFS(Transactions!$I:$I,Transactions!$F:$F,YearlyReport!$A64,Transactions!$B:$B,"&gt;="&amp;J$11,Transactions!$B:$B,"&lt;="&amp;J$12)+SUMIFS(Transactions!$H:$H,Transactions!$F:$F,YearlyReport!$A64,Transactions!$B:$B,"&gt;="&amp;J$11,Transactions!$B:$B,"&lt;="&amp;J$12)</f>
        <v>0</v>
      </c>
      <c r="K64" s="161">
        <f>-SUMIFS(Transactions!$I:$I,Transactions!$F:$F,YearlyReport!$A64,Transactions!$B:$B,"&gt;="&amp;K$11,Transactions!$B:$B,"&lt;="&amp;K$12)+SUMIFS(Transactions!$H:$H,Transactions!$F:$F,YearlyReport!$A64,Transactions!$B:$B,"&gt;="&amp;K$11,Transactions!$B:$B,"&lt;="&amp;K$12)</f>
        <v>0</v>
      </c>
      <c r="L64" s="161">
        <f>-SUMIFS(Transactions!$I:$I,Transactions!$F:$F,YearlyReport!$A64,Transactions!$B:$B,"&gt;="&amp;L$11,Transactions!$B:$B,"&lt;="&amp;L$12)+SUMIFS(Transactions!$H:$H,Transactions!$F:$F,YearlyReport!$A64,Transactions!$B:$B,"&gt;="&amp;L$11,Transactions!$B:$B,"&lt;="&amp;L$12)</f>
        <v>0</v>
      </c>
      <c r="M64" s="161">
        <f>-SUMIFS(Transactions!$I:$I,Transactions!$F:$F,YearlyReport!$A64,Transactions!$B:$B,"&gt;="&amp;M$11,Transactions!$B:$B,"&lt;="&amp;M$12)+SUMIFS(Transactions!$H:$H,Transactions!$F:$F,YearlyReport!$A64,Transactions!$B:$B,"&gt;="&amp;M$11,Transactions!$B:$B,"&lt;="&amp;M$12)</f>
        <v>0</v>
      </c>
      <c r="N64" s="21">
        <f>SUM(B64:M64)</f>
        <v>200.37</v>
      </c>
      <c r="O64" s="21">
        <f>N64/COLUMNS(B64:M64)</f>
        <v>16.697500000000002</v>
      </c>
    </row>
    <row r="65" spans="1:15" s="25" customFormat="1" ht="12" x14ac:dyDescent="0.35">
      <c r="A65" s="25" t="s">
        <v>75</v>
      </c>
      <c r="B65" s="161">
        <f>-SUMIFS(Transactions!$I:$I,Transactions!$F:$F,YearlyReport!$A65,Transactions!$B:$B,"&gt;="&amp;B$11,Transactions!$B:$B,"&lt;="&amp;B$12)+SUMIFS(Transactions!$H:$H,Transactions!$F:$F,YearlyReport!$A65,Transactions!$B:$B,"&gt;="&amp;B$11,Transactions!$B:$B,"&lt;="&amp;B$12)</f>
        <v>775.84</v>
      </c>
      <c r="C65" s="161">
        <f>-SUMIFS(Transactions!$I:$I,Transactions!$F:$F,YearlyReport!$A65,Transactions!$B:$B,"&gt;="&amp;C$11,Transactions!$B:$B,"&lt;="&amp;C$12)+SUMIFS(Transactions!$H:$H,Transactions!$F:$F,YearlyReport!$A65,Transactions!$B:$B,"&gt;="&amp;C$11,Transactions!$B:$B,"&lt;="&amp;C$12)</f>
        <v>0</v>
      </c>
      <c r="D65" s="161">
        <f>-SUMIFS(Transactions!$I:$I,Transactions!$F:$F,YearlyReport!$A65,Transactions!$B:$B,"&gt;="&amp;D$11,Transactions!$B:$B,"&lt;="&amp;D$12)+SUMIFS(Transactions!$H:$H,Transactions!$F:$F,YearlyReport!$A65,Transactions!$B:$B,"&gt;="&amp;D$11,Transactions!$B:$B,"&lt;="&amp;D$12)</f>
        <v>0</v>
      </c>
      <c r="E65" s="161">
        <f>-SUMIFS(Transactions!$I:$I,Transactions!$F:$F,YearlyReport!$A65,Transactions!$B:$B,"&gt;="&amp;E$11,Transactions!$B:$B,"&lt;="&amp;E$12)+SUMIFS(Transactions!$H:$H,Transactions!$F:$F,YearlyReport!$A65,Transactions!$B:$B,"&gt;="&amp;E$11,Transactions!$B:$B,"&lt;="&amp;E$12)</f>
        <v>0</v>
      </c>
      <c r="F65" s="161">
        <f>-SUMIFS(Transactions!$I:$I,Transactions!$F:$F,YearlyReport!$A65,Transactions!$B:$B,"&gt;="&amp;F$11,Transactions!$B:$B,"&lt;="&amp;F$12)+SUMIFS(Transactions!$H:$H,Transactions!$F:$F,YearlyReport!$A65,Transactions!$B:$B,"&gt;="&amp;F$11,Transactions!$B:$B,"&lt;="&amp;F$12)</f>
        <v>0</v>
      </c>
      <c r="G65" s="161">
        <f>-SUMIFS(Transactions!$I:$I,Transactions!$F:$F,YearlyReport!$A65,Transactions!$B:$B,"&gt;="&amp;G$11,Transactions!$B:$B,"&lt;="&amp;G$12)+SUMIFS(Transactions!$H:$H,Transactions!$F:$F,YearlyReport!$A65,Transactions!$B:$B,"&gt;="&amp;G$11,Transactions!$B:$B,"&lt;="&amp;G$12)</f>
        <v>0</v>
      </c>
      <c r="H65" s="161">
        <f>-SUMIFS(Transactions!$I:$I,Transactions!$F:$F,YearlyReport!$A65,Transactions!$B:$B,"&gt;="&amp;H$11,Transactions!$B:$B,"&lt;="&amp;H$12)+SUMIFS(Transactions!$H:$H,Transactions!$F:$F,YearlyReport!$A65,Transactions!$B:$B,"&gt;="&amp;H$11,Transactions!$B:$B,"&lt;="&amp;H$12)</f>
        <v>0</v>
      </c>
      <c r="I65" s="161">
        <f>-SUMIFS(Transactions!$I:$I,Transactions!$F:$F,YearlyReport!$A65,Transactions!$B:$B,"&gt;="&amp;I$11,Transactions!$B:$B,"&lt;="&amp;I$12)+SUMIFS(Transactions!$H:$H,Transactions!$F:$F,YearlyReport!$A65,Transactions!$B:$B,"&gt;="&amp;I$11,Transactions!$B:$B,"&lt;="&amp;I$12)</f>
        <v>0</v>
      </c>
      <c r="J65" s="161">
        <f>-SUMIFS(Transactions!$I:$I,Transactions!$F:$F,YearlyReport!$A65,Transactions!$B:$B,"&gt;="&amp;J$11,Transactions!$B:$B,"&lt;="&amp;J$12)+SUMIFS(Transactions!$H:$H,Transactions!$F:$F,YearlyReport!$A65,Transactions!$B:$B,"&gt;="&amp;J$11,Transactions!$B:$B,"&lt;="&amp;J$12)</f>
        <v>0</v>
      </c>
      <c r="K65" s="161">
        <f>-SUMIFS(Transactions!$I:$I,Transactions!$F:$F,YearlyReport!$A65,Transactions!$B:$B,"&gt;="&amp;K$11,Transactions!$B:$B,"&lt;="&amp;K$12)+SUMIFS(Transactions!$H:$H,Transactions!$F:$F,YearlyReport!$A65,Transactions!$B:$B,"&gt;="&amp;K$11,Transactions!$B:$B,"&lt;="&amp;K$12)</f>
        <v>0</v>
      </c>
      <c r="L65" s="161">
        <f>-SUMIFS(Transactions!$I:$I,Transactions!$F:$F,YearlyReport!$A65,Transactions!$B:$B,"&gt;="&amp;L$11,Transactions!$B:$B,"&lt;="&amp;L$12)+SUMIFS(Transactions!$H:$H,Transactions!$F:$F,YearlyReport!$A65,Transactions!$B:$B,"&gt;="&amp;L$11,Transactions!$B:$B,"&lt;="&amp;L$12)</f>
        <v>0</v>
      </c>
      <c r="M65" s="161">
        <f>-SUMIFS(Transactions!$I:$I,Transactions!$F:$F,YearlyReport!$A65,Transactions!$B:$B,"&gt;="&amp;M$11,Transactions!$B:$B,"&lt;="&amp;M$12)+SUMIFS(Transactions!$H:$H,Transactions!$F:$F,YearlyReport!$A65,Transactions!$B:$B,"&gt;="&amp;M$11,Transactions!$B:$B,"&lt;="&amp;M$12)</f>
        <v>0</v>
      </c>
      <c r="N65" s="21">
        <f t="shared" si="28"/>
        <v>775.84</v>
      </c>
      <c r="O65" s="21">
        <f t="shared" si="29"/>
        <v>64.653333333333336</v>
      </c>
    </row>
    <row r="66" spans="1:15" s="25" customFormat="1" ht="12" x14ac:dyDescent="0.35">
      <c r="A66" s="25" t="s">
        <v>176</v>
      </c>
      <c r="B66" s="161">
        <f>-SUMIFS(Transactions!$I:$I,Transactions!$F:$F,YearlyReport!$A66,Transactions!$B:$B,"&gt;="&amp;B$11,Transactions!$B:$B,"&lt;="&amp;B$12)+SUMIFS(Transactions!$H:$H,Transactions!$F:$F,YearlyReport!$A66,Transactions!$B:$B,"&gt;="&amp;B$11,Transactions!$B:$B,"&lt;="&amp;B$12)</f>
        <v>2856.26</v>
      </c>
      <c r="C66" s="161">
        <f>-SUMIFS(Transactions!$I:$I,Transactions!$F:$F,YearlyReport!$A66,Transactions!$B:$B,"&gt;="&amp;C$11,Transactions!$B:$B,"&lt;="&amp;C$12)+SUMIFS(Transactions!$H:$H,Transactions!$F:$F,YearlyReport!$A66,Transactions!$B:$B,"&gt;="&amp;C$11,Transactions!$B:$B,"&lt;="&amp;C$12)</f>
        <v>0</v>
      </c>
      <c r="D66" s="161">
        <f>-SUMIFS(Transactions!$I:$I,Transactions!$F:$F,YearlyReport!$A66,Transactions!$B:$B,"&gt;="&amp;D$11,Transactions!$B:$B,"&lt;="&amp;D$12)+SUMIFS(Transactions!$H:$H,Transactions!$F:$F,YearlyReport!$A66,Transactions!$B:$B,"&gt;="&amp;D$11,Transactions!$B:$B,"&lt;="&amp;D$12)</f>
        <v>0</v>
      </c>
      <c r="E66" s="161">
        <f>-SUMIFS(Transactions!$I:$I,Transactions!$F:$F,YearlyReport!$A66,Transactions!$B:$B,"&gt;="&amp;E$11,Transactions!$B:$B,"&lt;="&amp;E$12)+SUMIFS(Transactions!$H:$H,Transactions!$F:$F,YearlyReport!$A66,Transactions!$B:$B,"&gt;="&amp;E$11,Transactions!$B:$B,"&lt;="&amp;E$12)</f>
        <v>0</v>
      </c>
      <c r="F66" s="161">
        <f>-SUMIFS(Transactions!$I:$I,Transactions!$F:$F,YearlyReport!$A66,Transactions!$B:$B,"&gt;="&amp;F$11,Transactions!$B:$B,"&lt;="&amp;F$12)+SUMIFS(Transactions!$H:$H,Transactions!$F:$F,YearlyReport!$A66,Transactions!$B:$B,"&gt;="&amp;F$11,Transactions!$B:$B,"&lt;="&amp;F$12)</f>
        <v>0</v>
      </c>
      <c r="G66" s="161">
        <f>-SUMIFS(Transactions!$I:$I,Transactions!$F:$F,YearlyReport!$A66,Transactions!$B:$B,"&gt;="&amp;G$11,Transactions!$B:$B,"&lt;="&amp;G$12)+SUMIFS(Transactions!$H:$H,Transactions!$F:$F,YearlyReport!$A66,Transactions!$B:$B,"&gt;="&amp;G$11,Transactions!$B:$B,"&lt;="&amp;G$12)</f>
        <v>0</v>
      </c>
      <c r="H66" s="161">
        <f>-SUMIFS(Transactions!$I:$I,Transactions!$F:$F,YearlyReport!$A66,Transactions!$B:$B,"&gt;="&amp;H$11,Transactions!$B:$B,"&lt;="&amp;H$12)+SUMIFS(Transactions!$H:$H,Transactions!$F:$F,YearlyReport!$A66,Transactions!$B:$B,"&gt;="&amp;H$11,Transactions!$B:$B,"&lt;="&amp;H$12)</f>
        <v>0</v>
      </c>
      <c r="I66" s="161">
        <f>-SUMIFS(Transactions!$I:$I,Transactions!$F:$F,YearlyReport!$A66,Transactions!$B:$B,"&gt;="&amp;I$11,Transactions!$B:$B,"&lt;="&amp;I$12)+SUMIFS(Transactions!$H:$H,Transactions!$F:$F,YearlyReport!$A66,Transactions!$B:$B,"&gt;="&amp;I$11,Transactions!$B:$B,"&lt;="&amp;I$12)</f>
        <v>0</v>
      </c>
      <c r="J66" s="161">
        <f>-SUMIFS(Transactions!$I:$I,Transactions!$F:$F,YearlyReport!$A66,Transactions!$B:$B,"&gt;="&amp;J$11,Transactions!$B:$B,"&lt;="&amp;J$12)+SUMIFS(Transactions!$H:$H,Transactions!$F:$F,YearlyReport!$A66,Transactions!$B:$B,"&gt;="&amp;J$11,Transactions!$B:$B,"&lt;="&amp;J$12)</f>
        <v>0</v>
      </c>
      <c r="K66" s="161">
        <f>-SUMIFS(Transactions!$I:$I,Transactions!$F:$F,YearlyReport!$A66,Transactions!$B:$B,"&gt;="&amp;K$11,Transactions!$B:$B,"&lt;="&amp;K$12)+SUMIFS(Transactions!$H:$H,Transactions!$F:$F,YearlyReport!$A66,Transactions!$B:$B,"&gt;="&amp;K$11,Transactions!$B:$B,"&lt;="&amp;K$12)</f>
        <v>0</v>
      </c>
      <c r="L66" s="161">
        <f>-SUMIFS(Transactions!$I:$I,Transactions!$F:$F,YearlyReport!$A66,Transactions!$B:$B,"&gt;="&amp;L$11,Transactions!$B:$B,"&lt;="&amp;L$12)+SUMIFS(Transactions!$H:$H,Transactions!$F:$F,YearlyReport!$A66,Transactions!$B:$B,"&gt;="&amp;L$11,Transactions!$B:$B,"&lt;="&amp;L$12)</f>
        <v>0</v>
      </c>
      <c r="M66" s="161">
        <f>-SUMIFS(Transactions!$I:$I,Transactions!$F:$F,YearlyReport!$A66,Transactions!$B:$B,"&gt;="&amp;M$11,Transactions!$B:$B,"&lt;="&amp;M$12)+SUMIFS(Transactions!$H:$H,Transactions!$F:$F,YearlyReport!$A66,Transactions!$B:$B,"&gt;="&amp;M$11,Transactions!$B:$B,"&lt;="&amp;M$12)</f>
        <v>0</v>
      </c>
      <c r="N66" s="21">
        <f t="shared" si="28"/>
        <v>2856.26</v>
      </c>
      <c r="O66" s="21">
        <f t="shared" si="29"/>
        <v>238.02166666666668</v>
      </c>
    </row>
    <row r="67" spans="1:15" s="25" customFormat="1" ht="12" x14ac:dyDescent="0.35">
      <c r="A67" s="25" t="s">
        <v>435</v>
      </c>
      <c r="B67" s="161">
        <f>-SUMIFS(Transactions!$I:$I,Transactions!$F:$F,YearlyReport!$A67,Transactions!$B:$B,"&gt;="&amp;B$11,Transactions!$B:$B,"&lt;="&amp;B$12)+SUMIFS(Transactions!$H:$H,Transactions!$F:$F,YearlyReport!$A67,Transactions!$B:$B,"&gt;="&amp;B$11,Transactions!$B:$B,"&lt;="&amp;B$12)</f>
        <v>0</v>
      </c>
      <c r="C67" s="161">
        <f>-SUMIFS(Transactions!$I:$I,Transactions!$F:$F,YearlyReport!$A67,Transactions!$B:$B,"&gt;="&amp;C$11,Transactions!$B:$B,"&lt;="&amp;C$12)+SUMIFS(Transactions!$H:$H,Transactions!$F:$F,YearlyReport!$A67,Transactions!$B:$B,"&gt;="&amp;C$11,Transactions!$B:$B,"&lt;="&amp;C$12)</f>
        <v>0</v>
      </c>
      <c r="D67" s="161">
        <f>-SUMIFS(Transactions!$I:$I,Transactions!$F:$F,YearlyReport!$A67,Transactions!$B:$B,"&gt;="&amp;D$11,Transactions!$B:$B,"&lt;="&amp;D$12)+SUMIFS(Transactions!$H:$H,Transactions!$F:$F,YearlyReport!$A67,Transactions!$B:$B,"&gt;="&amp;D$11,Transactions!$B:$B,"&lt;="&amp;D$12)</f>
        <v>0</v>
      </c>
      <c r="E67" s="161">
        <f>-SUMIFS(Transactions!$I:$I,Transactions!$F:$F,YearlyReport!$A67,Transactions!$B:$B,"&gt;="&amp;E$11,Transactions!$B:$B,"&lt;="&amp;E$12)+SUMIFS(Transactions!$H:$H,Transactions!$F:$F,YearlyReport!$A67,Transactions!$B:$B,"&gt;="&amp;E$11,Transactions!$B:$B,"&lt;="&amp;E$12)</f>
        <v>0</v>
      </c>
      <c r="F67" s="161">
        <f>-SUMIFS(Transactions!$I:$I,Transactions!$F:$F,YearlyReport!$A67,Transactions!$B:$B,"&gt;="&amp;F$11,Transactions!$B:$B,"&lt;="&amp;F$12)+SUMIFS(Transactions!$H:$H,Transactions!$F:$F,YearlyReport!$A67,Transactions!$B:$B,"&gt;="&amp;F$11,Transactions!$B:$B,"&lt;="&amp;F$12)</f>
        <v>0</v>
      </c>
      <c r="G67" s="161">
        <f>-SUMIFS(Transactions!$I:$I,Transactions!$F:$F,YearlyReport!$A67,Transactions!$B:$B,"&gt;="&amp;G$11,Transactions!$B:$B,"&lt;="&amp;G$12)+SUMIFS(Transactions!$H:$H,Transactions!$F:$F,YearlyReport!$A67,Transactions!$B:$B,"&gt;="&amp;G$11,Transactions!$B:$B,"&lt;="&amp;G$12)</f>
        <v>0</v>
      </c>
      <c r="H67" s="161">
        <f>-SUMIFS(Transactions!$I:$I,Transactions!$F:$F,YearlyReport!$A67,Transactions!$B:$B,"&gt;="&amp;H$11,Transactions!$B:$B,"&lt;="&amp;H$12)+SUMIFS(Transactions!$H:$H,Transactions!$F:$F,YearlyReport!$A67,Transactions!$B:$B,"&gt;="&amp;H$11,Transactions!$B:$B,"&lt;="&amp;H$12)</f>
        <v>0</v>
      </c>
      <c r="I67" s="161">
        <f>-SUMIFS(Transactions!$I:$I,Transactions!$F:$F,YearlyReport!$A67,Transactions!$B:$B,"&gt;="&amp;I$11,Transactions!$B:$B,"&lt;="&amp;I$12)+SUMIFS(Transactions!$H:$H,Transactions!$F:$F,YearlyReport!$A67,Transactions!$B:$B,"&gt;="&amp;I$11,Transactions!$B:$B,"&lt;="&amp;I$12)</f>
        <v>0</v>
      </c>
      <c r="J67" s="161">
        <f>-SUMIFS(Transactions!$I:$I,Transactions!$F:$F,YearlyReport!$A67,Transactions!$B:$B,"&gt;="&amp;J$11,Transactions!$B:$B,"&lt;="&amp;J$12)+SUMIFS(Transactions!$H:$H,Transactions!$F:$F,YearlyReport!$A67,Transactions!$B:$B,"&gt;="&amp;J$11,Transactions!$B:$B,"&lt;="&amp;J$12)</f>
        <v>0</v>
      </c>
      <c r="K67" s="161">
        <f>-SUMIFS(Transactions!$I:$I,Transactions!$F:$F,YearlyReport!$A67,Transactions!$B:$B,"&gt;="&amp;K$11,Transactions!$B:$B,"&lt;="&amp;K$12)+SUMIFS(Transactions!$H:$H,Transactions!$F:$F,YearlyReport!$A67,Transactions!$B:$B,"&gt;="&amp;K$11,Transactions!$B:$B,"&lt;="&amp;K$12)</f>
        <v>0</v>
      </c>
      <c r="L67" s="161">
        <f>-SUMIFS(Transactions!$I:$I,Transactions!$F:$F,YearlyReport!$A67,Transactions!$B:$B,"&gt;="&amp;L$11,Transactions!$B:$B,"&lt;="&amp;L$12)+SUMIFS(Transactions!$H:$H,Transactions!$F:$F,YearlyReport!$A67,Transactions!$B:$B,"&gt;="&amp;L$11,Transactions!$B:$B,"&lt;="&amp;L$12)</f>
        <v>0</v>
      </c>
      <c r="M67" s="161">
        <f>-SUMIFS(Transactions!$I:$I,Transactions!$F:$F,YearlyReport!$A67,Transactions!$B:$B,"&gt;="&amp;M$11,Transactions!$B:$B,"&lt;="&amp;M$12)+SUMIFS(Transactions!$H:$H,Transactions!$F:$F,YearlyReport!$A67,Transactions!$B:$B,"&gt;="&amp;M$11,Transactions!$B:$B,"&lt;="&amp;M$12)</f>
        <v>0</v>
      </c>
      <c r="N67" s="21">
        <f t="shared" si="28"/>
        <v>0</v>
      </c>
      <c r="O67" s="21">
        <f t="shared" si="29"/>
        <v>0</v>
      </c>
    </row>
    <row r="68" spans="1:15" s="25" customFormat="1" ht="12" x14ac:dyDescent="0.35">
      <c r="A68" s="25" t="s">
        <v>96</v>
      </c>
      <c r="B68" s="161">
        <f>-SUMIFS(Transactions!$I:$I,Transactions!$F:$F,YearlyReport!$A68,Transactions!$B:$B,"&gt;="&amp;B$11,Transactions!$B:$B,"&lt;="&amp;B$12)+SUMIFS(Transactions!$H:$H,Transactions!$F:$F,YearlyReport!$A68,Transactions!$B:$B,"&gt;="&amp;B$11,Transactions!$B:$B,"&lt;="&amp;B$12)</f>
        <v>0</v>
      </c>
      <c r="C68" s="161">
        <f>-SUMIFS(Transactions!$I:$I,Transactions!$F:$F,YearlyReport!$A68,Transactions!$B:$B,"&gt;="&amp;C$11,Transactions!$B:$B,"&lt;="&amp;C$12)+SUMIFS(Transactions!$H:$H,Transactions!$F:$F,YearlyReport!$A68,Transactions!$B:$B,"&gt;="&amp;C$11,Transactions!$B:$B,"&lt;="&amp;C$12)</f>
        <v>0</v>
      </c>
      <c r="D68" s="161">
        <f>-SUMIFS(Transactions!$I:$I,Transactions!$F:$F,YearlyReport!$A68,Transactions!$B:$B,"&gt;="&amp;D$11,Transactions!$B:$B,"&lt;="&amp;D$12)+SUMIFS(Transactions!$H:$H,Transactions!$F:$F,YearlyReport!$A68,Transactions!$B:$B,"&gt;="&amp;D$11,Transactions!$B:$B,"&lt;="&amp;D$12)</f>
        <v>0</v>
      </c>
      <c r="E68" s="161">
        <f>-SUMIFS(Transactions!$I:$I,Transactions!$F:$F,YearlyReport!$A68,Transactions!$B:$B,"&gt;="&amp;E$11,Transactions!$B:$B,"&lt;="&amp;E$12)+SUMIFS(Transactions!$H:$H,Transactions!$F:$F,YearlyReport!$A68,Transactions!$B:$B,"&gt;="&amp;E$11,Transactions!$B:$B,"&lt;="&amp;E$12)</f>
        <v>0</v>
      </c>
      <c r="F68" s="161">
        <f>-SUMIFS(Transactions!$I:$I,Transactions!$F:$F,YearlyReport!$A68,Transactions!$B:$B,"&gt;="&amp;F$11,Transactions!$B:$B,"&lt;="&amp;F$12)+SUMIFS(Transactions!$H:$H,Transactions!$F:$F,YearlyReport!$A68,Transactions!$B:$B,"&gt;="&amp;F$11,Transactions!$B:$B,"&lt;="&amp;F$12)</f>
        <v>0</v>
      </c>
      <c r="G68" s="161">
        <f>-SUMIFS(Transactions!$I:$I,Transactions!$F:$F,YearlyReport!$A68,Transactions!$B:$B,"&gt;="&amp;G$11,Transactions!$B:$B,"&lt;="&amp;G$12)+SUMIFS(Transactions!$H:$H,Transactions!$F:$F,YearlyReport!$A68,Transactions!$B:$B,"&gt;="&amp;G$11,Transactions!$B:$B,"&lt;="&amp;G$12)</f>
        <v>0</v>
      </c>
      <c r="H68" s="161">
        <f>-SUMIFS(Transactions!$I:$I,Transactions!$F:$F,YearlyReport!$A68,Transactions!$B:$B,"&gt;="&amp;H$11,Transactions!$B:$B,"&lt;="&amp;H$12)+SUMIFS(Transactions!$H:$H,Transactions!$F:$F,YearlyReport!$A68,Transactions!$B:$B,"&gt;="&amp;H$11,Transactions!$B:$B,"&lt;="&amp;H$12)</f>
        <v>0</v>
      </c>
      <c r="I68" s="161">
        <f>-SUMIFS(Transactions!$I:$I,Transactions!$F:$F,YearlyReport!$A68,Transactions!$B:$B,"&gt;="&amp;I$11,Transactions!$B:$B,"&lt;="&amp;I$12)+SUMIFS(Transactions!$H:$H,Transactions!$F:$F,YearlyReport!$A68,Transactions!$B:$B,"&gt;="&amp;I$11,Transactions!$B:$B,"&lt;="&amp;I$12)</f>
        <v>0</v>
      </c>
      <c r="J68" s="161">
        <f>-SUMIFS(Transactions!$I:$I,Transactions!$F:$F,YearlyReport!$A68,Transactions!$B:$B,"&gt;="&amp;J$11,Transactions!$B:$B,"&lt;="&amp;J$12)+SUMIFS(Transactions!$H:$H,Transactions!$F:$F,YearlyReport!$A68,Transactions!$B:$B,"&gt;="&amp;J$11,Transactions!$B:$B,"&lt;="&amp;J$12)</f>
        <v>0</v>
      </c>
      <c r="K68" s="161">
        <f>-SUMIFS(Transactions!$I:$I,Transactions!$F:$F,YearlyReport!$A68,Transactions!$B:$B,"&gt;="&amp;K$11,Transactions!$B:$B,"&lt;="&amp;K$12)+SUMIFS(Transactions!$H:$H,Transactions!$F:$F,YearlyReport!$A68,Transactions!$B:$B,"&gt;="&amp;K$11,Transactions!$B:$B,"&lt;="&amp;K$12)</f>
        <v>0</v>
      </c>
      <c r="L68" s="161">
        <f>-SUMIFS(Transactions!$I:$I,Transactions!$F:$F,YearlyReport!$A68,Transactions!$B:$B,"&gt;="&amp;L$11,Transactions!$B:$B,"&lt;="&amp;L$12)+SUMIFS(Transactions!$H:$H,Transactions!$F:$F,YearlyReport!$A68,Transactions!$B:$B,"&gt;="&amp;L$11,Transactions!$B:$B,"&lt;="&amp;L$12)</f>
        <v>0</v>
      </c>
      <c r="M68" s="161">
        <f>-SUMIFS(Transactions!$I:$I,Transactions!$F:$F,YearlyReport!$A68,Transactions!$B:$B,"&gt;="&amp;M$11,Transactions!$B:$B,"&lt;="&amp;M$12)+SUMIFS(Transactions!$H:$H,Transactions!$F:$F,YearlyReport!$A68,Transactions!$B:$B,"&gt;="&amp;M$11,Transactions!$B:$B,"&lt;="&amp;M$12)</f>
        <v>0</v>
      </c>
      <c r="N68" s="21">
        <f t="shared" si="28"/>
        <v>0</v>
      </c>
      <c r="O68" s="21">
        <f t="shared" si="29"/>
        <v>0</v>
      </c>
    </row>
    <row r="69" spans="1:15" s="25" customFormat="1" ht="12" x14ac:dyDescent="0.35">
      <c r="A69" s="25" t="s">
        <v>444</v>
      </c>
      <c r="B69" s="161"/>
      <c r="C69" s="161"/>
      <c r="D69" s="161"/>
      <c r="E69" s="161"/>
      <c r="F69" s="161"/>
      <c r="G69" s="161"/>
      <c r="H69" s="161"/>
      <c r="I69" s="161"/>
      <c r="J69" s="161"/>
      <c r="K69" s="161"/>
      <c r="L69" s="161"/>
      <c r="M69" s="161"/>
      <c r="N69" s="21"/>
      <c r="O69" s="21"/>
    </row>
    <row r="70" spans="1:15" s="25" customFormat="1" ht="12" x14ac:dyDescent="0.35">
      <c r="A70" s="25" t="s">
        <v>443</v>
      </c>
      <c r="B70" s="161"/>
      <c r="C70" s="161"/>
      <c r="D70" s="161"/>
      <c r="E70" s="161"/>
      <c r="F70" s="161"/>
      <c r="G70" s="161"/>
      <c r="H70" s="161"/>
      <c r="I70" s="161"/>
      <c r="J70" s="161"/>
      <c r="K70" s="161"/>
      <c r="L70" s="161"/>
      <c r="M70" s="161"/>
      <c r="N70" s="21"/>
      <c r="O70" s="21"/>
    </row>
    <row r="71" spans="1:15" s="25" customFormat="1" ht="12" x14ac:dyDescent="0.35">
      <c r="A71" s="25" t="s">
        <v>434</v>
      </c>
      <c r="B71" s="162">
        <f>-SUMIFS(Transactions!$I:$I,Transactions!$F:$F,YearlyReport!$A71,Transactions!$B:$B,"&gt;="&amp;B$11,Transactions!$B:$B,"&lt;="&amp;B$12)+SUMIFS(Transactions!$H:$H,Transactions!$F:$F,YearlyReport!$A71,Transactions!$B:$B,"&gt;="&amp;B$11,Transactions!$B:$B,"&lt;="&amp;B$12)</f>
        <v>0</v>
      </c>
      <c r="C71" s="162">
        <f>-SUMIFS(Transactions!$I:$I,Transactions!$F:$F,YearlyReport!$A71,Transactions!$B:$B,"&gt;="&amp;C$11,Transactions!$B:$B,"&lt;="&amp;C$12)+SUMIFS(Transactions!$H:$H,Transactions!$F:$F,YearlyReport!$A71,Transactions!$B:$B,"&gt;="&amp;C$11,Transactions!$B:$B,"&lt;="&amp;C$12)</f>
        <v>0</v>
      </c>
      <c r="D71" s="162">
        <f>-SUMIFS(Transactions!$I:$I,Transactions!$F:$F,YearlyReport!$A71,Transactions!$B:$B,"&gt;="&amp;D$11,Transactions!$B:$B,"&lt;="&amp;D$12)+SUMIFS(Transactions!$H:$H,Transactions!$F:$F,YearlyReport!$A71,Transactions!$B:$B,"&gt;="&amp;D$11,Transactions!$B:$B,"&lt;="&amp;D$12)</f>
        <v>0</v>
      </c>
      <c r="E71" s="162">
        <f>-SUMIFS(Transactions!$I:$I,Transactions!$F:$F,YearlyReport!$A71,Transactions!$B:$B,"&gt;="&amp;E$11,Transactions!$B:$B,"&lt;="&amp;E$12)+SUMIFS(Transactions!$H:$H,Transactions!$F:$F,YearlyReport!$A71,Transactions!$B:$B,"&gt;="&amp;E$11,Transactions!$B:$B,"&lt;="&amp;E$12)</f>
        <v>0</v>
      </c>
      <c r="F71" s="162">
        <f>-SUMIFS(Transactions!$I:$I,Transactions!$F:$F,YearlyReport!$A71,Transactions!$B:$B,"&gt;="&amp;F$11,Transactions!$B:$B,"&lt;="&amp;F$12)+SUMIFS(Transactions!$H:$H,Transactions!$F:$F,YearlyReport!$A71,Transactions!$B:$B,"&gt;="&amp;F$11,Transactions!$B:$B,"&lt;="&amp;F$12)</f>
        <v>0</v>
      </c>
      <c r="G71" s="162">
        <f>-SUMIFS(Transactions!$I:$I,Transactions!$F:$F,YearlyReport!$A71,Transactions!$B:$B,"&gt;="&amp;G$11,Transactions!$B:$B,"&lt;="&amp;G$12)+SUMIFS(Transactions!$H:$H,Transactions!$F:$F,YearlyReport!$A71,Transactions!$B:$B,"&gt;="&amp;G$11,Transactions!$B:$B,"&lt;="&amp;G$12)</f>
        <v>0</v>
      </c>
      <c r="H71" s="162">
        <f>-SUMIFS(Transactions!$I:$I,Transactions!$F:$F,YearlyReport!$A71,Transactions!$B:$B,"&gt;="&amp;H$11,Transactions!$B:$B,"&lt;="&amp;H$12)+SUMIFS(Transactions!$H:$H,Transactions!$F:$F,YearlyReport!$A71,Transactions!$B:$B,"&gt;="&amp;H$11,Transactions!$B:$B,"&lt;="&amp;H$12)</f>
        <v>0</v>
      </c>
      <c r="I71" s="162">
        <f>-SUMIFS(Transactions!$I:$I,Transactions!$F:$F,YearlyReport!$A71,Transactions!$B:$B,"&gt;="&amp;I$11,Transactions!$B:$B,"&lt;="&amp;I$12)+SUMIFS(Transactions!$H:$H,Transactions!$F:$F,YearlyReport!$A71,Transactions!$B:$B,"&gt;="&amp;I$11,Transactions!$B:$B,"&lt;="&amp;I$12)</f>
        <v>0</v>
      </c>
      <c r="J71" s="162">
        <f>-SUMIFS(Transactions!$I:$I,Transactions!$F:$F,YearlyReport!$A71,Transactions!$B:$B,"&gt;="&amp;J$11,Transactions!$B:$B,"&lt;="&amp;J$12)+SUMIFS(Transactions!$H:$H,Transactions!$F:$F,YearlyReport!$A71,Transactions!$B:$B,"&gt;="&amp;J$11,Transactions!$B:$B,"&lt;="&amp;J$12)</f>
        <v>0</v>
      </c>
      <c r="K71" s="162">
        <f>-SUMIFS(Transactions!$I:$I,Transactions!$F:$F,YearlyReport!$A71,Transactions!$B:$B,"&gt;="&amp;K$11,Transactions!$B:$B,"&lt;="&amp;K$12)+SUMIFS(Transactions!$H:$H,Transactions!$F:$F,YearlyReport!$A71,Transactions!$B:$B,"&gt;="&amp;K$11,Transactions!$B:$B,"&lt;="&amp;K$12)</f>
        <v>0</v>
      </c>
      <c r="L71" s="162">
        <f>-SUMIFS(Transactions!$I:$I,Transactions!$F:$F,YearlyReport!$A71,Transactions!$B:$B,"&gt;="&amp;L$11,Transactions!$B:$B,"&lt;="&amp;L$12)+SUMIFS(Transactions!$H:$H,Transactions!$F:$F,YearlyReport!$A71,Transactions!$B:$B,"&gt;="&amp;L$11,Transactions!$B:$B,"&lt;="&amp;L$12)</f>
        <v>0</v>
      </c>
      <c r="M71" s="162">
        <f>-SUMIFS(Transactions!$I:$I,Transactions!$F:$F,YearlyReport!$A71,Transactions!$B:$B,"&gt;="&amp;M$11,Transactions!$B:$B,"&lt;="&amp;M$12)+SUMIFS(Transactions!$H:$H,Transactions!$F:$F,YearlyReport!$A71,Transactions!$B:$B,"&gt;="&amp;M$11,Transactions!$B:$B,"&lt;="&amp;M$12)</f>
        <v>0</v>
      </c>
      <c r="N71" s="21">
        <f t="shared" si="28"/>
        <v>0</v>
      </c>
      <c r="O71" s="21">
        <f t="shared" si="29"/>
        <v>0</v>
      </c>
    </row>
    <row r="72" spans="1:15" s="25" customFormat="1" ht="12" x14ac:dyDescent="0.35">
      <c r="A72" s="105" t="str">
        <f>"Total "&amp;A62</f>
        <v>Total TRANSPORTATION</v>
      </c>
      <c r="B72" s="106">
        <f t="shared" ref="B72:M72" si="30">SUM(B63:B71)</f>
        <v>4160.74</v>
      </c>
      <c r="C72" s="106">
        <f t="shared" si="30"/>
        <v>328.27</v>
      </c>
      <c r="D72" s="106">
        <f t="shared" si="30"/>
        <v>0</v>
      </c>
      <c r="E72" s="106">
        <f t="shared" si="30"/>
        <v>0</v>
      </c>
      <c r="F72" s="106">
        <f t="shared" si="30"/>
        <v>0</v>
      </c>
      <c r="G72" s="106">
        <f t="shared" si="30"/>
        <v>0</v>
      </c>
      <c r="H72" s="106">
        <f t="shared" si="30"/>
        <v>0</v>
      </c>
      <c r="I72" s="106">
        <f t="shared" si="30"/>
        <v>0</v>
      </c>
      <c r="J72" s="106">
        <f t="shared" si="30"/>
        <v>0</v>
      </c>
      <c r="K72" s="106">
        <f t="shared" si="30"/>
        <v>0</v>
      </c>
      <c r="L72" s="106">
        <f t="shared" si="30"/>
        <v>0</v>
      </c>
      <c r="M72" s="106">
        <f t="shared" si="30"/>
        <v>0</v>
      </c>
      <c r="N72" s="106">
        <f t="shared" si="28"/>
        <v>4489.01</v>
      </c>
      <c r="O72" s="106">
        <f t="shared" si="29"/>
        <v>374.0841666666667</v>
      </c>
    </row>
    <row r="73" spans="1:15" s="25" customFormat="1" ht="12" x14ac:dyDescent="0.35">
      <c r="A73" s="38" t="s">
        <v>190</v>
      </c>
      <c r="B73" s="39">
        <f t="shared" ref="B73:O73" si="31">IF(B$5&gt;0,B72/B$5," - ")</f>
        <v>0.41888387302021962</v>
      </c>
      <c r="C73" s="39" t="str">
        <f t="shared" si="31"/>
        <v xml:space="preserve"> - </v>
      </c>
      <c r="D73" s="39" t="str">
        <f t="shared" si="31"/>
        <v xml:space="preserve"> - </v>
      </c>
      <c r="E73" s="39" t="str">
        <f t="shared" si="31"/>
        <v xml:space="preserve"> - </v>
      </c>
      <c r="F73" s="39" t="str">
        <f t="shared" si="31"/>
        <v xml:space="preserve"> - </v>
      </c>
      <c r="G73" s="39" t="str">
        <f t="shared" si="31"/>
        <v xml:space="preserve"> - </v>
      </c>
      <c r="H73" s="39" t="str">
        <f t="shared" si="31"/>
        <v xml:space="preserve"> - </v>
      </c>
      <c r="I73" s="39" t="str">
        <f t="shared" si="31"/>
        <v xml:space="preserve"> - </v>
      </c>
      <c r="J73" s="39" t="str">
        <f t="shared" si="31"/>
        <v xml:space="preserve"> - </v>
      </c>
      <c r="K73" s="39" t="str">
        <f t="shared" si="31"/>
        <v xml:space="preserve"> - </v>
      </c>
      <c r="L73" s="39" t="str">
        <f t="shared" si="31"/>
        <v xml:space="preserve"> - </v>
      </c>
      <c r="M73" s="39" t="str">
        <f t="shared" si="31"/>
        <v xml:space="preserve"> - </v>
      </c>
      <c r="N73" s="39">
        <f t="shared" si="31"/>
        <v>0.45193256363687617</v>
      </c>
      <c r="O73" s="39">
        <f t="shared" si="31"/>
        <v>0.45193256363687623</v>
      </c>
    </row>
    <row r="74" spans="1:15" s="25" customFormat="1" x14ac:dyDescent="0.35">
      <c r="A74" s="107" t="s">
        <v>76</v>
      </c>
      <c r="B74" s="108"/>
      <c r="C74" s="108"/>
      <c r="D74" s="108"/>
      <c r="E74" s="108"/>
      <c r="F74" s="108"/>
      <c r="G74" s="108"/>
      <c r="H74" s="108"/>
      <c r="I74" s="108"/>
      <c r="J74" s="108"/>
      <c r="K74" s="108"/>
      <c r="L74" s="108"/>
      <c r="M74" s="108"/>
      <c r="N74" s="108"/>
      <c r="O74" s="108"/>
    </row>
    <row r="75" spans="1:15" s="25" customFormat="1" ht="12" x14ac:dyDescent="0.35">
      <c r="A75" s="25" t="s">
        <v>177</v>
      </c>
      <c r="B75" s="160">
        <f>-SUMIFS(Transactions!$I:$I,Transactions!$F:$F,YearlyReport!$A75,Transactions!$B:$B,"&gt;="&amp;B$11,Transactions!$B:$B,"&lt;="&amp;B$12)+SUMIFS(Transactions!$H:$H,Transactions!$F:$F,YearlyReport!$A75,Transactions!$B:$B,"&gt;="&amp;B$11,Transactions!$B:$B,"&lt;="&amp;B$12)</f>
        <v>0</v>
      </c>
      <c r="C75" s="160">
        <f>-SUMIFS(Transactions!$I:$I,Transactions!$F:$F,YearlyReport!$A75,Transactions!$B:$B,"&gt;="&amp;C$11,Transactions!$B:$B,"&lt;="&amp;C$12)+SUMIFS(Transactions!$H:$H,Transactions!$F:$F,YearlyReport!$A75,Transactions!$B:$B,"&gt;="&amp;C$11,Transactions!$B:$B,"&lt;="&amp;C$12)</f>
        <v>0</v>
      </c>
      <c r="D75" s="160">
        <f>-SUMIFS(Transactions!$I:$I,Transactions!$F:$F,YearlyReport!$A75,Transactions!$B:$B,"&gt;="&amp;D$11,Transactions!$B:$B,"&lt;="&amp;D$12)+SUMIFS(Transactions!$H:$H,Transactions!$F:$F,YearlyReport!$A75,Transactions!$B:$B,"&gt;="&amp;D$11,Transactions!$B:$B,"&lt;="&amp;D$12)</f>
        <v>0</v>
      </c>
      <c r="E75" s="160">
        <f>-SUMIFS(Transactions!$I:$I,Transactions!$F:$F,YearlyReport!$A75,Transactions!$B:$B,"&gt;="&amp;E$11,Transactions!$B:$B,"&lt;="&amp;E$12)+SUMIFS(Transactions!$H:$H,Transactions!$F:$F,YearlyReport!$A75,Transactions!$B:$B,"&gt;="&amp;E$11,Transactions!$B:$B,"&lt;="&amp;E$12)</f>
        <v>0</v>
      </c>
      <c r="F75" s="160">
        <f>-SUMIFS(Transactions!$I:$I,Transactions!$F:$F,YearlyReport!$A75,Transactions!$B:$B,"&gt;="&amp;F$11,Transactions!$B:$B,"&lt;="&amp;F$12)+SUMIFS(Transactions!$H:$H,Transactions!$F:$F,YearlyReport!$A75,Transactions!$B:$B,"&gt;="&amp;F$11,Transactions!$B:$B,"&lt;="&amp;F$12)</f>
        <v>0</v>
      </c>
      <c r="G75" s="160">
        <f>-SUMIFS(Transactions!$I:$I,Transactions!$F:$F,YearlyReport!$A75,Transactions!$B:$B,"&gt;="&amp;G$11,Transactions!$B:$B,"&lt;="&amp;G$12)+SUMIFS(Transactions!$H:$H,Transactions!$F:$F,YearlyReport!$A75,Transactions!$B:$B,"&gt;="&amp;G$11,Transactions!$B:$B,"&lt;="&amp;G$12)</f>
        <v>0</v>
      </c>
      <c r="H75" s="160">
        <f>-SUMIFS(Transactions!$I:$I,Transactions!$F:$F,YearlyReport!$A75,Transactions!$B:$B,"&gt;="&amp;H$11,Transactions!$B:$B,"&lt;="&amp;H$12)+SUMIFS(Transactions!$H:$H,Transactions!$F:$F,YearlyReport!$A75,Transactions!$B:$B,"&gt;="&amp;H$11,Transactions!$B:$B,"&lt;="&amp;H$12)</f>
        <v>0</v>
      </c>
      <c r="I75" s="160">
        <f>-SUMIFS(Transactions!$I:$I,Transactions!$F:$F,YearlyReport!$A75,Transactions!$B:$B,"&gt;="&amp;I$11,Transactions!$B:$B,"&lt;="&amp;I$12)+SUMIFS(Transactions!$H:$H,Transactions!$F:$F,YearlyReport!$A75,Transactions!$B:$B,"&gt;="&amp;I$11,Transactions!$B:$B,"&lt;="&amp;I$12)</f>
        <v>0</v>
      </c>
      <c r="J75" s="160">
        <f>-SUMIFS(Transactions!$I:$I,Transactions!$F:$F,YearlyReport!$A75,Transactions!$B:$B,"&gt;="&amp;J$11,Transactions!$B:$B,"&lt;="&amp;J$12)+SUMIFS(Transactions!$H:$H,Transactions!$F:$F,YearlyReport!$A75,Transactions!$B:$B,"&gt;="&amp;J$11,Transactions!$B:$B,"&lt;="&amp;J$12)</f>
        <v>0</v>
      </c>
      <c r="K75" s="160">
        <f>-SUMIFS(Transactions!$I:$I,Transactions!$F:$F,YearlyReport!$A75,Transactions!$B:$B,"&gt;="&amp;K$11,Transactions!$B:$B,"&lt;="&amp;K$12)+SUMIFS(Transactions!$H:$H,Transactions!$F:$F,YearlyReport!$A75,Transactions!$B:$B,"&gt;="&amp;K$11,Transactions!$B:$B,"&lt;="&amp;K$12)</f>
        <v>0</v>
      </c>
      <c r="L75" s="160">
        <f>-SUMIFS(Transactions!$I:$I,Transactions!$F:$F,YearlyReport!$A75,Transactions!$B:$B,"&gt;="&amp;L$11,Transactions!$B:$B,"&lt;="&amp;L$12)+SUMIFS(Transactions!$H:$H,Transactions!$F:$F,YearlyReport!$A75,Transactions!$B:$B,"&gt;="&amp;L$11,Transactions!$B:$B,"&lt;="&amp;L$12)</f>
        <v>0</v>
      </c>
      <c r="M75" s="160">
        <f>-SUMIFS(Transactions!$I:$I,Transactions!$F:$F,YearlyReport!$A75,Transactions!$B:$B,"&gt;="&amp;M$11,Transactions!$B:$B,"&lt;="&amp;M$12)+SUMIFS(Transactions!$H:$H,Transactions!$F:$F,YearlyReport!$A75,Transactions!$B:$B,"&gt;="&amp;M$11,Transactions!$B:$B,"&lt;="&amp;M$12)</f>
        <v>0</v>
      </c>
      <c r="N75" s="21">
        <f>SUM(B75:M75)</f>
        <v>0</v>
      </c>
      <c r="O75" s="21">
        <f>N75/COLUMNS(B75:M75)</f>
        <v>0</v>
      </c>
    </row>
    <row r="76" spans="1:15" s="25" customFormat="1" ht="12" x14ac:dyDescent="0.35">
      <c r="A76" s="25" t="s">
        <v>178</v>
      </c>
      <c r="B76" s="161">
        <f>-SUMIFS(Transactions!$I:$I,Transactions!$F:$F,YearlyReport!$A76,Transactions!$B:$B,"&gt;="&amp;B$11,Transactions!$B:$B,"&lt;="&amp;B$12)+SUMIFS(Transactions!$H:$H,Transactions!$F:$F,YearlyReport!$A76,Transactions!$B:$B,"&gt;="&amp;B$11,Transactions!$B:$B,"&lt;="&amp;B$12)</f>
        <v>0</v>
      </c>
      <c r="C76" s="161">
        <f>-SUMIFS(Transactions!$I:$I,Transactions!$F:$F,YearlyReport!$A76,Transactions!$B:$B,"&gt;="&amp;C$11,Transactions!$B:$B,"&lt;="&amp;C$12)+SUMIFS(Transactions!$H:$H,Transactions!$F:$F,YearlyReport!$A76,Transactions!$B:$B,"&gt;="&amp;C$11,Transactions!$B:$B,"&lt;="&amp;C$12)</f>
        <v>0</v>
      </c>
      <c r="D76" s="161">
        <f>-SUMIFS(Transactions!$I:$I,Transactions!$F:$F,YearlyReport!$A76,Transactions!$B:$B,"&gt;="&amp;D$11,Transactions!$B:$B,"&lt;="&amp;D$12)+SUMIFS(Transactions!$H:$H,Transactions!$F:$F,YearlyReport!$A76,Transactions!$B:$B,"&gt;="&amp;D$11,Transactions!$B:$B,"&lt;="&amp;D$12)</f>
        <v>0</v>
      </c>
      <c r="E76" s="161">
        <f>-SUMIFS(Transactions!$I:$I,Transactions!$F:$F,YearlyReport!$A76,Transactions!$B:$B,"&gt;="&amp;E$11,Transactions!$B:$B,"&lt;="&amp;E$12)+SUMIFS(Transactions!$H:$H,Transactions!$F:$F,YearlyReport!$A76,Transactions!$B:$B,"&gt;="&amp;E$11,Transactions!$B:$B,"&lt;="&amp;E$12)</f>
        <v>0</v>
      </c>
      <c r="F76" s="161">
        <f>-SUMIFS(Transactions!$I:$I,Transactions!$F:$F,YearlyReport!$A76,Transactions!$B:$B,"&gt;="&amp;F$11,Transactions!$B:$B,"&lt;="&amp;F$12)+SUMIFS(Transactions!$H:$H,Transactions!$F:$F,YearlyReport!$A76,Transactions!$B:$B,"&gt;="&amp;F$11,Transactions!$B:$B,"&lt;="&amp;F$12)</f>
        <v>0</v>
      </c>
      <c r="G76" s="161">
        <f>-SUMIFS(Transactions!$I:$I,Transactions!$F:$F,YearlyReport!$A76,Transactions!$B:$B,"&gt;="&amp;G$11,Transactions!$B:$B,"&lt;="&amp;G$12)+SUMIFS(Transactions!$H:$H,Transactions!$F:$F,YearlyReport!$A76,Transactions!$B:$B,"&gt;="&amp;G$11,Transactions!$B:$B,"&lt;="&amp;G$12)</f>
        <v>0</v>
      </c>
      <c r="H76" s="161">
        <f>-SUMIFS(Transactions!$I:$I,Transactions!$F:$F,YearlyReport!$A76,Transactions!$B:$B,"&gt;="&amp;H$11,Transactions!$B:$B,"&lt;="&amp;H$12)+SUMIFS(Transactions!$H:$H,Transactions!$F:$F,YearlyReport!$A76,Transactions!$B:$B,"&gt;="&amp;H$11,Transactions!$B:$B,"&lt;="&amp;H$12)</f>
        <v>0</v>
      </c>
      <c r="I76" s="161">
        <f>-SUMIFS(Transactions!$I:$I,Transactions!$F:$F,YearlyReport!$A76,Transactions!$B:$B,"&gt;="&amp;I$11,Transactions!$B:$B,"&lt;="&amp;I$12)+SUMIFS(Transactions!$H:$H,Transactions!$F:$F,YearlyReport!$A76,Transactions!$B:$B,"&gt;="&amp;I$11,Transactions!$B:$B,"&lt;="&amp;I$12)</f>
        <v>0</v>
      </c>
      <c r="J76" s="161">
        <f>-SUMIFS(Transactions!$I:$I,Transactions!$F:$F,YearlyReport!$A76,Transactions!$B:$B,"&gt;="&amp;J$11,Transactions!$B:$B,"&lt;="&amp;J$12)+SUMIFS(Transactions!$H:$H,Transactions!$F:$F,YearlyReport!$A76,Transactions!$B:$B,"&gt;="&amp;J$11,Transactions!$B:$B,"&lt;="&amp;J$12)</f>
        <v>0</v>
      </c>
      <c r="K76" s="161">
        <f>-SUMIFS(Transactions!$I:$I,Transactions!$F:$F,YearlyReport!$A76,Transactions!$B:$B,"&gt;="&amp;K$11,Transactions!$B:$B,"&lt;="&amp;K$12)+SUMIFS(Transactions!$H:$H,Transactions!$F:$F,YearlyReport!$A76,Transactions!$B:$B,"&gt;="&amp;K$11,Transactions!$B:$B,"&lt;="&amp;K$12)</f>
        <v>0</v>
      </c>
      <c r="L76" s="161">
        <f>-SUMIFS(Transactions!$I:$I,Transactions!$F:$F,YearlyReport!$A76,Transactions!$B:$B,"&gt;="&amp;L$11,Transactions!$B:$B,"&lt;="&amp;L$12)+SUMIFS(Transactions!$H:$H,Transactions!$F:$F,YearlyReport!$A76,Transactions!$B:$B,"&gt;="&amp;L$11,Transactions!$B:$B,"&lt;="&amp;L$12)</f>
        <v>0</v>
      </c>
      <c r="M76" s="161">
        <f>-SUMIFS(Transactions!$I:$I,Transactions!$F:$F,YearlyReport!$A76,Transactions!$B:$B,"&gt;="&amp;M$11,Transactions!$B:$B,"&lt;="&amp;M$12)+SUMIFS(Transactions!$H:$H,Transactions!$F:$F,YearlyReport!$A76,Transactions!$B:$B,"&gt;="&amp;M$11,Transactions!$B:$B,"&lt;="&amp;M$12)</f>
        <v>0</v>
      </c>
      <c r="N76" s="21">
        <f>SUM(B76:M76)</f>
        <v>0</v>
      </c>
      <c r="O76" s="21">
        <f>N76/COLUMNS(B76:M76)</f>
        <v>0</v>
      </c>
    </row>
    <row r="77" spans="1:15" s="25" customFormat="1" ht="12" x14ac:dyDescent="0.35">
      <c r="A77" s="25" t="s">
        <v>179</v>
      </c>
      <c r="B77" s="161">
        <f>-SUMIFS(Transactions!$I:$I,Transactions!$F:$F,YearlyReport!$A77,Transactions!$B:$B,"&gt;="&amp;B$11,Transactions!$B:$B,"&lt;="&amp;B$12)+SUMIFS(Transactions!$H:$H,Transactions!$F:$F,YearlyReport!$A77,Transactions!$B:$B,"&gt;="&amp;B$11,Transactions!$B:$B,"&lt;="&amp;B$12)</f>
        <v>0</v>
      </c>
      <c r="C77" s="161">
        <f>-SUMIFS(Transactions!$I:$I,Transactions!$F:$F,YearlyReport!$A77,Transactions!$B:$B,"&gt;="&amp;C$11,Transactions!$B:$B,"&lt;="&amp;C$12)+SUMIFS(Transactions!$H:$H,Transactions!$F:$F,YearlyReport!$A77,Transactions!$B:$B,"&gt;="&amp;C$11,Transactions!$B:$B,"&lt;="&amp;C$12)</f>
        <v>0</v>
      </c>
      <c r="D77" s="161">
        <f>-SUMIFS(Transactions!$I:$I,Transactions!$F:$F,YearlyReport!$A77,Transactions!$B:$B,"&gt;="&amp;D$11,Transactions!$B:$B,"&lt;="&amp;D$12)+SUMIFS(Transactions!$H:$H,Transactions!$F:$F,YearlyReport!$A77,Transactions!$B:$B,"&gt;="&amp;D$11,Transactions!$B:$B,"&lt;="&amp;D$12)</f>
        <v>0</v>
      </c>
      <c r="E77" s="161">
        <f>-SUMIFS(Transactions!$I:$I,Transactions!$F:$F,YearlyReport!$A77,Transactions!$B:$B,"&gt;="&amp;E$11,Transactions!$B:$B,"&lt;="&amp;E$12)+SUMIFS(Transactions!$H:$H,Transactions!$F:$F,YearlyReport!$A77,Transactions!$B:$B,"&gt;="&amp;E$11,Transactions!$B:$B,"&lt;="&amp;E$12)</f>
        <v>0</v>
      </c>
      <c r="F77" s="161">
        <f>-SUMIFS(Transactions!$I:$I,Transactions!$F:$F,YearlyReport!$A77,Transactions!$B:$B,"&gt;="&amp;F$11,Transactions!$B:$B,"&lt;="&amp;F$12)+SUMIFS(Transactions!$H:$H,Transactions!$F:$F,YearlyReport!$A77,Transactions!$B:$B,"&gt;="&amp;F$11,Transactions!$B:$B,"&lt;="&amp;F$12)</f>
        <v>0</v>
      </c>
      <c r="G77" s="161">
        <f>-SUMIFS(Transactions!$I:$I,Transactions!$F:$F,YearlyReport!$A77,Transactions!$B:$B,"&gt;="&amp;G$11,Transactions!$B:$B,"&lt;="&amp;G$12)+SUMIFS(Transactions!$H:$H,Transactions!$F:$F,YearlyReport!$A77,Transactions!$B:$B,"&gt;="&amp;G$11,Transactions!$B:$B,"&lt;="&amp;G$12)</f>
        <v>0</v>
      </c>
      <c r="H77" s="161">
        <f>-SUMIFS(Transactions!$I:$I,Transactions!$F:$F,YearlyReport!$A77,Transactions!$B:$B,"&gt;="&amp;H$11,Transactions!$B:$B,"&lt;="&amp;H$12)+SUMIFS(Transactions!$H:$H,Transactions!$F:$F,YearlyReport!$A77,Transactions!$B:$B,"&gt;="&amp;H$11,Transactions!$B:$B,"&lt;="&amp;H$12)</f>
        <v>0</v>
      </c>
      <c r="I77" s="161">
        <f>-SUMIFS(Transactions!$I:$I,Transactions!$F:$F,YearlyReport!$A77,Transactions!$B:$B,"&gt;="&amp;I$11,Transactions!$B:$B,"&lt;="&amp;I$12)+SUMIFS(Transactions!$H:$H,Transactions!$F:$F,YearlyReport!$A77,Transactions!$B:$B,"&gt;="&amp;I$11,Transactions!$B:$B,"&lt;="&amp;I$12)</f>
        <v>0</v>
      </c>
      <c r="J77" s="161">
        <f>-SUMIFS(Transactions!$I:$I,Transactions!$F:$F,YearlyReport!$A77,Transactions!$B:$B,"&gt;="&amp;J$11,Transactions!$B:$B,"&lt;="&amp;J$12)+SUMIFS(Transactions!$H:$H,Transactions!$F:$F,YearlyReport!$A77,Transactions!$B:$B,"&gt;="&amp;J$11,Transactions!$B:$B,"&lt;="&amp;J$12)</f>
        <v>0</v>
      </c>
      <c r="K77" s="161">
        <f>-SUMIFS(Transactions!$I:$I,Transactions!$F:$F,YearlyReport!$A77,Transactions!$B:$B,"&gt;="&amp;K$11,Transactions!$B:$B,"&lt;="&amp;K$12)+SUMIFS(Transactions!$H:$H,Transactions!$F:$F,YearlyReport!$A77,Transactions!$B:$B,"&gt;="&amp;K$11,Transactions!$B:$B,"&lt;="&amp;K$12)</f>
        <v>0</v>
      </c>
      <c r="L77" s="161">
        <f>-SUMIFS(Transactions!$I:$I,Transactions!$F:$F,YearlyReport!$A77,Transactions!$B:$B,"&gt;="&amp;L$11,Transactions!$B:$B,"&lt;="&amp;L$12)+SUMIFS(Transactions!$H:$H,Transactions!$F:$F,YearlyReport!$A77,Transactions!$B:$B,"&gt;="&amp;L$11,Transactions!$B:$B,"&lt;="&amp;L$12)</f>
        <v>0</v>
      </c>
      <c r="M77" s="161">
        <f>-SUMIFS(Transactions!$I:$I,Transactions!$F:$F,YearlyReport!$A77,Transactions!$B:$B,"&gt;="&amp;M$11,Transactions!$B:$B,"&lt;="&amp;M$12)+SUMIFS(Transactions!$H:$H,Transactions!$F:$F,YearlyReport!$A77,Transactions!$B:$B,"&gt;="&amp;M$11,Transactions!$B:$B,"&lt;="&amp;M$12)</f>
        <v>0</v>
      </c>
      <c r="N77" s="21">
        <f t="shared" ref="N77:N83" si="32">SUM(B77:M77)</f>
        <v>0</v>
      </c>
      <c r="O77" s="21">
        <f t="shared" ref="O77:O83" si="33">N77/COLUMNS(B77:M77)</f>
        <v>0</v>
      </c>
    </row>
    <row r="78" spans="1:15" s="25" customFormat="1" ht="12" x14ac:dyDescent="0.35">
      <c r="A78" s="25" t="s">
        <v>77</v>
      </c>
      <c r="B78" s="161">
        <f>-SUMIFS(Transactions!$I:$I,Transactions!$F:$F,YearlyReport!$A78,Transactions!$B:$B,"&gt;="&amp;B$11,Transactions!$B:$B,"&lt;="&amp;B$12)+SUMIFS(Transactions!$H:$H,Transactions!$F:$F,YearlyReport!$A78,Transactions!$B:$B,"&gt;="&amp;B$11,Transactions!$B:$B,"&lt;="&amp;B$12)</f>
        <v>0</v>
      </c>
      <c r="C78" s="161">
        <f>-SUMIFS(Transactions!$I:$I,Transactions!$F:$F,YearlyReport!$A78,Transactions!$B:$B,"&gt;="&amp;C$11,Transactions!$B:$B,"&lt;="&amp;C$12)+SUMIFS(Transactions!$H:$H,Transactions!$F:$F,YearlyReport!$A78,Transactions!$B:$B,"&gt;="&amp;C$11,Transactions!$B:$B,"&lt;="&amp;C$12)</f>
        <v>0</v>
      </c>
      <c r="D78" s="161">
        <f>-SUMIFS(Transactions!$I:$I,Transactions!$F:$F,YearlyReport!$A78,Transactions!$B:$B,"&gt;="&amp;D$11,Transactions!$B:$B,"&lt;="&amp;D$12)+SUMIFS(Transactions!$H:$H,Transactions!$F:$F,YearlyReport!$A78,Transactions!$B:$B,"&gt;="&amp;D$11,Transactions!$B:$B,"&lt;="&amp;D$12)</f>
        <v>0</v>
      </c>
      <c r="E78" s="161">
        <f>-SUMIFS(Transactions!$I:$I,Transactions!$F:$F,YearlyReport!$A78,Transactions!$B:$B,"&gt;="&amp;E$11,Transactions!$B:$B,"&lt;="&amp;E$12)+SUMIFS(Transactions!$H:$H,Transactions!$F:$F,YearlyReport!$A78,Transactions!$B:$B,"&gt;="&amp;E$11,Transactions!$B:$B,"&lt;="&amp;E$12)</f>
        <v>0</v>
      </c>
      <c r="F78" s="161">
        <f>-SUMIFS(Transactions!$I:$I,Transactions!$F:$F,YearlyReport!$A78,Transactions!$B:$B,"&gt;="&amp;F$11,Transactions!$B:$B,"&lt;="&amp;F$12)+SUMIFS(Transactions!$H:$H,Transactions!$F:$F,YearlyReport!$A78,Transactions!$B:$B,"&gt;="&amp;F$11,Transactions!$B:$B,"&lt;="&amp;F$12)</f>
        <v>0</v>
      </c>
      <c r="G78" s="161">
        <f>-SUMIFS(Transactions!$I:$I,Transactions!$F:$F,YearlyReport!$A78,Transactions!$B:$B,"&gt;="&amp;G$11,Transactions!$B:$B,"&lt;="&amp;G$12)+SUMIFS(Transactions!$H:$H,Transactions!$F:$F,YearlyReport!$A78,Transactions!$B:$B,"&gt;="&amp;G$11,Transactions!$B:$B,"&lt;="&amp;G$12)</f>
        <v>0</v>
      </c>
      <c r="H78" s="161">
        <f>-SUMIFS(Transactions!$I:$I,Transactions!$F:$F,YearlyReport!$A78,Transactions!$B:$B,"&gt;="&amp;H$11,Transactions!$B:$B,"&lt;="&amp;H$12)+SUMIFS(Transactions!$H:$H,Transactions!$F:$F,YearlyReport!$A78,Transactions!$B:$B,"&gt;="&amp;H$11,Transactions!$B:$B,"&lt;="&amp;H$12)</f>
        <v>0</v>
      </c>
      <c r="I78" s="161">
        <f>-SUMIFS(Transactions!$I:$I,Transactions!$F:$F,YearlyReport!$A78,Transactions!$B:$B,"&gt;="&amp;I$11,Transactions!$B:$B,"&lt;="&amp;I$12)+SUMIFS(Transactions!$H:$H,Transactions!$F:$F,YearlyReport!$A78,Transactions!$B:$B,"&gt;="&amp;I$11,Transactions!$B:$B,"&lt;="&amp;I$12)</f>
        <v>0</v>
      </c>
      <c r="J78" s="161">
        <f>-SUMIFS(Transactions!$I:$I,Transactions!$F:$F,YearlyReport!$A78,Transactions!$B:$B,"&gt;="&amp;J$11,Transactions!$B:$B,"&lt;="&amp;J$12)+SUMIFS(Transactions!$H:$H,Transactions!$F:$F,YearlyReport!$A78,Transactions!$B:$B,"&gt;="&amp;J$11,Transactions!$B:$B,"&lt;="&amp;J$12)</f>
        <v>0</v>
      </c>
      <c r="K78" s="161">
        <f>-SUMIFS(Transactions!$I:$I,Transactions!$F:$F,YearlyReport!$A78,Transactions!$B:$B,"&gt;="&amp;K$11,Transactions!$B:$B,"&lt;="&amp;K$12)+SUMIFS(Transactions!$H:$H,Transactions!$F:$F,YearlyReport!$A78,Transactions!$B:$B,"&gt;="&amp;K$11,Transactions!$B:$B,"&lt;="&amp;K$12)</f>
        <v>0</v>
      </c>
      <c r="L78" s="161">
        <f>-SUMIFS(Transactions!$I:$I,Transactions!$F:$F,YearlyReport!$A78,Transactions!$B:$B,"&gt;="&amp;L$11,Transactions!$B:$B,"&lt;="&amp;L$12)+SUMIFS(Transactions!$H:$H,Transactions!$F:$F,YearlyReport!$A78,Transactions!$B:$B,"&gt;="&amp;L$11,Transactions!$B:$B,"&lt;="&amp;L$12)</f>
        <v>0</v>
      </c>
      <c r="M78" s="161">
        <f>-SUMIFS(Transactions!$I:$I,Transactions!$F:$F,YearlyReport!$A78,Transactions!$B:$B,"&gt;="&amp;M$11,Transactions!$B:$B,"&lt;="&amp;M$12)+SUMIFS(Transactions!$H:$H,Transactions!$F:$F,YearlyReport!$A78,Transactions!$B:$B,"&gt;="&amp;M$11,Transactions!$B:$B,"&lt;="&amp;M$12)</f>
        <v>0</v>
      </c>
      <c r="N78" s="21">
        <f t="shared" si="32"/>
        <v>0</v>
      </c>
      <c r="O78" s="21">
        <f t="shared" si="33"/>
        <v>0</v>
      </c>
    </row>
    <row r="79" spans="1:15" s="25" customFormat="1" ht="12" x14ac:dyDescent="0.35">
      <c r="A79" s="25" t="s">
        <v>78</v>
      </c>
      <c r="B79" s="161">
        <f>-SUMIFS(Transactions!$I:$I,Transactions!$F:$F,YearlyReport!$A79,Transactions!$B:$B,"&gt;="&amp;B$11,Transactions!$B:$B,"&lt;="&amp;B$12)+SUMIFS(Transactions!$H:$H,Transactions!$F:$F,YearlyReport!$A79,Transactions!$B:$B,"&gt;="&amp;B$11,Transactions!$B:$B,"&lt;="&amp;B$12)</f>
        <v>0</v>
      </c>
      <c r="C79" s="161">
        <f>-SUMIFS(Transactions!$I:$I,Transactions!$F:$F,YearlyReport!$A79,Transactions!$B:$B,"&gt;="&amp;C$11,Transactions!$B:$B,"&lt;="&amp;C$12)+SUMIFS(Transactions!$H:$H,Transactions!$F:$F,YearlyReport!$A79,Transactions!$B:$B,"&gt;="&amp;C$11,Transactions!$B:$B,"&lt;="&amp;C$12)</f>
        <v>0</v>
      </c>
      <c r="D79" s="161">
        <f>-SUMIFS(Transactions!$I:$I,Transactions!$F:$F,YearlyReport!$A79,Transactions!$B:$B,"&gt;="&amp;D$11,Transactions!$B:$B,"&lt;="&amp;D$12)+SUMIFS(Transactions!$H:$H,Transactions!$F:$F,YearlyReport!$A79,Transactions!$B:$B,"&gt;="&amp;D$11,Transactions!$B:$B,"&lt;="&amp;D$12)</f>
        <v>0</v>
      </c>
      <c r="E79" s="161">
        <f>-SUMIFS(Transactions!$I:$I,Transactions!$F:$F,YearlyReport!$A79,Transactions!$B:$B,"&gt;="&amp;E$11,Transactions!$B:$B,"&lt;="&amp;E$12)+SUMIFS(Transactions!$H:$H,Transactions!$F:$F,YearlyReport!$A79,Transactions!$B:$B,"&gt;="&amp;E$11,Transactions!$B:$B,"&lt;="&amp;E$12)</f>
        <v>0</v>
      </c>
      <c r="F79" s="161">
        <f>-SUMIFS(Transactions!$I:$I,Transactions!$F:$F,YearlyReport!$A79,Transactions!$B:$B,"&gt;="&amp;F$11,Transactions!$B:$B,"&lt;="&amp;F$12)+SUMIFS(Transactions!$H:$H,Transactions!$F:$F,YearlyReport!$A79,Transactions!$B:$B,"&gt;="&amp;F$11,Transactions!$B:$B,"&lt;="&amp;F$12)</f>
        <v>0</v>
      </c>
      <c r="G79" s="161">
        <f>-SUMIFS(Transactions!$I:$I,Transactions!$F:$F,YearlyReport!$A79,Transactions!$B:$B,"&gt;="&amp;G$11,Transactions!$B:$B,"&lt;="&amp;G$12)+SUMIFS(Transactions!$H:$H,Transactions!$F:$F,YearlyReport!$A79,Transactions!$B:$B,"&gt;="&amp;G$11,Transactions!$B:$B,"&lt;="&amp;G$12)</f>
        <v>0</v>
      </c>
      <c r="H79" s="161">
        <f>-SUMIFS(Transactions!$I:$I,Transactions!$F:$F,YearlyReport!$A79,Transactions!$B:$B,"&gt;="&amp;H$11,Transactions!$B:$B,"&lt;="&amp;H$12)+SUMIFS(Transactions!$H:$H,Transactions!$F:$F,YearlyReport!$A79,Transactions!$B:$B,"&gt;="&amp;H$11,Transactions!$B:$B,"&lt;="&amp;H$12)</f>
        <v>0</v>
      </c>
      <c r="I79" s="161">
        <f>-SUMIFS(Transactions!$I:$I,Transactions!$F:$F,YearlyReport!$A79,Transactions!$B:$B,"&gt;="&amp;I$11,Transactions!$B:$B,"&lt;="&amp;I$12)+SUMIFS(Transactions!$H:$H,Transactions!$F:$F,YearlyReport!$A79,Transactions!$B:$B,"&gt;="&amp;I$11,Transactions!$B:$B,"&lt;="&amp;I$12)</f>
        <v>0</v>
      </c>
      <c r="J79" s="161">
        <f>-SUMIFS(Transactions!$I:$I,Transactions!$F:$F,YearlyReport!$A79,Transactions!$B:$B,"&gt;="&amp;J$11,Transactions!$B:$B,"&lt;="&amp;J$12)+SUMIFS(Transactions!$H:$H,Transactions!$F:$F,YearlyReport!$A79,Transactions!$B:$B,"&gt;="&amp;J$11,Transactions!$B:$B,"&lt;="&amp;J$12)</f>
        <v>0</v>
      </c>
      <c r="K79" s="161">
        <f>-SUMIFS(Transactions!$I:$I,Transactions!$F:$F,YearlyReport!$A79,Transactions!$B:$B,"&gt;="&amp;K$11,Transactions!$B:$B,"&lt;="&amp;K$12)+SUMIFS(Transactions!$H:$H,Transactions!$F:$F,YearlyReport!$A79,Transactions!$B:$B,"&gt;="&amp;K$11,Transactions!$B:$B,"&lt;="&amp;K$12)</f>
        <v>0</v>
      </c>
      <c r="L79" s="161">
        <f>-SUMIFS(Transactions!$I:$I,Transactions!$F:$F,YearlyReport!$A79,Transactions!$B:$B,"&gt;="&amp;L$11,Transactions!$B:$B,"&lt;="&amp;L$12)+SUMIFS(Transactions!$H:$H,Transactions!$F:$F,YearlyReport!$A79,Transactions!$B:$B,"&gt;="&amp;L$11,Transactions!$B:$B,"&lt;="&amp;L$12)</f>
        <v>0</v>
      </c>
      <c r="M79" s="161">
        <f>-SUMIFS(Transactions!$I:$I,Transactions!$F:$F,YearlyReport!$A79,Transactions!$B:$B,"&gt;="&amp;M$11,Transactions!$B:$B,"&lt;="&amp;M$12)+SUMIFS(Transactions!$H:$H,Transactions!$F:$F,YearlyReport!$A79,Transactions!$B:$B,"&gt;="&amp;M$11,Transactions!$B:$B,"&lt;="&amp;M$12)</f>
        <v>0</v>
      </c>
      <c r="N79" s="21">
        <f t="shared" si="32"/>
        <v>0</v>
      </c>
      <c r="O79" s="21">
        <f t="shared" si="33"/>
        <v>0</v>
      </c>
    </row>
    <row r="80" spans="1:15" s="25" customFormat="1" ht="12" x14ac:dyDescent="0.35">
      <c r="A80" s="25" t="s">
        <v>180</v>
      </c>
      <c r="B80" s="161">
        <f>-SUMIFS(Transactions!$I:$I,Transactions!$F:$F,YearlyReport!$A80,Transactions!$B:$B,"&gt;="&amp;B$11,Transactions!$B:$B,"&lt;="&amp;B$12)+SUMIFS(Transactions!$H:$H,Transactions!$F:$F,YearlyReport!$A80,Transactions!$B:$B,"&gt;="&amp;B$11,Transactions!$B:$B,"&lt;="&amp;B$12)</f>
        <v>0</v>
      </c>
      <c r="C80" s="161">
        <f>-SUMIFS(Transactions!$I:$I,Transactions!$F:$F,YearlyReport!$A80,Transactions!$B:$B,"&gt;="&amp;C$11,Transactions!$B:$B,"&lt;="&amp;C$12)+SUMIFS(Transactions!$H:$H,Transactions!$F:$F,YearlyReport!$A80,Transactions!$B:$B,"&gt;="&amp;C$11,Transactions!$B:$B,"&lt;="&amp;C$12)</f>
        <v>0</v>
      </c>
      <c r="D80" s="161">
        <f>-SUMIFS(Transactions!$I:$I,Transactions!$F:$F,YearlyReport!$A80,Transactions!$B:$B,"&gt;="&amp;D$11,Transactions!$B:$B,"&lt;="&amp;D$12)+SUMIFS(Transactions!$H:$H,Transactions!$F:$F,YearlyReport!$A80,Transactions!$B:$B,"&gt;="&amp;D$11,Transactions!$B:$B,"&lt;="&amp;D$12)</f>
        <v>0</v>
      </c>
      <c r="E80" s="161">
        <f>-SUMIFS(Transactions!$I:$I,Transactions!$F:$F,YearlyReport!$A80,Transactions!$B:$B,"&gt;="&amp;E$11,Transactions!$B:$B,"&lt;="&amp;E$12)+SUMIFS(Transactions!$H:$H,Transactions!$F:$F,YearlyReport!$A80,Transactions!$B:$B,"&gt;="&amp;E$11,Transactions!$B:$B,"&lt;="&amp;E$12)</f>
        <v>0</v>
      </c>
      <c r="F80" s="161">
        <f>-SUMIFS(Transactions!$I:$I,Transactions!$F:$F,YearlyReport!$A80,Transactions!$B:$B,"&gt;="&amp;F$11,Transactions!$B:$B,"&lt;="&amp;F$12)+SUMIFS(Transactions!$H:$H,Transactions!$F:$F,YearlyReport!$A80,Transactions!$B:$B,"&gt;="&amp;F$11,Transactions!$B:$B,"&lt;="&amp;F$12)</f>
        <v>0</v>
      </c>
      <c r="G80" s="161">
        <f>-SUMIFS(Transactions!$I:$I,Transactions!$F:$F,YearlyReport!$A80,Transactions!$B:$B,"&gt;="&amp;G$11,Transactions!$B:$B,"&lt;="&amp;G$12)+SUMIFS(Transactions!$H:$H,Transactions!$F:$F,YearlyReport!$A80,Transactions!$B:$B,"&gt;="&amp;G$11,Transactions!$B:$B,"&lt;="&amp;G$12)</f>
        <v>0</v>
      </c>
      <c r="H80" s="161">
        <f>-SUMIFS(Transactions!$I:$I,Transactions!$F:$F,YearlyReport!$A80,Transactions!$B:$B,"&gt;="&amp;H$11,Transactions!$B:$B,"&lt;="&amp;H$12)+SUMIFS(Transactions!$H:$H,Transactions!$F:$F,YearlyReport!$A80,Transactions!$B:$B,"&gt;="&amp;H$11,Transactions!$B:$B,"&lt;="&amp;H$12)</f>
        <v>0</v>
      </c>
      <c r="I80" s="161">
        <f>-SUMIFS(Transactions!$I:$I,Transactions!$F:$F,YearlyReport!$A80,Transactions!$B:$B,"&gt;="&amp;I$11,Transactions!$B:$B,"&lt;="&amp;I$12)+SUMIFS(Transactions!$H:$H,Transactions!$F:$F,YearlyReport!$A80,Transactions!$B:$B,"&gt;="&amp;I$11,Transactions!$B:$B,"&lt;="&amp;I$12)</f>
        <v>0</v>
      </c>
      <c r="J80" s="161">
        <f>-SUMIFS(Transactions!$I:$I,Transactions!$F:$F,YearlyReport!$A80,Transactions!$B:$B,"&gt;="&amp;J$11,Transactions!$B:$B,"&lt;="&amp;J$12)+SUMIFS(Transactions!$H:$H,Transactions!$F:$F,YearlyReport!$A80,Transactions!$B:$B,"&gt;="&amp;J$11,Transactions!$B:$B,"&lt;="&amp;J$12)</f>
        <v>0</v>
      </c>
      <c r="K80" s="161">
        <f>-SUMIFS(Transactions!$I:$I,Transactions!$F:$F,YearlyReport!$A80,Transactions!$B:$B,"&gt;="&amp;K$11,Transactions!$B:$B,"&lt;="&amp;K$12)+SUMIFS(Transactions!$H:$H,Transactions!$F:$F,YearlyReport!$A80,Transactions!$B:$B,"&gt;="&amp;K$11,Transactions!$B:$B,"&lt;="&amp;K$12)</f>
        <v>0</v>
      </c>
      <c r="L80" s="161">
        <f>-SUMIFS(Transactions!$I:$I,Transactions!$F:$F,YearlyReport!$A80,Transactions!$B:$B,"&gt;="&amp;L$11,Transactions!$B:$B,"&lt;="&amp;L$12)+SUMIFS(Transactions!$H:$H,Transactions!$F:$F,YearlyReport!$A80,Transactions!$B:$B,"&gt;="&amp;L$11,Transactions!$B:$B,"&lt;="&amp;L$12)</f>
        <v>0</v>
      </c>
      <c r="M80" s="161">
        <f>-SUMIFS(Transactions!$I:$I,Transactions!$F:$F,YearlyReport!$A80,Transactions!$B:$B,"&gt;="&amp;M$11,Transactions!$B:$B,"&lt;="&amp;M$12)+SUMIFS(Transactions!$H:$H,Transactions!$F:$F,YearlyReport!$A80,Transactions!$B:$B,"&gt;="&amp;M$11,Transactions!$B:$B,"&lt;="&amp;M$12)</f>
        <v>0</v>
      </c>
      <c r="N80" s="21">
        <f>SUM(B80:M80)</f>
        <v>0</v>
      </c>
      <c r="O80" s="21">
        <f>N80/COLUMNS(B80:M80)</f>
        <v>0</v>
      </c>
    </row>
    <row r="81" spans="1:15" s="25" customFormat="1" ht="12" x14ac:dyDescent="0.35">
      <c r="A81" s="25" t="s">
        <v>181</v>
      </c>
      <c r="B81" s="161">
        <f>-SUMIFS(Transactions!$I:$I,Transactions!$F:$F,YearlyReport!$A81,Transactions!$B:$B,"&gt;="&amp;B$11,Transactions!$B:$B,"&lt;="&amp;B$12)+SUMIFS(Transactions!$H:$H,Transactions!$F:$F,YearlyReport!$A81,Transactions!$B:$B,"&gt;="&amp;B$11,Transactions!$B:$B,"&lt;="&amp;B$12)</f>
        <v>0</v>
      </c>
      <c r="C81" s="161">
        <f>-SUMIFS(Transactions!$I:$I,Transactions!$F:$F,YearlyReport!$A81,Transactions!$B:$B,"&gt;="&amp;C$11,Transactions!$B:$B,"&lt;="&amp;C$12)+SUMIFS(Transactions!$H:$H,Transactions!$F:$F,YearlyReport!$A81,Transactions!$B:$B,"&gt;="&amp;C$11,Transactions!$B:$B,"&lt;="&amp;C$12)</f>
        <v>0</v>
      </c>
      <c r="D81" s="161">
        <f>-SUMIFS(Transactions!$I:$I,Transactions!$F:$F,YearlyReport!$A81,Transactions!$B:$B,"&gt;="&amp;D$11,Transactions!$B:$B,"&lt;="&amp;D$12)+SUMIFS(Transactions!$H:$H,Transactions!$F:$F,YearlyReport!$A81,Transactions!$B:$B,"&gt;="&amp;D$11,Transactions!$B:$B,"&lt;="&amp;D$12)</f>
        <v>0</v>
      </c>
      <c r="E81" s="161">
        <f>-SUMIFS(Transactions!$I:$I,Transactions!$F:$F,YearlyReport!$A81,Transactions!$B:$B,"&gt;="&amp;E$11,Transactions!$B:$B,"&lt;="&amp;E$12)+SUMIFS(Transactions!$H:$H,Transactions!$F:$F,YearlyReport!$A81,Transactions!$B:$B,"&gt;="&amp;E$11,Transactions!$B:$B,"&lt;="&amp;E$12)</f>
        <v>0</v>
      </c>
      <c r="F81" s="161">
        <f>-SUMIFS(Transactions!$I:$I,Transactions!$F:$F,YearlyReport!$A81,Transactions!$B:$B,"&gt;="&amp;F$11,Transactions!$B:$B,"&lt;="&amp;F$12)+SUMIFS(Transactions!$H:$H,Transactions!$F:$F,YearlyReport!$A81,Transactions!$B:$B,"&gt;="&amp;F$11,Transactions!$B:$B,"&lt;="&amp;F$12)</f>
        <v>0</v>
      </c>
      <c r="G81" s="161">
        <f>-SUMIFS(Transactions!$I:$I,Transactions!$F:$F,YearlyReport!$A81,Transactions!$B:$B,"&gt;="&amp;G$11,Transactions!$B:$B,"&lt;="&amp;G$12)+SUMIFS(Transactions!$H:$H,Transactions!$F:$F,YearlyReport!$A81,Transactions!$B:$B,"&gt;="&amp;G$11,Transactions!$B:$B,"&lt;="&amp;G$12)</f>
        <v>0</v>
      </c>
      <c r="H81" s="161">
        <f>-SUMIFS(Transactions!$I:$I,Transactions!$F:$F,YearlyReport!$A81,Transactions!$B:$B,"&gt;="&amp;H$11,Transactions!$B:$B,"&lt;="&amp;H$12)+SUMIFS(Transactions!$H:$H,Transactions!$F:$F,YearlyReport!$A81,Transactions!$B:$B,"&gt;="&amp;H$11,Transactions!$B:$B,"&lt;="&amp;H$12)</f>
        <v>0</v>
      </c>
      <c r="I81" s="161">
        <f>-SUMIFS(Transactions!$I:$I,Transactions!$F:$F,YearlyReport!$A81,Transactions!$B:$B,"&gt;="&amp;I$11,Transactions!$B:$B,"&lt;="&amp;I$12)+SUMIFS(Transactions!$H:$H,Transactions!$F:$F,YearlyReport!$A81,Transactions!$B:$B,"&gt;="&amp;I$11,Transactions!$B:$B,"&lt;="&amp;I$12)</f>
        <v>0</v>
      </c>
      <c r="J81" s="161">
        <f>-SUMIFS(Transactions!$I:$I,Transactions!$F:$F,YearlyReport!$A81,Transactions!$B:$B,"&gt;="&amp;J$11,Transactions!$B:$B,"&lt;="&amp;J$12)+SUMIFS(Transactions!$H:$H,Transactions!$F:$F,YearlyReport!$A81,Transactions!$B:$B,"&gt;="&amp;J$11,Transactions!$B:$B,"&lt;="&amp;J$12)</f>
        <v>0</v>
      </c>
      <c r="K81" s="161">
        <f>-SUMIFS(Transactions!$I:$I,Transactions!$F:$F,YearlyReport!$A81,Transactions!$B:$B,"&gt;="&amp;K$11,Transactions!$B:$B,"&lt;="&amp;K$12)+SUMIFS(Transactions!$H:$H,Transactions!$F:$F,YearlyReport!$A81,Transactions!$B:$B,"&gt;="&amp;K$11,Transactions!$B:$B,"&lt;="&amp;K$12)</f>
        <v>0</v>
      </c>
      <c r="L81" s="161">
        <f>-SUMIFS(Transactions!$I:$I,Transactions!$F:$F,YearlyReport!$A81,Transactions!$B:$B,"&gt;="&amp;L$11,Transactions!$B:$B,"&lt;="&amp;L$12)+SUMIFS(Transactions!$H:$H,Transactions!$F:$F,YearlyReport!$A81,Transactions!$B:$B,"&gt;="&amp;L$11,Transactions!$B:$B,"&lt;="&amp;L$12)</f>
        <v>0</v>
      </c>
      <c r="M81" s="161">
        <f>-SUMIFS(Transactions!$I:$I,Transactions!$F:$F,YearlyReport!$A81,Transactions!$B:$B,"&gt;="&amp;M$11,Transactions!$B:$B,"&lt;="&amp;M$12)+SUMIFS(Transactions!$H:$H,Transactions!$F:$F,YearlyReport!$A81,Transactions!$B:$B,"&gt;="&amp;M$11,Transactions!$B:$B,"&lt;="&amp;M$12)</f>
        <v>0</v>
      </c>
      <c r="N81" s="21">
        <f t="shared" si="32"/>
        <v>0</v>
      </c>
      <c r="O81" s="21">
        <f t="shared" si="33"/>
        <v>0</v>
      </c>
    </row>
    <row r="82" spans="1:15" s="25" customFormat="1" ht="12" x14ac:dyDescent="0.35">
      <c r="A82" s="25" t="s">
        <v>127</v>
      </c>
      <c r="B82" s="162">
        <f>-SUMIFS(Transactions!$I:$I,Transactions!$F:$F,YearlyReport!$A82,Transactions!$B:$B,"&gt;="&amp;B$11,Transactions!$B:$B,"&lt;="&amp;B$12)+SUMIFS(Transactions!$H:$H,Transactions!$F:$F,YearlyReport!$A82,Transactions!$B:$B,"&gt;="&amp;B$11,Transactions!$B:$B,"&lt;="&amp;B$12)</f>
        <v>0</v>
      </c>
      <c r="C82" s="162">
        <f>-SUMIFS(Transactions!$I:$I,Transactions!$F:$F,YearlyReport!$A82,Transactions!$B:$B,"&gt;="&amp;C$11,Transactions!$B:$B,"&lt;="&amp;C$12)+SUMIFS(Transactions!$H:$H,Transactions!$F:$F,YearlyReport!$A82,Transactions!$B:$B,"&gt;="&amp;C$11,Transactions!$B:$B,"&lt;="&amp;C$12)</f>
        <v>0</v>
      </c>
      <c r="D82" s="162">
        <f>-SUMIFS(Transactions!$I:$I,Transactions!$F:$F,YearlyReport!$A82,Transactions!$B:$B,"&gt;="&amp;D$11,Transactions!$B:$B,"&lt;="&amp;D$12)+SUMIFS(Transactions!$H:$H,Transactions!$F:$F,YearlyReport!$A82,Transactions!$B:$B,"&gt;="&amp;D$11,Transactions!$B:$B,"&lt;="&amp;D$12)</f>
        <v>0</v>
      </c>
      <c r="E82" s="162">
        <f>-SUMIFS(Transactions!$I:$I,Transactions!$F:$F,YearlyReport!$A82,Transactions!$B:$B,"&gt;="&amp;E$11,Transactions!$B:$B,"&lt;="&amp;E$12)+SUMIFS(Transactions!$H:$H,Transactions!$F:$F,YearlyReport!$A82,Transactions!$B:$B,"&gt;="&amp;E$11,Transactions!$B:$B,"&lt;="&amp;E$12)</f>
        <v>0</v>
      </c>
      <c r="F82" s="162">
        <f>-SUMIFS(Transactions!$I:$I,Transactions!$F:$F,YearlyReport!$A82,Transactions!$B:$B,"&gt;="&amp;F$11,Transactions!$B:$B,"&lt;="&amp;F$12)+SUMIFS(Transactions!$H:$H,Transactions!$F:$F,YearlyReport!$A82,Transactions!$B:$B,"&gt;="&amp;F$11,Transactions!$B:$B,"&lt;="&amp;F$12)</f>
        <v>0</v>
      </c>
      <c r="G82" s="162">
        <f>-SUMIFS(Transactions!$I:$I,Transactions!$F:$F,YearlyReport!$A82,Transactions!$B:$B,"&gt;="&amp;G$11,Transactions!$B:$B,"&lt;="&amp;G$12)+SUMIFS(Transactions!$H:$H,Transactions!$F:$F,YearlyReport!$A82,Transactions!$B:$B,"&gt;="&amp;G$11,Transactions!$B:$B,"&lt;="&amp;G$12)</f>
        <v>0</v>
      </c>
      <c r="H82" s="162">
        <f>-SUMIFS(Transactions!$I:$I,Transactions!$F:$F,YearlyReport!$A82,Transactions!$B:$B,"&gt;="&amp;H$11,Transactions!$B:$B,"&lt;="&amp;H$12)+SUMIFS(Transactions!$H:$H,Transactions!$F:$F,YearlyReport!$A82,Transactions!$B:$B,"&gt;="&amp;H$11,Transactions!$B:$B,"&lt;="&amp;H$12)</f>
        <v>0</v>
      </c>
      <c r="I82" s="162">
        <f>-SUMIFS(Transactions!$I:$I,Transactions!$F:$F,YearlyReport!$A82,Transactions!$B:$B,"&gt;="&amp;I$11,Transactions!$B:$B,"&lt;="&amp;I$12)+SUMIFS(Transactions!$H:$H,Transactions!$F:$F,YearlyReport!$A82,Transactions!$B:$B,"&gt;="&amp;I$11,Transactions!$B:$B,"&lt;="&amp;I$12)</f>
        <v>0</v>
      </c>
      <c r="J82" s="162">
        <f>-SUMIFS(Transactions!$I:$I,Transactions!$F:$F,YearlyReport!$A82,Transactions!$B:$B,"&gt;="&amp;J$11,Transactions!$B:$B,"&lt;="&amp;J$12)+SUMIFS(Transactions!$H:$H,Transactions!$F:$F,YearlyReport!$A82,Transactions!$B:$B,"&gt;="&amp;J$11,Transactions!$B:$B,"&lt;="&amp;J$12)</f>
        <v>0</v>
      </c>
      <c r="K82" s="162">
        <f>-SUMIFS(Transactions!$I:$I,Transactions!$F:$F,YearlyReport!$A82,Transactions!$B:$B,"&gt;="&amp;K$11,Transactions!$B:$B,"&lt;="&amp;K$12)+SUMIFS(Transactions!$H:$H,Transactions!$F:$F,YearlyReport!$A82,Transactions!$B:$B,"&gt;="&amp;K$11,Transactions!$B:$B,"&lt;="&amp;K$12)</f>
        <v>0</v>
      </c>
      <c r="L82" s="162">
        <f>-SUMIFS(Transactions!$I:$I,Transactions!$F:$F,YearlyReport!$A82,Transactions!$B:$B,"&gt;="&amp;L$11,Transactions!$B:$B,"&lt;="&amp;L$12)+SUMIFS(Transactions!$H:$H,Transactions!$F:$F,YearlyReport!$A82,Transactions!$B:$B,"&gt;="&amp;L$11,Transactions!$B:$B,"&lt;="&amp;L$12)</f>
        <v>0</v>
      </c>
      <c r="M82" s="162">
        <f>-SUMIFS(Transactions!$I:$I,Transactions!$F:$F,YearlyReport!$A82,Transactions!$B:$B,"&gt;="&amp;M$11,Transactions!$B:$B,"&lt;="&amp;M$12)+SUMIFS(Transactions!$H:$H,Transactions!$F:$F,YearlyReport!$A82,Transactions!$B:$B,"&gt;="&amp;M$11,Transactions!$B:$B,"&lt;="&amp;M$12)</f>
        <v>0</v>
      </c>
      <c r="N82" s="21">
        <f t="shared" si="32"/>
        <v>0</v>
      </c>
      <c r="O82" s="21">
        <f t="shared" si="33"/>
        <v>0</v>
      </c>
    </row>
    <row r="83" spans="1:15" s="25" customFormat="1" ht="12" x14ac:dyDescent="0.35">
      <c r="A83" s="105" t="str">
        <f>"Total "&amp;A74</f>
        <v>Total HEALTH</v>
      </c>
      <c r="B83" s="106">
        <f>SUM(B74:B82)</f>
        <v>0</v>
      </c>
      <c r="C83" s="106">
        <f t="shared" ref="C83:M83" si="34">SUM(C74:C82)</f>
        <v>0</v>
      </c>
      <c r="D83" s="106">
        <f t="shared" si="34"/>
        <v>0</v>
      </c>
      <c r="E83" s="106">
        <f t="shared" si="34"/>
        <v>0</v>
      </c>
      <c r="F83" s="106">
        <f t="shared" si="34"/>
        <v>0</v>
      </c>
      <c r="G83" s="106">
        <f t="shared" si="34"/>
        <v>0</v>
      </c>
      <c r="H83" s="106">
        <f t="shared" si="34"/>
        <v>0</v>
      </c>
      <c r="I83" s="106">
        <f t="shared" si="34"/>
        <v>0</v>
      </c>
      <c r="J83" s="106">
        <f t="shared" si="34"/>
        <v>0</v>
      </c>
      <c r="K83" s="106">
        <f t="shared" si="34"/>
        <v>0</v>
      </c>
      <c r="L83" s="106">
        <f t="shared" si="34"/>
        <v>0</v>
      </c>
      <c r="M83" s="106">
        <f t="shared" si="34"/>
        <v>0</v>
      </c>
      <c r="N83" s="106">
        <f t="shared" si="32"/>
        <v>0</v>
      </c>
      <c r="O83" s="106">
        <f t="shared" si="33"/>
        <v>0</v>
      </c>
    </row>
    <row r="84" spans="1:15" s="25" customFormat="1" ht="12" x14ac:dyDescent="0.35">
      <c r="A84" s="38" t="s">
        <v>190</v>
      </c>
      <c r="B84" s="39">
        <f t="shared" ref="B84:O84" si="35">IF(B$5&gt;0,B83/B$5," - ")</f>
        <v>0</v>
      </c>
      <c r="C84" s="39" t="str">
        <f t="shared" si="35"/>
        <v xml:space="preserve"> - </v>
      </c>
      <c r="D84" s="39" t="str">
        <f t="shared" si="35"/>
        <v xml:space="preserve"> - </v>
      </c>
      <c r="E84" s="39" t="str">
        <f t="shared" si="35"/>
        <v xml:space="preserve"> - </v>
      </c>
      <c r="F84" s="39" t="str">
        <f t="shared" si="35"/>
        <v xml:space="preserve"> - </v>
      </c>
      <c r="G84" s="39" t="str">
        <f t="shared" si="35"/>
        <v xml:space="preserve"> - </v>
      </c>
      <c r="H84" s="39" t="str">
        <f t="shared" si="35"/>
        <v xml:space="preserve"> - </v>
      </c>
      <c r="I84" s="39" t="str">
        <f t="shared" si="35"/>
        <v xml:space="preserve"> - </v>
      </c>
      <c r="J84" s="39" t="str">
        <f t="shared" si="35"/>
        <v xml:space="preserve"> - </v>
      </c>
      <c r="K84" s="39" t="str">
        <f t="shared" si="35"/>
        <v xml:space="preserve"> - </v>
      </c>
      <c r="L84" s="39" t="str">
        <f t="shared" si="35"/>
        <v xml:space="preserve"> - </v>
      </c>
      <c r="M84" s="39" t="str">
        <f t="shared" si="35"/>
        <v xml:space="preserve"> - </v>
      </c>
      <c r="N84" s="39">
        <f t="shared" si="35"/>
        <v>0</v>
      </c>
      <c r="O84" s="39">
        <f t="shared" si="35"/>
        <v>0</v>
      </c>
    </row>
    <row r="85" spans="1:15" s="25" customFormat="1" x14ac:dyDescent="0.35">
      <c r="A85" s="107" t="s">
        <v>86</v>
      </c>
      <c r="B85" s="108"/>
      <c r="C85" s="108"/>
      <c r="D85" s="108"/>
      <c r="E85" s="108"/>
      <c r="F85" s="108"/>
      <c r="G85" s="108"/>
      <c r="H85" s="108"/>
      <c r="I85" s="108"/>
      <c r="J85" s="108"/>
      <c r="K85" s="108"/>
      <c r="L85" s="108"/>
      <c r="M85" s="108"/>
      <c r="N85" s="108"/>
      <c r="O85" s="108"/>
    </row>
    <row r="86" spans="1:15" s="25" customFormat="1" ht="12" x14ac:dyDescent="0.35">
      <c r="A86" s="25" t="s">
        <v>182</v>
      </c>
      <c r="B86" s="160">
        <f>-SUMIFS(Transactions!$I:$I,Transactions!$F:$F,YearlyReport!$A86,Transactions!$B:$B,"&gt;="&amp;B$11,Transactions!$B:$B,"&lt;="&amp;B$12)+SUMIFS(Transactions!$H:$H,Transactions!$F:$F,YearlyReport!$A86,Transactions!$B:$B,"&gt;="&amp;B$11,Transactions!$B:$B,"&lt;="&amp;B$12)</f>
        <v>0</v>
      </c>
      <c r="C86" s="160">
        <f>-SUMIFS(Transactions!$I:$I,Transactions!$F:$F,YearlyReport!$A86,Transactions!$B:$B,"&gt;="&amp;C$11,Transactions!$B:$B,"&lt;="&amp;C$12)+SUMIFS(Transactions!$H:$H,Transactions!$F:$F,YearlyReport!$A86,Transactions!$B:$B,"&gt;="&amp;C$11,Transactions!$B:$B,"&lt;="&amp;C$12)</f>
        <v>0</v>
      </c>
      <c r="D86" s="160">
        <f>-SUMIFS(Transactions!$I:$I,Transactions!$F:$F,YearlyReport!$A86,Transactions!$B:$B,"&gt;="&amp;D$11,Transactions!$B:$B,"&lt;="&amp;D$12)+SUMIFS(Transactions!$H:$H,Transactions!$F:$F,YearlyReport!$A86,Transactions!$B:$B,"&gt;="&amp;D$11,Transactions!$B:$B,"&lt;="&amp;D$12)</f>
        <v>0</v>
      </c>
      <c r="E86" s="160">
        <f>-SUMIFS(Transactions!$I:$I,Transactions!$F:$F,YearlyReport!$A86,Transactions!$B:$B,"&gt;="&amp;E$11,Transactions!$B:$B,"&lt;="&amp;E$12)+SUMIFS(Transactions!$H:$H,Transactions!$F:$F,YearlyReport!$A86,Transactions!$B:$B,"&gt;="&amp;E$11,Transactions!$B:$B,"&lt;="&amp;E$12)</f>
        <v>0</v>
      </c>
      <c r="F86" s="160">
        <f>-SUMIFS(Transactions!$I:$I,Transactions!$F:$F,YearlyReport!$A86,Transactions!$B:$B,"&gt;="&amp;F$11,Transactions!$B:$B,"&lt;="&amp;F$12)+SUMIFS(Transactions!$H:$H,Transactions!$F:$F,YearlyReport!$A86,Transactions!$B:$B,"&gt;="&amp;F$11,Transactions!$B:$B,"&lt;="&amp;F$12)</f>
        <v>0</v>
      </c>
      <c r="G86" s="160">
        <f>-SUMIFS(Transactions!$I:$I,Transactions!$F:$F,YearlyReport!$A86,Transactions!$B:$B,"&gt;="&amp;G$11,Transactions!$B:$B,"&lt;="&amp;G$12)+SUMIFS(Transactions!$H:$H,Transactions!$F:$F,YearlyReport!$A86,Transactions!$B:$B,"&gt;="&amp;G$11,Transactions!$B:$B,"&lt;="&amp;G$12)</f>
        <v>0</v>
      </c>
      <c r="H86" s="160">
        <f>-SUMIFS(Transactions!$I:$I,Transactions!$F:$F,YearlyReport!$A86,Transactions!$B:$B,"&gt;="&amp;H$11,Transactions!$B:$B,"&lt;="&amp;H$12)+SUMIFS(Transactions!$H:$H,Transactions!$F:$F,YearlyReport!$A86,Transactions!$B:$B,"&gt;="&amp;H$11,Transactions!$B:$B,"&lt;="&amp;H$12)</f>
        <v>0</v>
      </c>
      <c r="I86" s="160">
        <f>-SUMIFS(Transactions!$I:$I,Transactions!$F:$F,YearlyReport!$A86,Transactions!$B:$B,"&gt;="&amp;I$11,Transactions!$B:$B,"&lt;="&amp;I$12)+SUMIFS(Transactions!$H:$H,Transactions!$F:$F,YearlyReport!$A86,Transactions!$B:$B,"&gt;="&amp;I$11,Transactions!$B:$B,"&lt;="&amp;I$12)</f>
        <v>0</v>
      </c>
      <c r="J86" s="160">
        <f>-SUMIFS(Transactions!$I:$I,Transactions!$F:$F,YearlyReport!$A86,Transactions!$B:$B,"&gt;="&amp;J$11,Transactions!$B:$B,"&lt;="&amp;J$12)+SUMIFS(Transactions!$H:$H,Transactions!$F:$F,YearlyReport!$A86,Transactions!$B:$B,"&gt;="&amp;J$11,Transactions!$B:$B,"&lt;="&amp;J$12)</f>
        <v>0</v>
      </c>
      <c r="K86" s="160">
        <f>-SUMIFS(Transactions!$I:$I,Transactions!$F:$F,YearlyReport!$A86,Transactions!$B:$B,"&gt;="&amp;K$11,Transactions!$B:$B,"&lt;="&amp;K$12)+SUMIFS(Transactions!$H:$H,Transactions!$F:$F,YearlyReport!$A86,Transactions!$B:$B,"&gt;="&amp;K$11,Transactions!$B:$B,"&lt;="&amp;K$12)</f>
        <v>0</v>
      </c>
      <c r="L86" s="160">
        <f>-SUMIFS(Transactions!$I:$I,Transactions!$F:$F,YearlyReport!$A86,Transactions!$B:$B,"&gt;="&amp;L$11,Transactions!$B:$B,"&lt;="&amp;L$12)+SUMIFS(Transactions!$H:$H,Transactions!$F:$F,YearlyReport!$A86,Transactions!$B:$B,"&gt;="&amp;L$11,Transactions!$B:$B,"&lt;="&amp;L$12)</f>
        <v>0</v>
      </c>
      <c r="M86" s="160">
        <f>-SUMIFS(Transactions!$I:$I,Transactions!$F:$F,YearlyReport!$A86,Transactions!$B:$B,"&gt;="&amp;M$11,Transactions!$B:$B,"&lt;="&amp;M$12)+SUMIFS(Transactions!$H:$H,Transactions!$F:$F,YearlyReport!$A86,Transactions!$B:$B,"&gt;="&amp;M$11,Transactions!$B:$B,"&lt;="&amp;M$12)</f>
        <v>0</v>
      </c>
      <c r="N86" s="21">
        <f>SUM(B86:M86)</f>
        <v>0</v>
      </c>
      <c r="O86" s="21">
        <f>N86/COLUMNS(B86:M86)</f>
        <v>0</v>
      </c>
    </row>
    <row r="87" spans="1:15" s="25" customFormat="1" ht="12" x14ac:dyDescent="0.35">
      <c r="A87" s="25" t="s">
        <v>66</v>
      </c>
      <c r="B87" s="161">
        <f>-SUMIFS(Transactions!$I:$I,Transactions!$F:$F,YearlyReport!$A87,Transactions!$B:$B,"&gt;="&amp;B$11,Transactions!$B:$B,"&lt;="&amp;B$12)+SUMIFS(Transactions!$H:$H,Transactions!$F:$F,YearlyReport!$A87,Transactions!$B:$B,"&gt;="&amp;B$11,Transactions!$B:$B,"&lt;="&amp;B$12)</f>
        <v>77.7</v>
      </c>
      <c r="C87" s="161">
        <f>-SUMIFS(Transactions!$I:$I,Transactions!$F:$F,YearlyReport!$A87,Transactions!$B:$B,"&gt;="&amp;C$11,Transactions!$B:$B,"&lt;="&amp;C$12)+SUMIFS(Transactions!$H:$H,Transactions!$F:$F,YearlyReport!$A87,Transactions!$B:$B,"&gt;="&amp;C$11,Transactions!$B:$B,"&lt;="&amp;C$12)</f>
        <v>0</v>
      </c>
      <c r="D87" s="161">
        <f>-SUMIFS(Transactions!$I:$I,Transactions!$F:$F,YearlyReport!$A87,Transactions!$B:$B,"&gt;="&amp;D$11,Transactions!$B:$B,"&lt;="&amp;D$12)+SUMIFS(Transactions!$H:$H,Transactions!$F:$F,YearlyReport!$A87,Transactions!$B:$B,"&gt;="&amp;D$11,Transactions!$B:$B,"&lt;="&amp;D$12)</f>
        <v>0</v>
      </c>
      <c r="E87" s="161">
        <f>-SUMIFS(Transactions!$I:$I,Transactions!$F:$F,YearlyReport!$A87,Transactions!$B:$B,"&gt;="&amp;E$11,Transactions!$B:$B,"&lt;="&amp;E$12)+SUMIFS(Transactions!$H:$H,Transactions!$F:$F,YearlyReport!$A87,Transactions!$B:$B,"&gt;="&amp;E$11,Transactions!$B:$B,"&lt;="&amp;E$12)</f>
        <v>0</v>
      </c>
      <c r="F87" s="161">
        <f>-SUMIFS(Transactions!$I:$I,Transactions!$F:$F,YearlyReport!$A87,Transactions!$B:$B,"&gt;="&amp;F$11,Transactions!$B:$B,"&lt;="&amp;F$12)+SUMIFS(Transactions!$H:$H,Transactions!$F:$F,YearlyReport!$A87,Transactions!$B:$B,"&gt;="&amp;F$11,Transactions!$B:$B,"&lt;="&amp;F$12)</f>
        <v>0</v>
      </c>
      <c r="G87" s="161">
        <f>-SUMIFS(Transactions!$I:$I,Transactions!$F:$F,YearlyReport!$A87,Transactions!$B:$B,"&gt;="&amp;G$11,Transactions!$B:$B,"&lt;="&amp;G$12)+SUMIFS(Transactions!$H:$H,Transactions!$F:$F,YearlyReport!$A87,Transactions!$B:$B,"&gt;="&amp;G$11,Transactions!$B:$B,"&lt;="&amp;G$12)</f>
        <v>0</v>
      </c>
      <c r="H87" s="161">
        <f>-SUMIFS(Transactions!$I:$I,Transactions!$F:$F,YearlyReport!$A87,Transactions!$B:$B,"&gt;="&amp;H$11,Transactions!$B:$B,"&lt;="&amp;H$12)+SUMIFS(Transactions!$H:$H,Transactions!$F:$F,YearlyReport!$A87,Transactions!$B:$B,"&gt;="&amp;H$11,Transactions!$B:$B,"&lt;="&amp;H$12)</f>
        <v>0</v>
      </c>
      <c r="I87" s="161">
        <f>-SUMIFS(Transactions!$I:$I,Transactions!$F:$F,YearlyReport!$A87,Transactions!$B:$B,"&gt;="&amp;I$11,Transactions!$B:$B,"&lt;="&amp;I$12)+SUMIFS(Transactions!$H:$H,Transactions!$F:$F,YearlyReport!$A87,Transactions!$B:$B,"&gt;="&amp;I$11,Transactions!$B:$B,"&lt;="&amp;I$12)</f>
        <v>0</v>
      </c>
      <c r="J87" s="161">
        <f>-SUMIFS(Transactions!$I:$I,Transactions!$F:$F,YearlyReport!$A87,Transactions!$B:$B,"&gt;="&amp;J$11,Transactions!$B:$B,"&lt;="&amp;J$12)+SUMIFS(Transactions!$H:$H,Transactions!$F:$F,YearlyReport!$A87,Transactions!$B:$B,"&gt;="&amp;J$11,Transactions!$B:$B,"&lt;="&amp;J$12)</f>
        <v>0</v>
      </c>
      <c r="K87" s="161">
        <f>-SUMIFS(Transactions!$I:$I,Transactions!$F:$F,YearlyReport!$A87,Transactions!$B:$B,"&gt;="&amp;K$11,Transactions!$B:$B,"&lt;="&amp;K$12)+SUMIFS(Transactions!$H:$H,Transactions!$F:$F,YearlyReport!$A87,Transactions!$B:$B,"&gt;="&amp;K$11,Transactions!$B:$B,"&lt;="&amp;K$12)</f>
        <v>0</v>
      </c>
      <c r="L87" s="161">
        <f>-SUMIFS(Transactions!$I:$I,Transactions!$F:$F,YearlyReport!$A87,Transactions!$B:$B,"&gt;="&amp;L$11,Transactions!$B:$B,"&lt;="&amp;L$12)+SUMIFS(Transactions!$H:$H,Transactions!$F:$F,YearlyReport!$A87,Transactions!$B:$B,"&gt;="&amp;L$11,Transactions!$B:$B,"&lt;="&amp;L$12)</f>
        <v>0</v>
      </c>
      <c r="M87" s="161">
        <f>-SUMIFS(Transactions!$I:$I,Transactions!$F:$F,YearlyReport!$A87,Transactions!$B:$B,"&gt;="&amp;M$11,Transactions!$B:$B,"&lt;="&amp;M$12)+SUMIFS(Transactions!$H:$H,Transactions!$F:$F,YearlyReport!$A87,Transactions!$B:$B,"&gt;="&amp;M$11,Transactions!$B:$B,"&lt;="&amp;M$12)</f>
        <v>0</v>
      </c>
      <c r="N87" s="21">
        <f>SUM(B87:M87)</f>
        <v>77.7</v>
      </c>
      <c r="O87" s="21">
        <f>N87/COLUMNS(B87:M87)</f>
        <v>6.4750000000000005</v>
      </c>
    </row>
    <row r="88" spans="1:15" s="25" customFormat="1" ht="12" x14ac:dyDescent="0.35">
      <c r="A88" s="25" t="s">
        <v>418</v>
      </c>
      <c r="B88" s="161">
        <f>-SUMIFS(Transactions!$I:$I,Transactions!$F:$F,YearlyReport!$A88,Transactions!$B:$B,"&gt;="&amp;B$11,Transactions!$B:$B,"&lt;="&amp;B$12)+SUMIFS(Transactions!$H:$H,Transactions!$F:$F,YearlyReport!$A88,Transactions!$B:$B,"&gt;="&amp;B$11,Transactions!$B:$B,"&lt;="&amp;B$12)</f>
        <v>0</v>
      </c>
      <c r="C88" s="161">
        <f>-SUMIFS(Transactions!$I:$I,Transactions!$F:$F,YearlyReport!$A88,Transactions!$B:$B,"&gt;="&amp;C$11,Transactions!$B:$B,"&lt;="&amp;C$12)+SUMIFS(Transactions!$H:$H,Transactions!$F:$F,YearlyReport!$A88,Transactions!$B:$B,"&gt;="&amp;C$11,Transactions!$B:$B,"&lt;="&amp;C$12)</f>
        <v>0</v>
      </c>
      <c r="D88" s="161">
        <f>-SUMIFS(Transactions!$I:$I,Transactions!$F:$F,YearlyReport!$A88,Transactions!$B:$B,"&gt;="&amp;D$11,Transactions!$B:$B,"&lt;="&amp;D$12)+SUMIFS(Transactions!$H:$H,Transactions!$F:$F,YearlyReport!$A88,Transactions!$B:$B,"&gt;="&amp;D$11,Transactions!$B:$B,"&lt;="&amp;D$12)</f>
        <v>0</v>
      </c>
      <c r="E88" s="161">
        <f>-SUMIFS(Transactions!$I:$I,Transactions!$F:$F,YearlyReport!$A88,Transactions!$B:$B,"&gt;="&amp;E$11,Transactions!$B:$B,"&lt;="&amp;E$12)+SUMIFS(Transactions!$H:$H,Transactions!$F:$F,YearlyReport!$A88,Transactions!$B:$B,"&gt;="&amp;E$11,Transactions!$B:$B,"&lt;="&amp;E$12)</f>
        <v>0</v>
      </c>
      <c r="F88" s="161">
        <f>-SUMIFS(Transactions!$I:$I,Transactions!$F:$F,YearlyReport!$A88,Transactions!$B:$B,"&gt;="&amp;F$11,Transactions!$B:$B,"&lt;="&amp;F$12)+SUMIFS(Transactions!$H:$H,Transactions!$F:$F,YearlyReport!$A88,Transactions!$B:$B,"&gt;="&amp;F$11,Transactions!$B:$B,"&lt;="&amp;F$12)</f>
        <v>0</v>
      </c>
      <c r="G88" s="161">
        <f>-SUMIFS(Transactions!$I:$I,Transactions!$F:$F,YearlyReport!$A88,Transactions!$B:$B,"&gt;="&amp;G$11,Transactions!$B:$B,"&lt;="&amp;G$12)+SUMIFS(Transactions!$H:$H,Transactions!$F:$F,YearlyReport!$A88,Transactions!$B:$B,"&gt;="&amp;G$11,Transactions!$B:$B,"&lt;="&amp;G$12)</f>
        <v>0</v>
      </c>
      <c r="H88" s="161">
        <f>-SUMIFS(Transactions!$I:$I,Transactions!$F:$F,YearlyReport!$A88,Transactions!$B:$B,"&gt;="&amp;H$11,Transactions!$B:$B,"&lt;="&amp;H$12)+SUMIFS(Transactions!$H:$H,Transactions!$F:$F,YearlyReport!$A88,Transactions!$B:$B,"&gt;="&amp;H$11,Transactions!$B:$B,"&lt;="&amp;H$12)</f>
        <v>0</v>
      </c>
      <c r="I88" s="161">
        <f>-SUMIFS(Transactions!$I:$I,Transactions!$F:$F,YearlyReport!$A88,Transactions!$B:$B,"&gt;="&amp;I$11,Transactions!$B:$B,"&lt;="&amp;I$12)+SUMIFS(Transactions!$H:$H,Transactions!$F:$F,YearlyReport!$A88,Transactions!$B:$B,"&gt;="&amp;I$11,Transactions!$B:$B,"&lt;="&amp;I$12)</f>
        <v>0</v>
      </c>
      <c r="J88" s="161">
        <f>-SUMIFS(Transactions!$I:$I,Transactions!$F:$F,YearlyReport!$A88,Transactions!$B:$B,"&gt;="&amp;J$11,Transactions!$B:$B,"&lt;="&amp;J$12)+SUMIFS(Transactions!$H:$H,Transactions!$F:$F,YearlyReport!$A88,Transactions!$B:$B,"&gt;="&amp;J$11,Transactions!$B:$B,"&lt;="&amp;J$12)</f>
        <v>0</v>
      </c>
      <c r="K88" s="161">
        <f>-SUMIFS(Transactions!$I:$I,Transactions!$F:$F,YearlyReport!$A88,Transactions!$B:$B,"&gt;="&amp;K$11,Transactions!$B:$B,"&lt;="&amp;K$12)+SUMIFS(Transactions!$H:$H,Transactions!$F:$F,YearlyReport!$A88,Transactions!$B:$B,"&gt;="&amp;K$11,Transactions!$B:$B,"&lt;="&amp;K$12)</f>
        <v>0</v>
      </c>
      <c r="L88" s="161">
        <f>-SUMIFS(Transactions!$I:$I,Transactions!$F:$F,YearlyReport!$A88,Transactions!$B:$B,"&gt;="&amp;L$11,Transactions!$B:$B,"&lt;="&amp;L$12)+SUMIFS(Transactions!$H:$H,Transactions!$F:$F,YearlyReport!$A88,Transactions!$B:$B,"&gt;="&amp;L$11,Transactions!$B:$B,"&lt;="&amp;L$12)</f>
        <v>0</v>
      </c>
      <c r="M88" s="161">
        <f>-SUMIFS(Transactions!$I:$I,Transactions!$F:$F,YearlyReport!$A88,Transactions!$B:$B,"&gt;="&amp;M$11,Transactions!$B:$B,"&lt;="&amp;M$12)+SUMIFS(Transactions!$H:$H,Transactions!$F:$F,YearlyReport!$A88,Transactions!$B:$B,"&gt;="&amp;M$11,Transactions!$B:$B,"&lt;="&amp;M$12)</f>
        <v>0</v>
      </c>
      <c r="N88" s="21">
        <f t="shared" ref="N88:N93" si="36">SUM(B88:M88)</f>
        <v>0</v>
      </c>
      <c r="O88" s="21">
        <f t="shared" ref="O88:O93" si="37">N88/COLUMNS(B88:M88)</f>
        <v>0</v>
      </c>
    </row>
    <row r="89" spans="1:15" s="25" customFormat="1" ht="12" x14ac:dyDescent="0.35">
      <c r="A89" s="25" t="s">
        <v>87</v>
      </c>
      <c r="B89" s="161">
        <f>-SUMIFS(Transactions!$I:$I,Transactions!$F:$F,YearlyReport!$A89,Transactions!$B:$B,"&gt;="&amp;B$11,Transactions!$B:$B,"&lt;="&amp;B$12)+SUMIFS(Transactions!$H:$H,Transactions!$F:$F,YearlyReport!$A89,Transactions!$B:$B,"&gt;="&amp;B$11,Transactions!$B:$B,"&lt;="&amp;B$12)</f>
        <v>0</v>
      </c>
      <c r="C89" s="161">
        <f>-SUMIFS(Transactions!$I:$I,Transactions!$F:$F,YearlyReport!$A89,Transactions!$B:$B,"&gt;="&amp;C$11,Transactions!$B:$B,"&lt;="&amp;C$12)+SUMIFS(Transactions!$H:$H,Transactions!$F:$F,YearlyReport!$A89,Transactions!$B:$B,"&gt;="&amp;C$11,Transactions!$B:$B,"&lt;="&amp;C$12)</f>
        <v>0</v>
      </c>
      <c r="D89" s="161">
        <f>-SUMIFS(Transactions!$I:$I,Transactions!$F:$F,YearlyReport!$A89,Transactions!$B:$B,"&gt;="&amp;D$11,Transactions!$B:$B,"&lt;="&amp;D$12)+SUMIFS(Transactions!$H:$H,Transactions!$F:$F,YearlyReport!$A89,Transactions!$B:$B,"&gt;="&amp;D$11,Transactions!$B:$B,"&lt;="&amp;D$12)</f>
        <v>0</v>
      </c>
      <c r="E89" s="161">
        <f>-SUMIFS(Transactions!$I:$I,Transactions!$F:$F,YearlyReport!$A89,Transactions!$B:$B,"&gt;="&amp;E$11,Transactions!$B:$B,"&lt;="&amp;E$12)+SUMIFS(Transactions!$H:$H,Transactions!$F:$F,YearlyReport!$A89,Transactions!$B:$B,"&gt;="&amp;E$11,Transactions!$B:$B,"&lt;="&amp;E$12)</f>
        <v>0</v>
      </c>
      <c r="F89" s="161">
        <f>-SUMIFS(Transactions!$I:$I,Transactions!$F:$F,YearlyReport!$A89,Transactions!$B:$B,"&gt;="&amp;F$11,Transactions!$B:$B,"&lt;="&amp;F$12)+SUMIFS(Transactions!$H:$H,Transactions!$F:$F,YearlyReport!$A89,Transactions!$B:$B,"&gt;="&amp;F$11,Transactions!$B:$B,"&lt;="&amp;F$12)</f>
        <v>0</v>
      </c>
      <c r="G89" s="161">
        <f>-SUMIFS(Transactions!$I:$I,Transactions!$F:$F,YearlyReport!$A89,Transactions!$B:$B,"&gt;="&amp;G$11,Transactions!$B:$B,"&lt;="&amp;G$12)+SUMIFS(Transactions!$H:$H,Transactions!$F:$F,YearlyReport!$A89,Transactions!$B:$B,"&gt;="&amp;G$11,Transactions!$B:$B,"&lt;="&amp;G$12)</f>
        <v>0</v>
      </c>
      <c r="H89" s="161">
        <f>-SUMIFS(Transactions!$I:$I,Transactions!$F:$F,YearlyReport!$A89,Transactions!$B:$B,"&gt;="&amp;H$11,Transactions!$B:$B,"&lt;="&amp;H$12)+SUMIFS(Transactions!$H:$H,Transactions!$F:$F,YearlyReport!$A89,Transactions!$B:$B,"&gt;="&amp;H$11,Transactions!$B:$B,"&lt;="&amp;H$12)</f>
        <v>0</v>
      </c>
      <c r="I89" s="161">
        <f>-SUMIFS(Transactions!$I:$I,Transactions!$F:$F,YearlyReport!$A89,Transactions!$B:$B,"&gt;="&amp;I$11,Transactions!$B:$B,"&lt;="&amp;I$12)+SUMIFS(Transactions!$H:$H,Transactions!$F:$F,YearlyReport!$A89,Transactions!$B:$B,"&gt;="&amp;I$11,Transactions!$B:$B,"&lt;="&amp;I$12)</f>
        <v>0</v>
      </c>
      <c r="J89" s="161">
        <f>-SUMIFS(Transactions!$I:$I,Transactions!$F:$F,YearlyReport!$A89,Transactions!$B:$B,"&gt;="&amp;J$11,Transactions!$B:$B,"&lt;="&amp;J$12)+SUMIFS(Transactions!$H:$H,Transactions!$F:$F,YearlyReport!$A89,Transactions!$B:$B,"&gt;="&amp;J$11,Transactions!$B:$B,"&lt;="&amp;J$12)</f>
        <v>0</v>
      </c>
      <c r="K89" s="161">
        <f>-SUMIFS(Transactions!$I:$I,Transactions!$F:$F,YearlyReport!$A89,Transactions!$B:$B,"&gt;="&amp;K$11,Transactions!$B:$B,"&lt;="&amp;K$12)+SUMIFS(Transactions!$H:$H,Transactions!$F:$F,YearlyReport!$A89,Transactions!$B:$B,"&gt;="&amp;K$11,Transactions!$B:$B,"&lt;="&amp;K$12)</f>
        <v>0</v>
      </c>
      <c r="L89" s="161">
        <f>-SUMIFS(Transactions!$I:$I,Transactions!$F:$F,YearlyReport!$A89,Transactions!$B:$B,"&gt;="&amp;L$11,Transactions!$B:$B,"&lt;="&amp;L$12)+SUMIFS(Transactions!$H:$H,Transactions!$F:$F,YearlyReport!$A89,Transactions!$B:$B,"&gt;="&amp;L$11,Transactions!$B:$B,"&lt;="&amp;L$12)</f>
        <v>0</v>
      </c>
      <c r="M89" s="161">
        <f>-SUMIFS(Transactions!$I:$I,Transactions!$F:$F,YearlyReport!$A89,Transactions!$B:$B,"&gt;="&amp;M$11,Transactions!$B:$B,"&lt;="&amp;M$12)+SUMIFS(Transactions!$H:$H,Transactions!$F:$F,YearlyReport!$A89,Transactions!$B:$B,"&gt;="&amp;M$11,Transactions!$B:$B,"&lt;="&amp;M$12)</f>
        <v>0</v>
      </c>
      <c r="N89" s="21">
        <f t="shared" si="36"/>
        <v>0</v>
      </c>
      <c r="O89" s="21">
        <f t="shared" si="37"/>
        <v>0</v>
      </c>
    </row>
    <row r="90" spans="1:15" s="25" customFormat="1" ht="12" x14ac:dyDescent="0.35">
      <c r="A90" s="25" t="s">
        <v>183</v>
      </c>
      <c r="B90" s="161">
        <f>-SUMIFS(Transactions!$I:$I,Transactions!$F:$F,YearlyReport!$A90,Transactions!$B:$B,"&gt;="&amp;B$11,Transactions!$B:$B,"&lt;="&amp;B$12)+SUMIFS(Transactions!$H:$H,Transactions!$F:$F,YearlyReport!$A90,Transactions!$B:$B,"&gt;="&amp;B$11,Transactions!$B:$B,"&lt;="&amp;B$12)</f>
        <v>0</v>
      </c>
      <c r="C90" s="161">
        <f>-SUMIFS(Transactions!$I:$I,Transactions!$F:$F,YearlyReport!$A90,Transactions!$B:$B,"&gt;="&amp;C$11,Transactions!$B:$B,"&lt;="&amp;C$12)+SUMIFS(Transactions!$H:$H,Transactions!$F:$F,YearlyReport!$A90,Transactions!$B:$B,"&gt;="&amp;C$11,Transactions!$B:$B,"&lt;="&amp;C$12)</f>
        <v>0</v>
      </c>
      <c r="D90" s="161">
        <f>-SUMIFS(Transactions!$I:$I,Transactions!$F:$F,YearlyReport!$A90,Transactions!$B:$B,"&gt;="&amp;D$11,Transactions!$B:$B,"&lt;="&amp;D$12)+SUMIFS(Transactions!$H:$H,Transactions!$F:$F,YearlyReport!$A90,Transactions!$B:$B,"&gt;="&amp;D$11,Transactions!$B:$B,"&lt;="&amp;D$12)</f>
        <v>0</v>
      </c>
      <c r="E90" s="161">
        <f>-SUMIFS(Transactions!$I:$I,Transactions!$F:$F,YearlyReport!$A90,Transactions!$B:$B,"&gt;="&amp;E$11,Transactions!$B:$B,"&lt;="&amp;E$12)+SUMIFS(Transactions!$H:$H,Transactions!$F:$F,YearlyReport!$A90,Transactions!$B:$B,"&gt;="&amp;E$11,Transactions!$B:$B,"&lt;="&amp;E$12)</f>
        <v>0</v>
      </c>
      <c r="F90" s="161">
        <f>-SUMIFS(Transactions!$I:$I,Transactions!$F:$F,YearlyReport!$A90,Transactions!$B:$B,"&gt;="&amp;F$11,Transactions!$B:$B,"&lt;="&amp;F$12)+SUMIFS(Transactions!$H:$H,Transactions!$F:$F,YearlyReport!$A90,Transactions!$B:$B,"&gt;="&amp;F$11,Transactions!$B:$B,"&lt;="&amp;F$12)</f>
        <v>0</v>
      </c>
      <c r="G90" s="161">
        <f>-SUMIFS(Transactions!$I:$I,Transactions!$F:$F,YearlyReport!$A90,Transactions!$B:$B,"&gt;="&amp;G$11,Transactions!$B:$B,"&lt;="&amp;G$12)+SUMIFS(Transactions!$H:$H,Transactions!$F:$F,YearlyReport!$A90,Transactions!$B:$B,"&gt;="&amp;G$11,Transactions!$B:$B,"&lt;="&amp;G$12)</f>
        <v>0</v>
      </c>
      <c r="H90" s="161">
        <f>-SUMIFS(Transactions!$I:$I,Transactions!$F:$F,YearlyReport!$A90,Transactions!$B:$B,"&gt;="&amp;H$11,Transactions!$B:$B,"&lt;="&amp;H$12)+SUMIFS(Transactions!$H:$H,Transactions!$F:$F,YearlyReport!$A90,Transactions!$B:$B,"&gt;="&amp;H$11,Transactions!$B:$B,"&lt;="&amp;H$12)</f>
        <v>0</v>
      </c>
      <c r="I90" s="161">
        <f>-SUMIFS(Transactions!$I:$I,Transactions!$F:$F,YearlyReport!$A90,Transactions!$B:$B,"&gt;="&amp;I$11,Transactions!$B:$B,"&lt;="&amp;I$12)+SUMIFS(Transactions!$H:$H,Transactions!$F:$F,YearlyReport!$A90,Transactions!$B:$B,"&gt;="&amp;I$11,Transactions!$B:$B,"&lt;="&amp;I$12)</f>
        <v>0</v>
      </c>
      <c r="J90" s="161">
        <f>-SUMIFS(Transactions!$I:$I,Transactions!$F:$F,YearlyReport!$A90,Transactions!$B:$B,"&gt;="&amp;J$11,Transactions!$B:$B,"&lt;="&amp;J$12)+SUMIFS(Transactions!$H:$H,Transactions!$F:$F,YearlyReport!$A90,Transactions!$B:$B,"&gt;="&amp;J$11,Transactions!$B:$B,"&lt;="&amp;J$12)</f>
        <v>0</v>
      </c>
      <c r="K90" s="161">
        <f>-SUMIFS(Transactions!$I:$I,Transactions!$F:$F,YearlyReport!$A90,Transactions!$B:$B,"&gt;="&amp;K$11,Transactions!$B:$B,"&lt;="&amp;K$12)+SUMIFS(Transactions!$H:$H,Transactions!$F:$F,YearlyReport!$A90,Transactions!$B:$B,"&gt;="&amp;K$11,Transactions!$B:$B,"&lt;="&amp;K$12)</f>
        <v>0</v>
      </c>
      <c r="L90" s="161">
        <f>-SUMIFS(Transactions!$I:$I,Transactions!$F:$F,YearlyReport!$A90,Transactions!$B:$B,"&gt;="&amp;L$11,Transactions!$B:$B,"&lt;="&amp;L$12)+SUMIFS(Transactions!$H:$H,Transactions!$F:$F,YearlyReport!$A90,Transactions!$B:$B,"&gt;="&amp;L$11,Transactions!$B:$B,"&lt;="&amp;L$12)</f>
        <v>0</v>
      </c>
      <c r="M90" s="161">
        <f>-SUMIFS(Transactions!$I:$I,Transactions!$F:$F,YearlyReport!$A90,Transactions!$B:$B,"&gt;="&amp;M$11,Transactions!$B:$B,"&lt;="&amp;M$12)+SUMIFS(Transactions!$H:$H,Transactions!$F:$F,YearlyReport!$A90,Transactions!$B:$B,"&gt;="&amp;M$11,Transactions!$B:$B,"&lt;="&amp;M$12)</f>
        <v>0</v>
      </c>
      <c r="N90" s="21">
        <f>SUM(B90:M90)</f>
        <v>0</v>
      </c>
      <c r="O90" s="21">
        <f>N90/COLUMNS(B90:M90)</f>
        <v>0</v>
      </c>
    </row>
    <row r="91" spans="1:15" s="25" customFormat="1" ht="12" x14ac:dyDescent="0.35">
      <c r="A91" s="25" t="s">
        <v>101</v>
      </c>
      <c r="B91" s="161">
        <f>-SUMIFS(Transactions!$I:$I,Transactions!$F:$F,YearlyReport!$A91,Transactions!$B:$B,"&gt;="&amp;B$11,Transactions!$B:$B,"&lt;="&amp;B$12)+SUMIFS(Transactions!$H:$H,Transactions!$F:$F,YearlyReport!$A91,Transactions!$B:$B,"&gt;="&amp;B$11,Transactions!$B:$B,"&lt;="&amp;B$12)</f>
        <v>0</v>
      </c>
      <c r="C91" s="161">
        <f>-SUMIFS(Transactions!$I:$I,Transactions!$F:$F,YearlyReport!$A91,Transactions!$B:$B,"&gt;="&amp;C$11,Transactions!$B:$B,"&lt;="&amp;C$12)+SUMIFS(Transactions!$H:$H,Transactions!$F:$F,YearlyReport!$A91,Transactions!$B:$B,"&gt;="&amp;C$11,Transactions!$B:$B,"&lt;="&amp;C$12)</f>
        <v>0</v>
      </c>
      <c r="D91" s="161">
        <f>-SUMIFS(Transactions!$I:$I,Transactions!$F:$F,YearlyReport!$A91,Transactions!$B:$B,"&gt;="&amp;D$11,Transactions!$B:$B,"&lt;="&amp;D$12)+SUMIFS(Transactions!$H:$H,Transactions!$F:$F,YearlyReport!$A91,Transactions!$B:$B,"&gt;="&amp;D$11,Transactions!$B:$B,"&lt;="&amp;D$12)</f>
        <v>0</v>
      </c>
      <c r="E91" s="161">
        <f>-SUMIFS(Transactions!$I:$I,Transactions!$F:$F,YearlyReport!$A91,Transactions!$B:$B,"&gt;="&amp;E$11,Transactions!$B:$B,"&lt;="&amp;E$12)+SUMIFS(Transactions!$H:$H,Transactions!$F:$F,YearlyReport!$A91,Transactions!$B:$B,"&gt;="&amp;E$11,Transactions!$B:$B,"&lt;="&amp;E$12)</f>
        <v>0</v>
      </c>
      <c r="F91" s="161">
        <f>-SUMIFS(Transactions!$I:$I,Transactions!$F:$F,YearlyReport!$A91,Transactions!$B:$B,"&gt;="&amp;F$11,Transactions!$B:$B,"&lt;="&amp;F$12)+SUMIFS(Transactions!$H:$H,Transactions!$F:$F,YearlyReport!$A91,Transactions!$B:$B,"&gt;="&amp;F$11,Transactions!$B:$B,"&lt;="&amp;F$12)</f>
        <v>0</v>
      </c>
      <c r="G91" s="161">
        <f>-SUMIFS(Transactions!$I:$I,Transactions!$F:$F,YearlyReport!$A91,Transactions!$B:$B,"&gt;="&amp;G$11,Transactions!$B:$B,"&lt;="&amp;G$12)+SUMIFS(Transactions!$H:$H,Transactions!$F:$F,YearlyReport!$A91,Transactions!$B:$B,"&gt;="&amp;G$11,Transactions!$B:$B,"&lt;="&amp;G$12)</f>
        <v>0</v>
      </c>
      <c r="H91" s="161">
        <f>-SUMIFS(Transactions!$I:$I,Transactions!$F:$F,YearlyReport!$A91,Transactions!$B:$B,"&gt;="&amp;H$11,Transactions!$B:$B,"&lt;="&amp;H$12)+SUMIFS(Transactions!$H:$H,Transactions!$F:$F,YearlyReport!$A91,Transactions!$B:$B,"&gt;="&amp;H$11,Transactions!$B:$B,"&lt;="&amp;H$12)</f>
        <v>0</v>
      </c>
      <c r="I91" s="161">
        <f>-SUMIFS(Transactions!$I:$I,Transactions!$F:$F,YearlyReport!$A91,Transactions!$B:$B,"&gt;="&amp;I$11,Transactions!$B:$B,"&lt;="&amp;I$12)+SUMIFS(Transactions!$H:$H,Transactions!$F:$F,YearlyReport!$A91,Transactions!$B:$B,"&gt;="&amp;I$11,Transactions!$B:$B,"&lt;="&amp;I$12)</f>
        <v>0</v>
      </c>
      <c r="J91" s="161">
        <f>-SUMIFS(Transactions!$I:$I,Transactions!$F:$F,YearlyReport!$A91,Transactions!$B:$B,"&gt;="&amp;J$11,Transactions!$B:$B,"&lt;="&amp;J$12)+SUMIFS(Transactions!$H:$H,Transactions!$F:$F,YearlyReport!$A91,Transactions!$B:$B,"&gt;="&amp;J$11,Transactions!$B:$B,"&lt;="&amp;J$12)</f>
        <v>0</v>
      </c>
      <c r="K91" s="161">
        <f>-SUMIFS(Transactions!$I:$I,Transactions!$F:$F,YearlyReport!$A91,Transactions!$B:$B,"&gt;="&amp;K$11,Transactions!$B:$B,"&lt;="&amp;K$12)+SUMIFS(Transactions!$H:$H,Transactions!$F:$F,YearlyReport!$A91,Transactions!$B:$B,"&gt;="&amp;K$11,Transactions!$B:$B,"&lt;="&amp;K$12)</f>
        <v>0</v>
      </c>
      <c r="L91" s="161">
        <f>-SUMIFS(Transactions!$I:$I,Transactions!$F:$F,YearlyReport!$A91,Transactions!$B:$B,"&gt;="&amp;L$11,Transactions!$B:$B,"&lt;="&amp;L$12)+SUMIFS(Transactions!$H:$H,Transactions!$F:$F,YearlyReport!$A91,Transactions!$B:$B,"&gt;="&amp;L$11,Transactions!$B:$B,"&lt;="&amp;L$12)</f>
        <v>0</v>
      </c>
      <c r="M91" s="161">
        <f>-SUMIFS(Transactions!$I:$I,Transactions!$F:$F,YearlyReport!$A91,Transactions!$B:$B,"&gt;="&amp;M$11,Transactions!$B:$B,"&lt;="&amp;M$12)+SUMIFS(Transactions!$H:$H,Transactions!$F:$F,YearlyReport!$A91,Transactions!$B:$B,"&gt;="&amp;M$11,Transactions!$B:$B,"&lt;="&amp;M$12)</f>
        <v>0</v>
      </c>
      <c r="N91" s="21">
        <f t="shared" si="36"/>
        <v>0</v>
      </c>
      <c r="O91" s="21">
        <f t="shared" si="37"/>
        <v>0</v>
      </c>
    </row>
    <row r="92" spans="1:15" s="25" customFormat="1" ht="12" x14ac:dyDescent="0.35">
      <c r="A92" s="25" t="s">
        <v>125</v>
      </c>
      <c r="B92" s="162">
        <f>-SUMIFS(Transactions!$I:$I,Transactions!$F:$F,YearlyReport!$A92,Transactions!$B:$B,"&gt;="&amp;B$11,Transactions!$B:$B,"&lt;="&amp;B$12)+SUMIFS(Transactions!$H:$H,Transactions!$F:$F,YearlyReport!$A92,Transactions!$B:$B,"&gt;="&amp;B$11,Transactions!$B:$B,"&lt;="&amp;B$12)</f>
        <v>0</v>
      </c>
      <c r="C92" s="162">
        <f>-SUMIFS(Transactions!$I:$I,Transactions!$F:$F,YearlyReport!$A92,Transactions!$B:$B,"&gt;="&amp;C$11,Transactions!$B:$B,"&lt;="&amp;C$12)+SUMIFS(Transactions!$H:$H,Transactions!$F:$F,YearlyReport!$A92,Transactions!$B:$B,"&gt;="&amp;C$11,Transactions!$B:$B,"&lt;="&amp;C$12)</f>
        <v>0</v>
      </c>
      <c r="D92" s="162">
        <f>-SUMIFS(Transactions!$I:$I,Transactions!$F:$F,YearlyReport!$A92,Transactions!$B:$B,"&gt;="&amp;D$11,Transactions!$B:$B,"&lt;="&amp;D$12)+SUMIFS(Transactions!$H:$H,Transactions!$F:$F,YearlyReport!$A92,Transactions!$B:$B,"&gt;="&amp;D$11,Transactions!$B:$B,"&lt;="&amp;D$12)</f>
        <v>0</v>
      </c>
      <c r="E92" s="162">
        <f>-SUMIFS(Transactions!$I:$I,Transactions!$F:$F,YearlyReport!$A92,Transactions!$B:$B,"&gt;="&amp;E$11,Transactions!$B:$B,"&lt;="&amp;E$12)+SUMIFS(Transactions!$H:$H,Transactions!$F:$F,YearlyReport!$A92,Transactions!$B:$B,"&gt;="&amp;E$11,Transactions!$B:$B,"&lt;="&amp;E$12)</f>
        <v>0</v>
      </c>
      <c r="F92" s="162">
        <f>-SUMIFS(Transactions!$I:$I,Transactions!$F:$F,YearlyReport!$A92,Transactions!$B:$B,"&gt;="&amp;F$11,Transactions!$B:$B,"&lt;="&amp;F$12)+SUMIFS(Transactions!$H:$H,Transactions!$F:$F,YearlyReport!$A92,Transactions!$B:$B,"&gt;="&amp;F$11,Transactions!$B:$B,"&lt;="&amp;F$12)</f>
        <v>0</v>
      </c>
      <c r="G92" s="162">
        <f>-SUMIFS(Transactions!$I:$I,Transactions!$F:$F,YearlyReport!$A92,Transactions!$B:$B,"&gt;="&amp;G$11,Transactions!$B:$B,"&lt;="&amp;G$12)+SUMIFS(Transactions!$H:$H,Transactions!$F:$F,YearlyReport!$A92,Transactions!$B:$B,"&gt;="&amp;G$11,Transactions!$B:$B,"&lt;="&amp;G$12)</f>
        <v>0</v>
      </c>
      <c r="H92" s="162">
        <f>-SUMIFS(Transactions!$I:$I,Transactions!$F:$F,YearlyReport!$A92,Transactions!$B:$B,"&gt;="&amp;H$11,Transactions!$B:$B,"&lt;="&amp;H$12)+SUMIFS(Transactions!$H:$H,Transactions!$F:$F,YearlyReport!$A92,Transactions!$B:$B,"&gt;="&amp;H$11,Transactions!$B:$B,"&lt;="&amp;H$12)</f>
        <v>0</v>
      </c>
      <c r="I92" s="162">
        <f>-SUMIFS(Transactions!$I:$I,Transactions!$F:$F,YearlyReport!$A92,Transactions!$B:$B,"&gt;="&amp;I$11,Transactions!$B:$B,"&lt;="&amp;I$12)+SUMIFS(Transactions!$H:$H,Transactions!$F:$F,YearlyReport!$A92,Transactions!$B:$B,"&gt;="&amp;I$11,Transactions!$B:$B,"&lt;="&amp;I$12)</f>
        <v>0</v>
      </c>
      <c r="J92" s="162">
        <f>-SUMIFS(Transactions!$I:$I,Transactions!$F:$F,YearlyReport!$A92,Transactions!$B:$B,"&gt;="&amp;J$11,Transactions!$B:$B,"&lt;="&amp;J$12)+SUMIFS(Transactions!$H:$H,Transactions!$F:$F,YearlyReport!$A92,Transactions!$B:$B,"&gt;="&amp;J$11,Transactions!$B:$B,"&lt;="&amp;J$12)</f>
        <v>0</v>
      </c>
      <c r="K92" s="162">
        <f>-SUMIFS(Transactions!$I:$I,Transactions!$F:$F,YearlyReport!$A92,Transactions!$B:$B,"&gt;="&amp;K$11,Transactions!$B:$B,"&lt;="&amp;K$12)+SUMIFS(Transactions!$H:$H,Transactions!$F:$F,YearlyReport!$A92,Transactions!$B:$B,"&gt;="&amp;K$11,Transactions!$B:$B,"&lt;="&amp;K$12)</f>
        <v>0</v>
      </c>
      <c r="L92" s="162">
        <f>-SUMIFS(Transactions!$I:$I,Transactions!$F:$F,YearlyReport!$A92,Transactions!$B:$B,"&gt;="&amp;L$11,Transactions!$B:$B,"&lt;="&amp;L$12)+SUMIFS(Transactions!$H:$H,Transactions!$F:$F,YearlyReport!$A92,Transactions!$B:$B,"&gt;="&amp;L$11,Transactions!$B:$B,"&lt;="&amp;L$12)</f>
        <v>0</v>
      </c>
      <c r="M92" s="162">
        <f>-SUMIFS(Transactions!$I:$I,Transactions!$F:$F,YearlyReport!$A92,Transactions!$B:$B,"&gt;="&amp;M$11,Transactions!$B:$B,"&lt;="&amp;M$12)+SUMIFS(Transactions!$H:$H,Transactions!$F:$F,YearlyReport!$A92,Transactions!$B:$B,"&gt;="&amp;M$11,Transactions!$B:$B,"&lt;="&amp;M$12)</f>
        <v>0</v>
      </c>
      <c r="N92" s="21">
        <f t="shared" si="36"/>
        <v>0</v>
      </c>
      <c r="O92" s="21">
        <f t="shared" si="37"/>
        <v>0</v>
      </c>
    </row>
    <row r="93" spans="1:15" s="25" customFormat="1" ht="12" x14ac:dyDescent="0.35">
      <c r="A93" s="105" t="str">
        <f>"Total "&amp;A85</f>
        <v>Total DAILY LIVING</v>
      </c>
      <c r="B93" s="106">
        <f t="shared" ref="B93:M93" si="38">SUM(B85:B92)</f>
        <v>77.7</v>
      </c>
      <c r="C93" s="106">
        <f t="shared" si="38"/>
        <v>0</v>
      </c>
      <c r="D93" s="106">
        <f t="shared" si="38"/>
        <v>0</v>
      </c>
      <c r="E93" s="106">
        <f t="shared" si="38"/>
        <v>0</v>
      </c>
      <c r="F93" s="106">
        <f t="shared" si="38"/>
        <v>0</v>
      </c>
      <c r="G93" s="106">
        <f t="shared" si="38"/>
        <v>0</v>
      </c>
      <c r="H93" s="106">
        <f t="shared" si="38"/>
        <v>0</v>
      </c>
      <c r="I93" s="106">
        <f t="shared" si="38"/>
        <v>0</v>
      </c>
      <c r="J93" s="106">
        <f t="shared" si="38"/>
        <v>0</v>
      </c>
      <c r="K93" s="106">
        <f t="shared" si="38"/>
        <v>0</v>
      </c>
      <c r="L93" s="106">
        <f t="shared" si="38"/>
        <v>0</v>
      </c>
      <c r="M93" s="106">
        <f t="shared" si="38"/>
        <v>0</v>
      </c>
      <c r="N93" s="106">
        <f t="shared" si="36"/>
        <v>77.7</v>
      </c>
      <c r="O93" s="106">
        <f t="shared" si="37"/>
        <v>6.4750000000000005</v>
      </c>
    </row>
    <row r="94" spans="1:15" s="25" customFormat="1" ht="12" x14ac:dyDescent="0.35">
      <c r="A94" s="38" t="s">
        <v>190</v>
      </c>
      <c r="B94" s="39">
        <f t="shared" ref="B94:O94" si="39">IF(B$5&gt;0,B93/B$5," - ")</f>
        <v>7.8224731498894584E-3</v>
      </c>
      <c r="C94" s="39" t="str">
        <f t="shared" si="39"/>
        <v xml:space="preserve"> - </v>
      </c>
      <c r="D94" s="39" t="str">
        <f t="shared" si="39"/>
        <v xml:space="preserve"> - </v>
      </c>
      <c r="E94" s="39" t="str">
        <f t="shared" si="39"/>
        <v xml:space="preserve"> - </v>
      </c>
      <c r="F94" s="39" t="str">
        <f t="shared" si="39"/>
        <v xml:space="preserve"> - </v>
      </c>
      <c r="G94" s="39" t="str">
        <f t="shared" si="39"/>
        <v xml:space="preserve"> - </v>
      </c>
      <c r="H94" s="39" t="str">
        <f t="shared" si="39"/>
        <v xml:space="preserve"> - </v>
      </c>
      <c r="I94" s="39" t="str">
        <f t="shared" si="39"/>
        <v xml:space="preserve"> - </v>
      </c>
      <c r="J94" s="39" t="str">
        <f t="shared" si="39"/>
        <v xml:space="preserve"> - </v>
      </c>
      <c r="K94" s="39" t="str">
        <f t="shared" si="39"/>
        <v xml:space="preserve"> - </v>
      </c>
      <c r="L94" s="39" t="str">
        <f t="shared" si="39"/>
        <v xml:space="preserve"> - </v>
      </c>
      <c r="M94" s="39" t="str">
        <f t="shared" si="39"/>
        <v xml:space="preserve"> - </v>
      </c>
      <c r="N94" s="39">
        <f t="shared" si="39"/>
        <v>7.8224731498894584E-3</v>
      </c>
      <c r="O94" s="39">
        <f t="shared" si="39"/>
        <v>7.8224731498894584E-3</v>
      </c>
    </row>
    <row r="95" spans="1:15" s="25" customFormat="1" x14ac:dyDescent="0.35">
      <c r="A95" s="107" t="s">
        <v>108</v>
      </c>
      <c r="B95" s="108"/>
      <c r="C95" s="108"/>
      <c r="D95" s="108"/>
      <c r="E95" s="108"/>
      <c r="F95" s="108"/>
      <c r="G95" s="108"/>
      <c r="H95" s="108"/>
      <c r="I95" s="108"/>
      <c r="J95" s="108"/>
      <c r="K95" s="108"/>
      <c r="L95" s="108"/>
      <c r="M95" s="108"/>
      <c r="N95" s="108"/>
      <c r="O95" s="108"/>
    </row>
    <row r="96" spans="1:15" s="25" customFormat="1" ht="12" x14ac:dyDescent="0.35">
      <c r="A96" s="25" t="s">
        <v>324</v>
      </c>
      <c r="B96" s="160">
        <f>-SUMIFS(Transactions!$I:$I,Transactions!$F:$F,YearlyReport!$A96,Transactions!$B:$B,"&gt;="&amp;B$11,Transactions!$B:$B,"&lt;="&amp;B$12)+SUMIFS(Transactions!$H:$H,Transactions!$F:$F,YearlyReport!$A96,Transactions!$B:$B,"&gt;="&amp;B$11,Transactions!$B:$B,"&lt;="&amp;B$12)</f>
        <v>0</v>
      </c>
      <c r="C96" s="160">
        <f>-SUMIFS(Transactions!$I:$I,Transactions!$F:$F,YearlyReport!$A96,Transactions!$B:$B,"&gt;="&amp;C$11,Transactions!$B:$B,"&lt;="&amp;C$12)+SUMIFS(Transactions!$H:$H,Transactions!$F:$F,YearlyReport!$A96,Transactions!$B:$B,"&gt;="&amp;C$11,Transactions!$B:$B,"&lt;="&amp;C$12)</f>
        <v>0</v>
      </c>
      <c r="D96" s="160">
        <f>-SUMIFS(Transactions!$I:$I,Transactions!$F:$F,YearlyReport!$A96,Transactions!$B:$B,"&gt;="&amp;D$11,Transactions!$B:$B,"&lt;="&amp;D$12)+SUMIFS(Transactions!$H:$H,Transactions!$F:$F,YearlyReport!$A96,Transactions!$B:$B,"&gt;="&amp;D$11,Transactions!$B:$B,"&lt;="&amp;D$12)</f>
        <v>0</v>
      </c>
      <c r="E96" s="160">
        <f>-SUMIFS(Transactions!$I:$I,Transactions!$F:$F,YearlyReport!$A96,Transactions!$B:$B,"&gt;="&amp;E$11,Transactions!$B:$B,"&lt;="&amp;E$12)+SUMIFS(Transactions!$H:$H,Transactions!$F:$F,YearlyReport!$A96,Transactions!$B:$B,"&gt;="&amp;E$11,Transactions!$B:$B,"&lt;="&amp;E$12)</f>
        <v>0</v>
      </c>
      <c r="F96" s="160">
        <f>-SUMIFS(Transactions!$I:$I,Transactions!$F:$F,YearlyReport!$A96,Transactions!$B:$B,"&gt;="&amp;F$11,Transactions!$B:$B,"&lt;="&amp;F$12)+SUMIFS(Transactions!$H:$H,Transactions!$F:$F,YearlyReport!$A96,Transactions!$B:$B,"&gt;="&amp;F$11,Transactions!$B:$B,"&lt;="&amp;F$12)</f>
        <v>0</v>
      </c>
      <c r="G96" s="160">
        <f>-SUMIFS(Transactions!$I:$I,Transactions!$F:$F,YearlyReport!$A96,Transactions!$B:$B,"&gt;="&amp;G$11,Transactions!$B:$B,"&lt;="&amp;G$12)+SUMIFS(Transactions!$H:$H,Transactions!$F:$F,YearlyReport!$A96,Transactions!$B:$B,"&gt;="&amp;G$11,Transactions!$B:$B,"&lt;="&amp;G$12)</f>
        <v>0</v>
      </c>
      <c r="H96" s="160">
        <f>-SUMIFS(Transactions!$I:$I,Transactions!$F:$F,YearlyReport!$A96,Transactions!$B:$B,"&gt;="&amp;H$11,Transactions!$B:$B,"&lt;="&amp;H$12)+SUMIFS(Transactions!$H:$H,Transactions!$F:$F,YearlyReport!$A96,Transactions!$B:$B,"&gt;="&amp;H$11,Transactions!$B:$B,"&lt;="&amp;H$12)</f>
        <v>0</v>
      </c>
      <c r="I96" s="160">
        <f>-SUMIFS(Transactions!$I:$I,Transactions!$F:$F,YearlyReport!$A96,Transactions!$B:$B,"&gt;="&amp;I$11,Transactions!$B:$B,"&lt;="&amp;I$12)+SUMIFS(Transactions!$H:$H,Transactions!$F:$F,YearlyReport!$A96,Transactions!$B:$B,"&gt;="&amp;I$11,Transactions!$B:$B,"&lt;="&amp;I$12)</f>
        <v>0</v>
      </c>
      <c r="J96" s="160">
        <f>-SUMIFS(Transactions!$I:$I,Transactions!$F:$F,YearlyReport!$A96,Transactions!$B:$B,"&gt;="&amp;J$11,Transactions!$B:$B,"&lt;="&amp;J$12)+SUMIFS(Transactions!$H:$H,Transactions!$F:$F,YearlyReport!$A96,Transactions!$B:$B,"&gt;="&amp;J$11,Transactions!$B:$B,"&lt;="&amp;J$12)</f>
        <v>0</v>
      </c>
      <c r="K96" s="160">
        <f>-SUMIFS(Transactions!$I:$I,Transactions!$F:$F,YearlyReport!$A96,Transactions!$B:$B,"&gt;="&amp;K$11,Transactions!$B:$B,"&lt;="&amp;K$12)+SUMIFS(Transactions!$H:$H,Transactions!$F:$F,YearlyReport!$A96,Transactions!$B:$B,"&gt;="&amp;K$11,Transactions!$B:$B,"&lt;="&amp;K$12)</f>
        <v>0</v>
      </c>
      <c r="L96" s="160">
        <f>-SUMIFS(Transactions!$I:$I,Transactions!$F:$F,YearlyReport!$A96,Transactions!$B:$B,"&gt;="&amp;L$11,Transactions!$B:$B,"&lt;="&amp;L$12)+SUMIFS(Transactions!$H:$H,Transactions!$F:$F,YearlyReport!$A96,Transactions!$B:$B,"&gt;="&amp;L$11,Transactions!$B:$B,"&lt;="&amp;L$12)</f>
        <v>0</v>
      </c>
      <c r="M96" s="160">
        <f>-SUMIFS(Transactions!$I:$I,Transactions!$F:$F,YearlyReport!$A96,Transactions!$B:$B,"&gt;="&amp;M$11,Transactions!$B:$B,"&lt;="&amp;M$12)+SUMIFS(Transactions!$H:$H,Transactions!$F:$F,YearlyReport!$A96,Transactions!$B:$B,"&gt;="&amp;M$11,Transactions!$B:$B,"&lt;="&amp;M$12)</f>
        <v>0</v>
      </c>
      <c r="N96" s="21">
        <f>SUM(B96:M96)</f>
        <v>0</v>
      </c>
      <c r="O96" s="21">
        <f>N96/COLUMNS(B96:M96)</f>
        <v>0</v>
      </c>
    </row>
    <row r="97" spans="1:15" s="25" customFormat="1" ht="12" x14ac:dyDescent="0.35">
      <c r="A97" s="25" t="s">
        <v>70</v>
      </c>
      <c r="B97" s="161">
        <f>-SUMIFS(Transactions!$I:$I,Transactions!$F:$F,YearlyReport!$A97,Transactions!$B:$B,"&gt;="&amp;B$11,Transactions!$B:$B,"&lt;="&amp;B$12)+SUMIFS(Transactions!$H:$H,Transactions!$F:$F,YearlyReport!$A97,Transactions!$B:$B,"&gt;="&amp;B$11,Transactions!$B:$B,"&lt;="&amp;B$12)</f>
        <v>0</v>
      </c>
      <c r="C97" s="161">
        <f>-SUMIFS(Transactions!$I:$I,Transactions!$F:$F,YearlyReport!$A97,Transactions!$B:$B,"&gt;="&amp;C$11,Transactions!$B:$B,"&lt;="&amp;C$12)+SUMIFS(Transactions!$H:$H,Transactions!$F:$F,YearlyReport!$A97,Transactions!$B:$B,"&gt;="&amp;C$11,Transactions!$B:$B,"&lt;="&amp;C$12)</f>
        <v>0</v>
      </c>
      <c r="D97" s="161">
        <f>-SUMIFS(Transactions!$I:$I,Transactions!$F:$F,YearlyReport!$A97,Transactions!$B:$B,"&gt;="&amp;D$11,Transactions!$B:$B,"&lt;="&amp;D$12)+SUMIFS(Transactions!$H:$H,Transactions!$F:$F,YearlyReport!$A97,Transactions!$B:$B,"&gt;="&amp;D$11,Transactions!$B:$B,"&lt;="&amp;D$12)</f>
        <v>0</v>
      </c>
      <c r="E97" s="161">
        <f>-SUMIFS(Transactions!$I:$I,Transactions!$F:$F,YearlyReport!$A97,Transactions!$B:$B,"&gt;="&amp;E$11,Transactions!$B:$B,"&lt;="&amp;E$12)+SUMIFS(Transactions!$H:$H,Transactions!$F:$F,YearlyReport!$A97,Transactions!$B:$B,"&gt;="&amp;E$11,Transactions!$B:$B,"&lt;="&amp;E$12)</f>
        <v>0</v>
      </c>
      <c r="F97" s="161">
        <f>-SUMIFS(Transactions!$I:$I,Transactions!$F:$F,YearlyReport!$A97,Transactions!$B:$B,"&gt;="&amp;F$11,Transactions!$B:$B,"&lt;="&amp;F$12)+SUMIFS(Transactions!$H:$H,Transactions!$F:$F,YearlyReport!$A97,Transactions!$B:$B,"&gt;="&amp;F$11,Transactions!$B:$B,"&lt;="&amp;F$12)</f>
        <v>0</v>
      </c>
      <c r="G97" s="161">
        <f>-SUMIFS(Transactions!$I:$I,Transactions!$F:$F,YearlyReport!$A97,Transactions!$B:$B,"&gt;="&amp;G$11,Transactions!$B:$B,"&lt;="&amp;G$12)+SUMIFS(Transactions!$H:$H,Transactions!$F:$F,YearlyReport!$A97,Transactions!$B:$B,"&gt;="&amp;G$11,Transactions!$B:$B,"&lt;="&amp;G$12)</f>
        <v>0</v>
      </c>
      <c r="H97" s="161">
        <f>-SUMIFS(Transactions!$I:$I,Transactions!$F:$F,YearlyReport!$A97,Transactions!$B:$B,"&gt;="&amp;H$11,Transactions!$B:$B,"&lt;="&amp;H$12)+SUMIFS(Transactions!$H:$H,Transactions!$F:$F,YearlyReport!$A97,Transactions!$B:$B,"&gt;="&amp;H$11,Transactions!$B:$B,"&lt;="&amp;H$12)</f>
        <v>0</v>
      </c>
      <c r="I97" s="161">
        <f>-SUMIFS(Transactions!$I:$I,Transactions!$F:$F,YearlyReport!$A97,Transactions!$B:$B,"&gt;="&amp;I$11,Transactions!$B:$B,"&lt;="&amp;I$12)+SUMIFS(Transactions!$H:$H,Transactions!$F:$F,YearlyReport!$A97,Transactions!$B:$B,"&gt;="&amp;I$11,Transactions!$B:$B,"&lt;="&amp;I$12)</f>
        <v>0</v>
      </c>
      <c r="J97" s="161">
        <f>-SUMIFS(Transactions!$I:$I,Transactions!$F:$F,YearlyReport!$A97,Transactions!$B:$B,"&gt;="&amp;J$11,Transactions!$B:$B,"&lt;="&amp;J$12)+SUMIFS(Transactions!$H:$H,Transactions!$F:$F,YearlyReport!$A97,Transactions!$B:$B,"&gt;="&amp;J$11,Transactions!$B:$B,"&lt;="&amp;J$12)</f>
        <v>0</v>
      </c>
      <c r="K97" s="161">
        <f>-SUMIFS(Transactions!$I:$I,Transactions!$F:$F,YearlyReport!$A97,Transactions!$B:$B,"&gt;="&amp;K$11,Transactions!$B:$B,"&lt;="&amp;K$12)+SUMIFS(Transactions!$H:$H,Transactions!$F:$F,YearlyReport!$A97,Transactions!$B:$B,"&gt;="&amp;K$11,Transactions!$B:$B,"&lt;="&amp;K$12)</f>
        <v>0</v>
      </c>
      <c r="L97" s="161">
        <f>-SUMIFS(Transactions!$I:$I,Transactions!$F:$F,YearlyReport!$A97,Transactions!$B:$B,"&gt;="&amp;L$11,Transactions!$B:$B,"&lt;="&amp;L$12)+SUMIFS(Transactions!$H:$H,Transactions!$F:$F,YearlyReport!$A97,Transactions!$B:$B,"&gt;="&amp;L$11,Transactions!$B:$B,"&lt;="&amp;L$12)</f>
        <v>0</v>
      </c>
      <c r="M97" s="161">
        <f>-SUMIFS(Transactions!$I:$I,Transactions!$F:$F,YearlyReport!$A97,Transactions!$B:$B,"&gt;="&amp;M$11,Transactions!$B:$B,"&lt;="&amp;M$12)+SUMIFS(Transactions!$H:$H,Transactions!$F:$F,YearlyReport!$A97,Transactions!$B:$B,"&gt;="&amp;M$11,Transactions!$B:$B,"&lt;="&amp;M$12)</f>
        <v>0</v>
      </c>
      <c r="N97" s="21">
        <f t="shared" ref="N97:N101" si="40">SUM(B97:M97)</f>
        <v>0</v>
      </c>
      <c r="O97" s="21">
        <f t="shared" ref="O97:O101" si="41">N97/COLUMNS(B97:M97)</f>
        <v>0</v>
      </c>
    </row>
    <row r="98" spans="1:15" s="25" customFormat="1" ht="12" x14ac:dyDescent="0.35">
      <c r="A98" s="25" t="s">
        <v>438</v>
      </c>
      <c r="B98" s="161">
        <f>-SUMIFS(Transactions!$I:$I,Transactions!$F:$F,YearlyReport!$A98,Transactions!$B:$B,"&gt;="&amp;B$11,Transactions!$B:$B,"&lt;="&amp;B$12)+SUMIFS(Transactions!$H:$H,Transactions!$F:$F,YearlyReport!$A98,Transactions!$B:$B,"&gt;="&amp;B$11,Transactions!$B:$B,"&lt;="&amp;B$12)</f>
        <v>0</v>
      </c>
      <c r="C98" s="161">
        <f>-SUMIFS(Transactions!$I:$I,Transactions!$F:$F,YearlyReport!$A98,Transactions!$B:$B,"&gt;="&amp;C$11,Transactions!$B:$B,"&lt;="&amp;C$12)+SUMIFS(Transactions!$H:$H,Transactions!$F:$F,YearlyReport!$A98,Transactions!$B:$B,"&gt;="&amp;C$11,Transactions!$B:$B,"&lt;="&amp;C$12)</f>
        <v>0</v>
      </c>
      <c r="D98" s="161">
        <f>-SUMIFS(Transactions!$I:$I,Transactions!$F:$F,YearlyReport!$A98,Transactions!$B:$B,"&gt;="&amp;D$11,Transactions!$B:$B,"&lt;="&amp;D$12)+SUMIFS(Transactions!$H:$H,Transactions!$F:$F,YearlyReport!$A98,Transactions!$B:$B,"&gt;="&amp;D$11,Transactions!$B:$B,"&lt;="&amp;D$12)</f>
        <v>0</v>
      </c>
      <c r="E98" s="161">
        <f>-SUMIFS(Transactions!$I:$I,Transactions!$F:$F,YearlyReport!$A98,Transactions!$B:$B,"&gt;="&amp;E$11,Transactions!$B:$B,"&lt;="&amp;E$12)+SUMIFS(Transactions!$H:$H,Transactions!$F:$F,YearlyReport!$A98,Transactions!$B:$B,"&gt;="&amp;E$11,Transactions!$B:$B,"&lt;="&amp;E$12)</f>
        <v>0</v>
      </c>
      <c r="F98" s="161">
        <f>-SUMIFS(Transactions!$I:$I,Transactions!$F:$F,YearlyReport!$A98,Transactions!$B:$B,"&gt;="&amp;F$11,Transactions!$B:$B,"&lt;="&amp;F$12)+SUMIFS(Transactions!$H:$H,Transactions!$F:$F,YearlyReport!$A98,Transactions!$B:$B,"&gt;="&amp;F$11,Transactions!$B:$B,"&lt;="&amp;F$12)</f>
        <v>0</v>
      </c>
      <c r="G98" s="161">
        <f>-SUMIFS(Transactions!$I:$I,Transactions!$F:$F,YearlyReport!$A98,Transactions!$B:$B,"&gt;="&amp;G$11,Transactions!$B:$B,"&lt;="&amp;G$12)+SUMIFS(Transactions!$H:$H,Transactions!$F:$F,YearlyReport!$A98,Transactions!$B:$B,"&gt;="&amp;G$11,Transactions!$B:$B,"&lt;="&amp;G$12)</f>
        <v>0</v>
      </c>
      <c r="H98" s="161">
        <f>-SUMIFS(Transactions!$I:$I,Transactions!$F:$F,YearlyReport!$A98,Transactions!$B:$B,"&gt;="&amp;H$11,Transactions!$B:$B,"&lt;="&amp;H$12)+SUMIFS(Transactions!$H:$H,Transactions!$F:$F,YearlyReport!$A98,Transactions!$B:$B,"&gt;="&amp;H$11,Transactions!$B:$B,"&lt;="&amp;H$12)</f>
        <v>0</v>
      </c>
      <c r="I98" s="161">
        <f>-SUMIFS(Transactions!$I:$I,Transactions!$F:$F,YearlyReport!$A98,Transactions!$B:$B,"&gt;="&amp;I$11,Transactions!$B:$B,"&lt;="&amp;I$12)+SUMIFS(Transactions!$H:$H,Transactions!$F:$F,YearlyReport!$A98,Transactions!$B:$B,"&gt;="&amp;I$11,Transactions!$B:$B,"&lt;="&amp;I$12)</f>
        <v>0</v>
      </c>
      <c r="J98" s="161">
        <f>-SUMIFS(Transactions!$I:$I,Transactions!$F:$F,YearlyReport!$A98,Transactions!$B:$B,"&gt;="&amp;J$11,Transactions!$B:$B,"&lt;="&amp;J$12)+SUMIFS(Transactions!$H:$H,Transactions!$F:$F,YearlyReport!$A98,Transactions!$B:$B,"&gt;="&amp;J$11,Transactions!$B:$B,"&lt;="&amp;J$12)</f>
        <v>0</v>
      </c>
      <c r="K98" s="161">
        <f>-SUMIFS(Transactions!$I:$I,Transactions!$F:$F,YearlyReport!$A98,Transactions!$B:$B,"&gt;="&amp;K$11,Transactions!$B:$B,"&lt;="&amp;K$12)+SUMIFS(Transactions!$H:$H,Transactions!$F:$F,YearlyReport!$A98,Transactions!$B:$B,"&gt;="&amp;K$11,Transactions!$B:$B,"&lt;="&amp;K$12)</f>
        <v>0</v>
      </c>
      <c r="L98" s="161">
        <f>-SUMIFS(Transactions!$I:$I,Transactions!$F:$F,YearlyReport!$A98,Transactions!$B:$B,"&gt;="&amp;L$11,Transactions!$B:$B,"&lt;="&amp;L$12)+SUMIFS(Transactions!$H:$H,Transactions!$F:$F,YearlyReport!$A98,Transactions!$B:$B,"&gt;="&amp;L$11,Transactions!$B:$B,"&lt;="&amp;L$12)</f>
        <v>0</v>
      </c>
      <c r="M98" s="161">
        <f>-SUMIFS(Transactions!$I:$I,Transactions!$F:$F,YearlyReport!$A98,Transactions!$B:$B,"&gt;="&amp;M$11,Transactions!$B:$B,"&lt;="&amp;M$12)+SUMIFS(Transactions!$H:$H,Transactions!$F:$F,YearlyReport!$A98,Transactions!$B:$B,"&gt;="&amp;M$11,Transactions!$B:$B,"&lt;="&amp;M$12)</f>
        <v>0</v>
      </c>
      <c r="N98" s="21">
        <f t="shared" si="40"/>
        <v>0</v>
      </c>
      <c r="O98" s="21">
        <f t="shared" si="41"/>
        <v>0</v>
      </c>
    </row>
    <row r="99" spans="1:15" s="25" customFormat="1" ht="12" x14ac:dyDescent="0.35">
      <c r="A99" s="25" t="s">
        <v>109</v>
      </c>
      <c r="B99" s="161">
        <f>-SUMIFS(Transactions!$I:$I,Transactions!$F:$F,YearlyReport!$A99,Transactions!$B:$B,"&gt;="&amp;B$11,Transactions!$B:$B,"&lt;="&amp;B$12)+SUMIFS(Transactions!$H:$H,Transactions!$F:$F,YearlyReport!$A99,Transactions!$B:$B,"&gt;="&amp;B$11,Transactions!$B:$B,"&lt;="&amp;B$12)</f>
        <v>0</v>
      </c>
      <c r="C99" s="161">
        <f>-SUMIFS(Transactions!$I:$I,Transactions!$F:$F,YearlyReport!$A99,Transactions!$B:$B,"&gt;="&amp;C$11,Transactions!$B:$B,"&lt;="&amp;C$12)+SUMIFS(Transactions!$H:$H,Transactions!$F:$F,YearlyReport!$A99,Transactions!$B:$B,"&gt;="&amp;C$11,Transactions!$B:$B,"&lt;="&amp;C$12)</f>
        <v>0</v>
      </c>
      <c r="D99" s="161">
        <f>-SUMIFS(Transactions!$I:$I,Transactions!$F:$F,YearlyReport!$A99,Transactions!$B:$B,"&gt;="&amp;D$11,Transactions!$B:$B,"&lt;="&amp;D$12)+SUMIFS(Transactions!$H:$H,Transactions!$F:$F,YearlyReport!$A99,Transactions!$B:$B,"&gt;="&amp;D$11,Transactions!$B:$B,"&lt;="&amp;D$12)</f>
        <v>0</v>
      </c>
      <c r="E99" s="161">
        <f>-SUMIFS(Transactions!$I:$I,Transactions!$F:$F,YearlyReport!$A99,Transactions!$B:$B,"&gt;="&amp;E$11,Transactions!$B:$B,"&lt;="&amp;E$12)+SUMIFS(Transactions!$H:$H,Transactions!$F:$F,YearlyReport!$A99,Transactions!$B:$B,"&gt;="&amp;E$11,Transactions!$B:$B,"&lt;="&amp;E$12)</f>
        <v>0</v>
      </c>
      <c r="F99" s="161">
        <f>-SUMIFS(Transactions!$I:$I,Transactions!$F:$F,YearlyReport!$A99,Transactions!$B:$B,"&gt;="&amp;F$11,Transactions!$B:$B,"&lt;="&amp;F$12)+SUMIFS(Transactions!$H:$H,Transactions!$F:$F,YearlyReport!$A99,Transactions!$B:$B,"&gt;="&amp;F$11,Transactions!$B:$B,"&lt;="&amp;F$12)</f>
        <v>0</v>
      </c>
      <c r="G99" s="161">
        <f>-SUMIFS(Transactions!$I:$I,Transactions!$F:$F,YearlyReport!$A99,Transactions!$B:$B,"&gt;="&amp;G$11,Transactions!$B:$B,"&lt;="&amp;G$12)+SUMIFS(Transactions!$H:$H,Transactions!$F:$F,YearlyReport!$A99,Transactions!$B:$B,"&gt;="&amp;G$11,Transactions!$B:$B,"&lt;="&amp;G$12)</f>
        <v>0</v>
      </c>
      <c r="H99" s="161">
        <f>-SUMIFS(Transactions!$I:$I,Transactions!$F:$F,YearlyReport!$A99,Transactions!$B:$B,"&gt;="&amp;H$11,Transactions!$B:$B,"&lt;="&amp;H$12)+SUMIFS(Transactions!$H:$H,Transactions!$F:$F,YearlyReport!$A99,Transactions!$B:$B,"&gt;="&amp;H$11,Transactions!$B:$B,"&lt;="&amp;H$12)</f>
        <v>0</v>
      </c>
      <c r="I99" s="161">
        <f>-SUMIFS(Transactions!$I:$I,Transactions!$F:$F,YearlyReport!$A99,Transactions!$B:$B,"&gt;="&amp;I$11,Transactions!$B:$B,"&lt;="&amp;I$12)+SUMIFS(Transactions!$H:$H,Transactions!$F:$F,YearlyReport!$A99,Transactions!$B:$B,"&gt;="&amp;I$11,Transactions!$B:$B,"&lt;="&amp;I$12)</f>
        <v>0</v>
      </c>
      <c r="J99" s="161">
        <f>-SUMIFS(Transactions!$I:$I,Transactions!$F:$F,YearlyReport!$A99,Transactions!$B:$B,"&gt;="&amp;J$11,Transactions!$B:$B,"&lt;="&amp;J$12)+SUMIFS(Transactions!$H:$H,Transactions!$F:$F,YearlyReport!$A99,Transactions!$B:$B,"&gt;="&amp;J$11,Transactions!$B:$B,"&lt;="&amp;J$12)</f>
        <v>0</v>
      </c>
      <c r="K99" s="161">
        <f>-SUMIFS(Transactions!$I:$I,Transactions!$F:$F,YearlyReport!$A99,Transactions!$B:$B,"&gt;="&amp;K$11,Transactions!$B:$B,"&lt;="&amp;K$12)+SUMIFS(Transactions!$H:$H,Transactions!$F:$F,YearlyReport!$A99,Transactions!$B:$B,"&gt;="&amp;K$11,Transactions!$B:$B,"&lt;="&amp;K$12)</f>
        <v>0</v>
      </c>
      <c r="L99" s="161">
        <f>-SUMIFS(Transactions!$I:$I,Transactions!$F:$F,YearlyReport!$A99,Transactions!$B:$B,"&gt;="&amp;L$11,Transactions!$B:$B,"&lt;="&amp;L$12)+SUMIFS(Transactions!$H:$H,Transactions!$F:$F,YearlyReport!$A99,Transactions!$B:$B,"&gt;="&amp;L$11,Transactions!$B:$B,"&lt;="&amp;L$12)</f>
        <v>0</v>
      </c>
      <c r="M99" s="161">
        <f>-SUMIFS(Transactions!$I:$I,Transactions!$F:$F,YearlyReport!$A99,Transactions!$B:$B,"&gt;="&amp;M$11,Transactions!$B:$B,"&lt;="&amp;M$12)+SUMIFS(Transactions!$H:$H,Transactions!$F:$F,YearlyReport!$A99,Transactions!$B:$B,"&gt;="&amp;M$11,Transactions!$B:$B,"&lt;="&amp;M$12)</f>
        <v>0</v>
      </c>
      <c r="N99" s="21">
        <f t="shared" si="40"/>
        <v>0</v>
      </c>
      <c r="O99" s="21">
        <f t="shared" si="41"/>
        <v>0</v>
      </c>
    </row>
    <row r="100" spans="1:15" s="25" customFormat="1" ht="12" x14ac:dyDescent="0.35">
      <c r="A100" s="25" t="s">
        <v>126</v>
      </c>
      <c r="B100" s="162">
        <f>-SUMIFS(Transactions!$I:$I,Transactions!$F:$F,YearlyReport!$A100,Transactions!$B:$B,"&gt;="&amp;B$11,Transactions!$B:$B,"&lt;="&amp;B$12)+SUMIFS(Transactions!$H:$H,Transactions!$F:$F,YearlyReport!$A100,Transactions!$B:$B,"&gt;="&amp;B$11,Transactions!$B:$B,"&lt;="&amp;B$12)</f>
        <v>0</v>
      </c>
      <c r="C100" s="162">
        <f>-SUMIFS(Transactions!$I:$I,Transactions!$F:$F,YearlyReport!$A100,Transactions!$B:$B,"&gt;="&amp;C$11,Transactions!$B:$B,"&lt;="&amp;C$12)+SUMIFS(Transactions!$H:$H,Transactions!$F:$F,YearlyReport!$A100,Transactions!$B:$B,"&gt;="&amp;C$11,Transactions!$B:$B,"&lt;="&amp;C$12)</f>
        <v>0</v>
      </c>
      <c r="D100" s="162">
        <f>-SUMIFS(Transactions!$I:$I,Transactions!$F:$F,YearlyReport!$A100,Transactions!$B:$B,"&gt;="&amp;D$11,Transactions!$B:$B,"&lt;="&amp;D$12)+SUMIFS(Transactions!$H:$H,Transactions!$F:$F,YearlyReport!$A100,Transactions!$B:$B,"&gt;="&amp;D$11,Transactions!$B:$B,"&lt;="&amp;D$12)</f>
        <v>0</v>
      </c>
      <c r="E100" s="162">
        <f>-SUMIFS(Transactions!$I:$I,Transactions!$F:$F,YearlyReport!$A100,Transactions!$B:$B,"&gt;="&amp;E$11,Transactions!$B:$B,"&lt;="&amp;E$12)+SUMIFS(Transactions!$H:$H,Transactions!$F:$F,YearlyReport!$A100,Transactions!$B:$B,"&gt;="&amp;E$11,Transactions!$B:$B,"&lt;="&amp;E$12)</f>
        <v>0</v>
      </c>
      <c r="F100" s="162">
        <f>-SUMIFS(Transactions!$I:$I,Transactions!$F:$F,YearlyReport!$A100,Transactions!$B:$B,"&gt;="&amp;F$11,Transactions!$B:$B,"&lt;="&amp;F$12)+SUMIFS(Transactions!$H:$H,Transactions!$F:$F,YearlyReport!$A100,Transactions!$B:$B,"&gt;="&amp;F$11,Transactions!$B:$B,"&lt;="&amp;F$12)</f>
        <v>0</v>
      </c>
      <c r="G100" s="162">
        <f>-SUMIFS(Transactions!$I:$I,Transactions!$F:$F,YearlyReport!$A100,Transactions!$B:$B,"&gt;="&amp;G$11,Transactions!$B:$B,"&lt;="&amp;G$12)+SUMIFS(Transactions!$H:$H,Transactions!$F:$F,YearlyReport!$A100,Transactions!$B:$B,"&gt;="&amp;G$11,Transactions!$B:$B,"&lt;="&amp;G$12)</f>
        <v>0</v>
      </c>
      <c r="H100" s="162">
        <f>-SUMIFS(Transactions!$I:$I,Transactions!$F:$F,YearlyReport!$A100,Transactions!$B:$B,"&gt;="&amp;H$11,Transactions!$B:$B,"&lt;="&amp;H$12)+SUMIFS(Transactions!$H:$H,Transactions!$F:$F,YearlyReport!$A100,Transactions!$B:$B,"&gt;="&amp;H$11,Transactions!$B:$B,"&lt;="&amp;H$12)</f>
        <v>0</v>
      </c>
      <c r="I100" s="162">
        <f>-SUMIFS(Transactions!$I:$I,Transactions!$F:$F,YearlyReport!$A100,Transactions!$B:$B,"&gt;="&amp;I$11,Transactions!$B:$B,"&lt;="&amp;I$12)+SUMIFS(Transactions!$H:$H,Transactions!$F:$F,YearlyReport!$A100,Transactions!$B:$B,"&gt;="&amp;I$11,Transactions!$B:$B,"&lt;="&amp;I$12)</f>
        <v>0</v>
      </c>
      <c r="J100" s="162">
        <f>-SUMIFS(Transactions!$I:$I,Transactions!$F:$F,YearlyReport!$A100,Transactions!$B:$B,"&gt;="&amp;J$11,Transactions!$B:$B,"&lt;="&amp;J$12)+SUMIFS(Transactions!$H:$H,Transactions!$F:$F,YearlyReport!$A100,Transactions!$B:$B,"&gt;="&amp;J$11,Transactions!$B:$B,"&lt;="&amp;J$12)</f>
        <v>0</v>
      </c>
      <c r="K100" s="162">
        <f>-SUMIFS(Transactions!$I:$I,Transactions!$F:$F,YearlyReport!$A100,Transactions!$B:$B,"&gt;="&amp;K$11,Transactions!$B:$B,"&lt;="&amp;K$12)+SUMIFS(Transactions!$H:$H,Transactions!$F:$F,YearlyReport!$A100,Transactions!$B:$B,"&gt;="&amp;K$11,Transactions!$B:$B,"&lt;="&amp;K$12)</f>
        <v>0</v>
      </c>
      <c r="L100" s="162">
        <f>-SUMIFS(Transactions!$I:$I,Transactions!$F:$F,YearlyReport!$A100,Transactions!$B:$B,"&gt;="&amp;L$11,Transactions!$B:$B,"&lt;="&amp;L$12)+SUMIFS(Transactions!$H:$H,Transactions!$F:$F,YearlyReport!$A100,Transactions!$B:$B,"&gt;="&amp;L$11,Transactions!$B:$B,"&lt;="&amp;L$12)</f>
        <v>0</v>
      </c>
      <c r="M100" s="162">
        <f>-SUMIFS(Transactions!$I:$I,Transactions!$F:$F,YearlyReport!$A100,Transactions!$B:$B,"&gt;="&amp;M$11,Transactions!$B:$B,"&lt;="&amp;M$12)+SUMIFS(Transactions!$H:$H,Transactions!$F:$F,YearlyReport!$A100,Transactions!$B:$B,"&gt;="&amp;M$11,Transactions!$B:$B,"&lt;="&amp;M$12)</f>
        <v>0</v>
      </c>
      <c r="N100" s="21">
        <f t="shared" si="40"/>
        <v>0</v>
      </c>
      <c r="O100" s="21">
        <f t="shared" si="41"/>
        <v>0</v>
      </c>
    </row>
    <row r="101" spans="1:15" s="25" customFormat="1" ht="12" x14ac:dyDescent="0.35">
      <c r="A101" s="105" t="str">
        <f>"Total "&amp;A95</f>
        <v>Total CHILDREN</v>
      </c>
      <c r="B101" s="106">
        <f t="shared" ref="B101:M101" si="42">SUM(B95:B100)</f>
        <v>0</v>
      </c>
      <c r="C101" s="106">
        <f t="shared" si="42"/>
        <v>0</v>
      </c>
      <c r="D101" s="106">
        <f t="shared" si="42"/>
        <v>0</v>
      </c>
      <c r="E101" s="106">
        <f t="shared" si="42"/>
        <v>0</v>
      </c>
      <c r="F101" s="106">
        <f t="shared" si="42"/>
        <v>0</v>
      </c>
      <c r="G101" s="106">
        <f t="shared" si="42"/>
        <v>0</v>
      </c>
      <c r="H101" s="106">
        <f t="shared" si="42"/>
        <v>0</v>
      </c>
      <c r="I101" s="106">
        <f t="shared" si="42"/>
        <v>0</v>
      </c>
      <c r="J101" s="106">
        <f t="shared" si="42"/>
        <v>0</v>
      </c>
      <c r="K101" s="106">
        <f t="shared" si="42"/>
        <v>0</v>
      </c>
      <c r="L101" s="106">
        <f t="shared" si="42"/>
        <v>0</v>
      </c>
      <c r="M101" s="106">
        <f t="shared" si="42"/>
        <v>0</v>
      </c>
      <c r="N101" s="106">
        <f t="shared" si="40"/>
        <v>0</v>
      </c>
      <c r="O101" s="106">
        <f t="shared" si="41"/>
        <v>0</v>
      </c>
    </row>
    <row r="102" spans="1:15" s="25" customFormat="1" ht="12" x14ac:dyDescent="0.35">
      <c r="A102" s="38" t="s">
        <v>190</v>
      </c>
      <c r="B102" s="39">
        <f t="shared" ref="B102:O102" si="43">IF(B$5&gt;0,B101/B$5," - ")</f>
        <v>0</v>
      </c>
      <c r="C102" s="39" t="str">
        <f t="shared" si="43"/>
        <v xml:space="preserve"> - </v>
      </c>
      <c r="D102" s="39" t="str">
        <f t="shared" si="43"/>
        <v xml:space="preserve"> - </v>
      </c>
      <c r="E102" s="39" t="str">
        <f t="shared" si="43"/>
        <v xml:space="preserve"> - </v>
      </c>
      <c r="F102" s="39" t="str">
        <f t="shared" si="43"/>
        <v xml:space="preserve"> - </v>
      </c>
      <c r="G102" s="39" t="str">
        <f t="shared" si="43"/>
        <v xml:space="preserve"> - </v>
      </c>
      <c r="H102" s="39" t="str">
        <f t="shared" si="43"/>
        <v xml:space="preserve"> - </v>
      </c>
      <c r="I102" s="39" t="str">
        <f t="shared" si="43"/>
        <v xml:space="preserve"> - </v>
      </c>
      <c r="J102" s="39" t="str">
        <f t="shared" si="43"/>
        <v xml:space="preserve"> - </v>
      </c>
      <c r="K102" s="39" t="str">
        <f t="shared" si="43"/>
        <v xml:space="preserve"> - </v>
      </c>
      <c r="L102" s="39" t="str">
        <f t="shared" si="43"/>
        <v xml:space="preserve"> - </v>
      </c>
      <c r="M102" s="39" t="str">
        <f t="shared" si="43"/>
        <v xml:space="preserve"> - </v>
      </c>
      <c r="N102" s="39">
        <f t="shared" si="43"/>
        <v>0</v>
      </c>
      <c r="O102" s="39">
        <f t="shared" si="43"/>
        <v>0</v>
      </c>
    </row>
    <row r="103" spans="1:15" s="25" customFormat="1" x14ac:dyDescent="0.35">
      <c r="A103" s="107" t="s">
        <v>92</v>
      </c>
      <c r="B103" s="108"/>
      <c r="C103" s="108"/>
      <c r="D103" s="108"/>
      <c r="E103" s="108"/>
      <c r="F103" s="108"/>
      <c r="G103" s="108"/>
      <c r="H103" s="108"/>
      <c r="I103" s="108"/>
      <c r="J103" s="108"/>
      <c r="K103" s="108"/>
      <c r="L103" s="108"/>
      <c r="M103" s="108"/>
      <c r="N103" s="108"/>
      <c r="O103" s="108"/>
    </row>
    <row r="104" spans="1:15" s="25" customFormat="1" ht="12" x14ac:dyDescent="0.35">
      <c r="A104" s="25" t="s">
        <v>94</v>
      </c>
      <c r="B104" s="161">
        <f>-SUMIFS(Transactions!$I:$I,Transactions!$F:$F,YearlyReport!$A104,Transactions!$B:$B,"&gt;="&amp;B$11,Transactions!$B:$B,"&lt;="&amp;B$12)+SUMIFS(Transactions!$H:$H,Transactions!$F:$F,YearlyReport!$A104,Transactions!$B:$B,"&gt;="&amp;B$11,Transactions!$B:$B,"&lt;="&amp;B$12)</f>
        <v>0</v>
      </c>
      <c r="C104" s="161">
        <f>-SUMIFS(Transactions!$I:$I,Transactions!$F:$F,YearlyReport!$A104,Transactions!$B:$B,"&gt;="&amp;C$11,Transactions!$B:$B,"&lt;="&amp;C$12)+SUMIFS(Transactions!$H:$H,Transactions!$F:$F,YearlyReport!$A104,Transactions!$B:$B,"&gt;="&amp;C$11,Transactions!$B:$B,"&lt;="&amp;C$12)</f>
        <v>0</v>
      </c>
      <c r="D104" s="161">
        <f>-SUMIFS(Transactions!$I:$I,Transactions!$F:$F,YearlyReport!$A104,Transactions!$B:$B,"&gt;="&amp;D$11,Transactions!$B:$B,"&lt;="&amp;D$12)+SUMIFS(Transactions!$H:$H,Transactions!$F:$F,YearlyReport!$A104,Transactions!$B:$B,"&gt;="&amp;D$11,Transactions!$B:$B,"&lt;="&amp;D$12)</f>
        <v>0</v>
      </c>
      <c r="E104" s="161">
        <f>-SUMIFS(Transactions!$I:$I,Transactions!$F:$F,YearlyReport!$A104,Transactions!$B:$B,"&gt;="&amp;E$11,Transactions!$B:$B,"&lt;="&amp;E$12)+SUMIFS(Transactions!$H:$H,Transactions!$F:$F,YearlyReport!$A104,Transactions!$B:$B,"&gt;="&amp;E$11,Transactions!$B:$B,"&lt;="&amp;E$12)</f>
        <v>0</v>
      </c>
      <c r="F104" s="161">
        <f>-SUMIFS(Transactions!$I:$I,Transactions!$F:$F,YearlyReport!$A104,Transactions!$B:$B,"&gt;="&amp;F$11,Transactions!$B:$B,"&lt;="&amp;F$12)+SUMIFS(Transactions!$H:$H,Transactions!$F:$F,YearlyReport!$A104,Transactions!$B:$B,"&gt;="&amp;F$11,Transactions!$B:$B,"&lt;="&amp;F$12)</f>
        <v>0</v>
      </c>
      <c r="G104" s="161">
        <f>-SUMIFS(Transactions!$I:$I,Transactions!$F:$F,YearlyReport!$A104,Transactions!$B:$B,"&gt;="&amp;G$11,Transactions!$B:$B,"&lt;="&amp;G$12)+SUMIFS(Transactions!$H:$H,Transactions!$F:$F,YearlyReport!$A104,Transactions!$B:$B,"&gt;="&amp;G$11,Transactions!$B:$B,"&lt;="&amp;G$12)</f>
        <v>0</v>
      </c>
      <c r="H104" s="161">
        <f>-SUMIFS(Transactions!$I:$I,Transactions!$F:$F,YearlyReport!$A104,Transactions!$B:$B,"&gt;="&amp;H$11,Transactions!$B:$B,"&lt;="&amp;H$12)+SUMIFS(Transactions!$H:$H,Transactions!$F:$F,YearlyReport!$A104,Transactions!$B:$B,"&gt;="&amp;H$11,Transactions!$B:$B,"&lt;="&amp;H$12)</f>
        <v>0</v>
      </c>
      <c r="I104" s="161">
        <f>-SUMIFS(Transactions!$I:$I,Transactions!$F:$F,YearlyReport!$A104,Transactions!$B:$B,"&gt;="&amp;I$11,Transactions!$B:$B,"&lt;="&amp;I$12)+SUMIFS(Transactions!$H:$H,Transactions!$F:$F,YearlyReport!$A104,Transactions!$B:$B,"&gt;="&amp;I$11,Transactions!$B:$B,"&lt;="&amp;I$12)</f>
        <v>0</v>
      </c>
      <c r="J104" s="161">
        <f>-SUMIFS(Transactions!$I:$I,Transactions!$F:$F,YearlyReport!$A104,Transactions!$B:$B,"&gt;="&amp;J$11,Transactions!$B:$B,"&lt;="&amp;J$12)+SUMIFS(Transactions!$H:$H,Transactions!$F:$F,YearlyReport!$A104,Transactions!$B:$B,"&gt;="&amp;J$11,Transactions!$B:$B,"&lt;="&amp;J$12)</f>
        <v>0</v>
      </c>
      <c r="K104" s="161">
        <f>-SUMIFS(Transactions!$I:$I,Transactions!$F:$F,YearlyReport!$A104,Transactions!$B:$B,"&gt;="&amp;K$11,Transactions!$B:$B,"&lt;="&amp;K$12)+SUMIFS(Transactions!$H:$H,Transactions!$F:$F,YearlyReport!$A104,Transactions!$B:$B,"&gt;="&amp;K$11,Transactions!$B:$B,"&lt;="&amp;K$12)</f>
        <v>0</v>
      </c>
      <c r="L104" s="161">
        <f>-SUMIFS(Transactions!$I:$I,Transactions!$F:$F,YearlyReport!$A104,Transactions!$B:$B,"&gt;="&amp;L$11,Transactions!$B:$B,"&lt;="&amp;L$12)+SUMIFS(Transactions!$H:$H,Transactions!$F:$F,YearlyReport!$A104,Transactions!$B:$B,"&gt;="&amp;L$11,Transactions!$B:$B,"&lt;="&amp;L$12)</f>
        <v>0</v>
      </c>
      <c r="M104" s="161">
        <f>-SUMIFS(Transactions!$I:$I,Transactions!$F:$F,YearlyReport!$A104,Transactions!$B:$B,"&gt;="&amp;M$11,Transactions!$B:$B,"&lt;="&amp;M$12)+SUMIFS(Transactions!$H:$H,Transactions!$F:$F,YearlyReport!$A104,Transactions!$B:$B,"&gt;="&amp;M$11,Transactions!$B:$B,"&lt;="&amp;M$12)</f>
        <v>0</v>
      </c>
      <c r="N104" s="21">
        <f t="shared" ref="N104:N111" si="44">SUM(B104:M104)</f>
        <v>0</v>
      </c>
      <c r="O104" s="21">
        <f t="shared" ref="O104:O111" si="45">N104/COLUMNS(B104:M104)</f>
        <v>0</v>
      </c>
    </row>
    <row r="105" spans="1:15" s="25" customFormat="1" ht="12" x14ac:dyDescent="0.35">
      <c r="A105" s="25" t="s">
        <v>416</v>
      </c>
      <c r="B105" s="161">
        <f>-SUMIFS(Transactions!$I:$I,Transactions!$F:$F,YearlyReport!$A105,Transactions!$B:$B,"&gt;="&amp;B$11,Transactions!$B:$B,"&lt;="&amp;B$12)+SUMIFS(Transactions!$H:$H,Transactions!$F:$F,YearlyReport!$A105,Transactions!$B:$B,"&gt;="&amp;B$11,Transactions!$B:$B,"&lt;="&amp;B$12)</f>
        <v>0</v>
      </c>
      <c r="C105" s="161">
        <f>-SUMIFS(Transactions!$I:$I,Transactions!$F:$F,YearlyReport!$A105,Transactions!$B:$B,"&gt;="&amp;C$11,Transactions!$B:$B,"&lt;="&amp;C$12)+SUMIFS(Transactions!$H:$H,Transactions!$F:$F,YearlyReport!$A105,Transactions!$B:$B,"&gt;="&amp;C$11,Transactions!$B:$B,"&lt;="&amp;C$12)</f>
        <v>0</v>
      </c>
      <c r="D105" s="161">
        <f>-SUMIFS(Transactions!$I:$I,Transactions!$F:$F,YearlyReport!$A105,Transactions!$B:$B,"&gt;="&amp;D$11,Transactions!$B:$B,"&lt;="&amp;D$12)+SUMIFS(Transactions!$H:$H,Transactions!$F:$F,YearlyReport!$A105,Transactions!$B:$B,"&gt;="&amp;D$11,Transactions!$B:$B,"&lt;="&amp;D$12)</f>
        <v>0</v>
      </c>
      <c r="E105" s="161">
        <f>-SUMIFS(Transactions!$I:$I,Transactions!$F:$F,YearlyReport!$A105,Transactions!$B:$B,"&gt;="&amp;E$11,Transactions!$B:$B,"&lt;="&amp;E$12)+SUMIFS(Transactions!$H:$H,Transactions!$F:$F,YearlyReport!$A105,Transactions!$B:$B,"&gt;="&amp;E$11,Transactions!$B:$B,"&lt;="&amp;E$12)</f>
        <v>0</v>
      </c>
      <c r="F105" s="161">
        <f>-SUMIFS(Transactions!$I:$I,Transactions!$F:$F,YearlyReport!$A105,Transactions!$B:$B,"&gt;="&amp;F$11,Transactions!$B:$B,"&lt;="&amp;F$12)+SUMIFS(Transactions!$H:$H,Transactions!$F:$F,YearlyReport!$A105,Transactions!$B:$B,"&gt;="&amp;F$11,Transactions!$B:$B,"&lt;="&amp;F$12)</f>
        <v>0</v>
      </c>
      <c r="G105" s="161">
        <f>-SUMIFS(Transactions!$I:$I,Transactions!$F:$F,YearlyReport!$A105,Transactions!$B:$B,"&gt;="&amp;G$11,Transactions!$B:$B,"&lt;="&amp;G$12)+SUMIFS(Transactions!$H:$H,Transactions!$F:$F,YearlyReport!$A105,Transactions!$B:$B,"&gt;="&amp;G$11,Transactions!$B:$B,"&lt;="&amp;G$12)</f>
        <v>0</v>
      </c>
      <c r="H105" s="161">
        <f>-SUMIFS(Transactions!$I:$I,Transactions!$F:$F,YearlyReport!$A105,Transactions!$B:$B,"&gt;="&amp;H$11,Transactions!$B:$B,"&lt;="&amp;H$12)+SUMIFS(Transactions!$H:$H,Transactions!$F:$F,YearlyReport!$A105,Transactions!$B:$B,"&gt;="&amp;H$11,Transactions!$B:$B,"&lt;="&amp;H$12)</f>
        <v>0</v>
      </c>
      <c r="I105" s="161">
        <f>-SUMIFS(Transactions!$I:$I,Transactions!$F:$F,YearlyReport!$A105,Transactions!$B:$B,"&gt;="&amp;I$11,Transactions!$B:$B,"&lt;="&amp;I$12)+SUMIFS(Transactions!$H:$H,Transactions!$F:$F,YearlyReport!$A105,Transactions!$B:$B,"&gt;="&amp;I$11,Transactions!$B:$B,"&lt;="&amp;I$12)</f>
        <v>0</v>
      </c>
      <c r="J105" s="161">
        <f>-SUMIFS(Transactions!$I:$I,Transactions!$F:$F,YearlyReport!$A105,Transactions!$B:$B,"&gt;="&amp;J$11,Transactions!$B:$B,"&lt;="&amp;J$12)+SUMIFS(Transactions!$H:$H,Transactions!$F:$F,YearlyReport!$A105,Transactions!$B:$B,"&gt;="&amp;J$11,Transactions!$B:$B,"&lt;="&amp;J$12)</f>
        <v>0</v>
      </c>
      <c r="K105" s="161">
        <f>-SUMIFS(Transactions!$I:$I,Transactions!$F:$F,YearlyReport!$A105,Transactions!$B:$B,"&gt;="&amp;K$11,Transactions!$B:$B,"&lt;="&amp;K$12)+SUMIFS(Transactions!$H:$H,Transactions!$F:$F,YearlyReport!$A105,Transactions!$B:$B,"&gt;="&amp;K$11,Transactions!$B:$B,"&lt;="&amp;K$12)</f>
        <v>0</v>
      </c>
      <c r="L105" s="161">
        <f>-SUMIFS(Transactions!$I:$I,Transactions!$F:$F,YearlyReport!$A105,Transactions!$B:$B,"&gt;="&amp;L$11,Transactions!$B:$B,"&lt;="&amp;L$12)+SUMIFS(Transactions!$H:$H,Transactions!$F:$F,YearlyReport!$A105,Transactions!$B:$B,"&gt;="&amp;L$11,Transactions!$B:$B,"&lt;="&amp;L$12)</f>
        <v>0</v>
      </c>
      <c r="M105" s="161">
        <f>-SUMIFS(Transactions!$I:$I,Transactions!$F:$F,YearlyReport!$A105,Transactions!$B:$B,"&gt;="&amp;M$11,Transactions!$B:$B,"&lt;="&amp;M$12)+SUMIFS(Transactions!$H:$H,Transactions!$F:$F,YearlyReport!$A105,Transactions!$B:$B,"&gt;="&amp;M$11,Transactions!$B:$B,"&lt;="&amp;M$12)</f>
        <v>0</v>
      </c>
      <c r="N105" s="21">
        <f t="shared" si="44"/>
        <v>0</v>
      </c>
      <c r="O105" s="21">
        <f t="shared" si="45"/>
        <v>0</v>
      </c>
    </row>
    <row r="106" spans="1:15" s="25" customFormat="1" ht="12" x14ac:dyDescent="0.35">
      <c r="A106" s="25" t="s">
        <v>456</v>
      </c>
      <c r="B106" s="161">
        <f>-SUMIFS(Transactions!$I:$I,Transactions!$F:$F,YearlyReport!$A106,Transactions!$B:$B,"&gt;="&amp;B$11,Transactions!$B:$B,"&lt;="&amp;B$12)+SUMIFS(Transactions!$H:$H,Transactions!$F:$F,YearlyReport!$A106,Transactions!$B:$B,"&gt;="&amp;B$11,Transactions!$B:$B,"&lt;="&amp;B$12)</f>
        <v>0</v>
      </c>
      <c r="C106" s="161">
        <f>-SUMIFS(Transactions!$I:$I,Transactions!$F:$F,YearlyReport!$A106,Transactions!$B:$B,"&gt;="&amp;C$11,Transactions!$B:$B,"&lt;="&amp;C$12)+SUMIFS(Transactions!$H:$H,Transactions!$F:$F,YearlyReport!$A106,Transactions!$B:$B,"&gt;="&amp;C$11,Transactions!$B:$B,"&lt;="&amp;C$12)</f>
        <v>0</v>
      </c>
      <c r="D106" s="161">
        <f>-SUMIFS(Transactions!$I:$I,Transactions!$F:$F,YearlyReport!$A106,Transactions!$B:$B,"&gt;="&amp;D$11,Transactions!$B:$B,"&lt;="&amp;D$12)+SUMIFS(Transactions!$H:$H,Transactions!$F:$F,YearlyReport!$A106,Transactions!$B:$B,"&gt;="&amp;D$11,Transactions!$B:$B,"&lt;="&amp;D$12)</f>
        <v>0</v>
      </c>
      <c r="E106" s="161">
        <f>-SUMIFS(Transactions!$I:$I,Transactions!$F:$F,YearlyReport!$A106,Transactions!$B:$B,"&gt;="&amp;E$11,Transactions!$B:$B,"&lt;="&amp;E$12)+SUMIFS(Transactions!$H:$H,Transactions!$F:$F,YearlyReport!$A106,Transactions!$B:$B,"&gt;="&amp;E$11,Transactions!$B:$B,"&lt;="&amp;E$12)</f>
        <v>0</v>
      </c>
      <c r="F106" s="161">
        <f>-SUMIFS(Transactions!$I:$I,Transactions!$F:$F,YearlyReport!$A106,Transactions!$B:$B,"&gt;="&amp;F$11,Transactions!$B:$B,"&lt;="&amp;F$12)+SUMIFS(Transactions!$H:$H,Transactions!$F:$F,YearlyReport!$A106,Transactions!$B:$B,"&gt;="&amp;F$11,Transactions!$B:$B,"&lt;="&amp;F$12)</f>
        <v>0</v>
      </c>
      <c r="G106" s="161">
        <f>-SUMIFS(Transactions!$I:$I,Transactions!$F:$F,YearlyReport!$A106,Transactions!$B:$B,"&gt;="&amp;G$11,Transactions!$B:$B,"&lt;="&amp;G$12)+SUMIFS(Transactions!$H:$H,Transactions!$F:$F,YearlyReport!$A106,Transactions!$B:$B,"&gt;="&amp;G$11,Transactions!$B:$B,"&lt;="&amp;G$12)</f>
        <v>0</v>
      </c>
      <c r="H106" s="161">
        <f>-SUMIFS(Transactions!$I:$I,Transactions!$F:$F,YearlyReport!$A106,Transactions!$B:$B,"&gt;="&amp;H$11,Transactions!$B:$B,"&lt;="&amp;H$12)+SUMIFS(Transactions!$H:$H,Transactions!$F:$F,YearlyReport!$A106,Transactions!$B:$B,"&gt;="&amp;H$11,Transactions!$B:$B,"&lt;="&amp;H$12)</f>
        <v>0</v>
      </c>
      <c r="I106" s="161">
        <f>-SUMIFS(Transactions!$I:$I,Transactions!$F:$F,YearlyReport!$A106,Transactions!$B:$B,"&gt;="&amp;I$11,Transactions!$B:$B,"&lt;="&amp;I$12)+SUMIFS(Transactions!$H:$H,Transactions!$F:$F,YearlyReport!$A106,Transactions!$B:$B,"&gt;="&amp;I$11,Transactions!$B:$B,"&lt;="&amp;I$12)</f>
        <v>0</v>
      </c>
      <c r="J106" s="161">
        <f>-SUMIFS(Transactions!$I:$I,Transactions!$F:$F,YearlyReport!$A106,Transactions!$B:$B,"&gt;="&amp;J$11,Transactions!$B:$B,"&lt;="&amp;J$12)+SUMIFS(Transactions!$H:$H,Transactions!$F:$F,YearlyReport!$A106,Transactions!$B:$B,"&gt;="&amp;J$11,Transactions!$B:$B,"&lt;="&amp;J$12)</f>
        <v>0</v>
      </c>
      <c r="K106" s="161">
        <f>-SUMIFS(Transactions!$I:$I,Transactions!$F:$F,YearlyReport!$A106,Transactions!$B:$B,"&gt;="&amp;K$11,Transactions!$B:$B,"&lt;="&amp;K$12)+SUMIFS(Transactions!$H:$H,Transactions!$F:$F,YearlyReport!$A106,Transactions!$B:$B,"&gt;="&amp;K$11,Transactions!$B:$B,"&lt;="&amp;K$12)</f>
        <v>0</v>
      </c>
      <c r="L106" s="161">
        <f>-SUMIFS(Transactions!$I:$I,Transactions!$F:$F,YearlyReport!$A106,Transactions!$B:$B,"&gt;="&amp;L$11,Transactions!$B:$B,"&lt;="&amp;L$12)+SUMIFS(Transactions!$H:$H,Transactions!$F:$F,YearlyReport!$A106,Transactions!$B:$B,"&gt;="&amp;L$11,Transactions!$B:$B,"&lt;="&amp;L$12)</f>
        <v>0</v>
      </c>
      <c r="M106" s="161">
        <f>-SUMIFS(Transactions!$I:$I,Transactions!$F:$F,YearlyReport!$A106,Transactions!$B:$B,"&gt;="&amp;M$11,Transactions!$B:$B,"&lt;="&amp;M$12)+SUMIFS(Transactions!$H:$H,Transactions!$F:$F,YearlyReport!$A106,Transactions!$B:$B,"&gt;="&amp;M$11,Transactions!$B:$B,"&lt;="&amp;M$12)</f>
        <v>0</v>
      </c>
      <c r="N106" s="21">
        <f t="shared" si="44"/>
        <v>0</v>
      </c>
      <c r="O106" s="21">
        <f t="shared" si="45"/>
        <v>0</v>
      </c>
    </row>
    <row r="107" spans="1:15" s="25" customFormat="1" ht="12" x14ac:dyDescent="0.35">
      <c r="A107" s="25" t="s">
        <v>93</v>
      </c>
      <c r="B107" s="161">
        <f>-SUMIFS(Transactions!$I:$I,Transactions!$F:$F,YearlyReport!$A107,Transactions!$B:$B,"&gt;="&amp;B$11,Transactions!$B:$B,"&lt;="&amp;B$12)+SUMIFS(Transactions!$H:$H,Transactions!$F:$F,YearlyReport!$A107,Transactions!$B:$B,"&gt;="&amp;B$11,Transactions!$B:$B,"&lt;="&amp;B$12)</f>
        <v>0</v>
      </c>
      <c r="C107" s="161">
        <f>-SUMIFS(Transactions!$I:$I,Transactions!$F:$F,YearlyReport!$A107,Transactions!$B:$B,"&gt;="&amp;C$11,Transactions!$B:$B,"&lt;="&amp;C$12)+SUMIFS(Transactions!$H:$H,Transactions!$F:$F,YearlyReport!$A107,Transactions!$B:$B,"&gt;="&amp;C$11,Transactions!$B:$B,"&lt;="&amp;C$12)</f>
        <v>0</v>
      </c>
      <c r="D107" s="161">
        <f>-SUMIFS(Transactions!$I:$I,Transactions!$F:$F,YearlyReport!$A107,Transactions!$B:$B,"&gt;="&amp;D$11,Transactions!$B:$B,"&lt;="&amp;D$12)+SUMIFS(Transactions!$H:$H,Transactions!$F:$F,YearlyReport!$A107,Transactions!$B:$B,"&gt;="&amp;D$11,Transactions!$B:$B,"&lt;="&amp;D$12)</f>
        <v>0</v>
      </c>
      <c r="E107" s="161">
        <f>-SUMIFS(Transactions!$I:$I,Transactions!$F:$F,YearlyReport!$A107,Transactions!$B:$B,"&gt;="&amp;E$11,Transactions!$B:$B,"&lt;="&amp;E$12)+SUMIFS(Transactions!$H:$H,Transactions!$F:$F,YearlyReport!$A107,Transactions!$B:$B,"&gt;="&amp;E$11,Transactions!$B:$B,"&lt;="&amp;E$12)</f>
        <v>0</v>
      </c>
      <c r="F107" s="161">
        <f>-SUMIFS(Transactions!$I:$I,Transactions!$F:$F,YearlyReport!$A107,Transactions!$B:$B,"&gt;="&amp;F$11,Transactions!$B:$B,"&lt;="&amp;F$12)+SUMIFS(Transactions!$H:$H,Transactions!$F:$F,YearlyReport!$A107,Transactions!$B:$B,"&gt;="&amp;F$11,Transactions!$B:$B,"&lt;="&amp;F$12)</f>
        <v>0</v>
      </c>
      <c r="G107" s="161">
        <f>-SUMIFS(Transactions!$I:$I,Transactions!$F:$F,YearlyReport!$A107,Transactions!$B:$B,"&gt;="&amp;G$11,Transactions!$B:$B,"&lt;="&amp;G$12)+SUMIFS(Transactions!$H:$H,Transactions!$F:$F,YearlyReport!$A107,Transactions!$B:$B,"&gt;="&amp;G$11,Transactions!$B:$B,"&lt;="&amp;G$12)</f>
        <v>0</v>
      </c>
      <c r="H107" s="161">
        <f>-SUMIFS(Transactions!$I:$I,Transactions!$F:$F,YearlyReport!$A107,Transactions!$B:$B,"&gt;="&amp;H$11,Transactions!$B:$B,"&lt;="&amp;H$12)+SUMIFS(Transactions!$H:$H,Transactions!$F:$F,YearlyReport!$A107,Transactions!$B:$B,"&gt;="&amp;H$11,Transactions!$B:$B,"&lt;="&amp;H$12)</f>
        <v>0</v>
      </c>
      <c r="I107" s="161">
        <f>-SUMIFS(Transactions!$I:$I,Transactions!$F:$F,YearlyReport!$A107,Transactions!$B:$B,"&gt;="&amp;I$11,Transactions!$B:$B,"&lt;="&amp;I$12)+SUMIFS(Transactions!$H:$H,Transactions!$F:$F,YearlyReport!$A107,Transactions!$B:$B,"&gt;="&amp;I$11,Transactions!$B:$B,"&lt;="&amp;I$12)</f>
        <v>0</v>
      </c>
      <c r="J107" s="161">
        <f>-SUMIFS(Transactions!$I:$I,Transactions!$F:$F,YearlyReport!$A107,Transactions!$B:$B,"&gt;="&amp;J$11,Transactions!$B:$B,"&lt;="&amp;J$12)+SUMIFS(Transactions!$H:$H,Transactions!$F:$F,YearlyReport!$A107,Transactions!$B:$B,"&gt;="&amp;J$11,Transactions!$B:$B,"&lt;="&amp;J$12)</f>
        <v>0</v>
      </c>
      <c r="K107" s="161">
        <f>-SUMIFS(Transactions!$I:$I,Transactions!$F:$F,YearlyReport!$A107,Transactions!$B:$B,"&gt;="&amp;K$11,Transactions!$B:$B,"&lt;="&amp;K$12)+SUMIFS(Transactions!$H:$H,Transactions!$F:$F,YearlyReport!$A107,Transactions!$B:$B,"&gt;="&amp;K$11,Transactions!$B:$B,"&lt;="&amp;K$12)</f>
        <v>0</v>
      </c>
      <c r="L107" s="161">
        <f>-SUMIFS(Transactions!$I:$I,Transactions!$F:$F,YearlyReport!$A107,Transactions!$B:$B,"&gt;="&amp;L$11,Transactions!$B:$B,"&lt;="&amp;L$12)+SUMIFS(Transactions!$H:$H,Transactions!$F:$F,YearlyReport!$A107,Transactions!$B:$B,"&gt;="&amp;L$11,Transactions!$B:$B,"&lt;="&amp;L$12)</f>
        <v>0</v>
      </c>
      <c r="M107" s="161">
        <f>-SUMIFS(Transactions!$I:$I,Transactions!$F:$F,YearlyReport!$A107,Transactions!$B:$B,"&gt;="&amp;M$11,Transactions!$B:$B,"&lt;="&amp;M$12)+SUMIFS(Transactions!$H:$H,Transactions!$F:$F,YearlyReport!$A107,Transactions!$B:$B,"&gt;="&amp;M$11,Transactions!$B:$B,"&lt;="&amp;M$12)</f>
        <v>0</v>
      </c>
      <c r="N107" s="21">
        <f t="shared" si="44"/>
        <v>0</v>
      </c>
      <c r="O107" s="21">
        <f t="shared" si="45"/>
        <v>0</v>
      </c>
    </row>
    <row r="108" spans="1:15" s="25" customFormat="1" ht="12" x14ac:dyDescent="0.35">
      <c r="A108" s="25" t="s">
        <v>95</v>
      </c>
      <c r="B108" s="161">
        <f>-SUMIFS(Transactions!$I:$I,Transactions!$F:$F,YearlyReport!$A108,Transactions!$B:$B,"&gt;="&amp;B$11,Transactions!$B:$B,"&lt;="&amp;B$12)+SUMIFS(Transactions!$H:$H,Transactions!$F:$F,YearlyReport!$A108,Transactions!$B:$B,"&gt;="&amp;B$11,Transactions!$B:$B,"&lt;="&amp;B$12)</f>
        <v>0</v>
      </c>
      <c r="C108" s="161">
        <f>-SUMIFS(Transactions!$I:$I,Transactions!$F:$F,YearlyReport!$A108,Transactions!$B:$B,"&gt;="&amp;C$11,Transactions!$B:$B,"&lt;="&amp;C$12)+SUMIFS(Transactions!$H:$H,Transactions!$F:$F,YearlyReport!$A108,Transactions!$B:$B,"&gt;="&amp;C$11,Transactions!$B:$B,"&lt;="&amp;C$12)</f>
        <v>0</v>
      </c>
      <c r="D108" s="161">
        <f>-SUMIFS(Transactions!$I:$I,Transactions!$F:$F,YearlyReport!$A108,Transactions!$B:$B,"&gt;="&amp;D$11,Transactions!$B:$B,"&lt;="&amp;D$12)+SUMIFS(Transactions!$H:$H,Transactions!$F:$F,YearlyReport!$A108,Transactions!$B:$B,"&gt;="&amp;D$11,Transactions!$B:$B,"&lt;="&amp;D$12)</f>
        <v>0</v>
      </c>
      <c r="E108" s="161">
        <f>-SUMIFS(Transactions!$I:$I,Transactions!$F:$F,YearlyReport!$A108,Transactions!$B:$B,"&gt;="&amp;E$11,Transactions!$B:$B,"&lt;="&amp;E$12)+SUMIFS(Transactions!$H:$H,Transactions!$F:$F,YearlyReport!$A108,Transactions!$B:$B,"&gt;="&amp;E$11,Transactions!$B:$B,"&lt;="&amp;E$12)</f>
        <v>0</v>
      </c>
      <c r="F108" s="161">
        <f>-SUMIFS(Transactions!$I:$I,Transactions!$F:$F,YearlyReport!$A108,Transactions!$B:$B,"&gt;="&amp;F$11,Transactions!$B:$B,"&lt;="&amp;F$12)+SUMIFS(Transactions!$H:$H,Transactions!$F:$F,YearlyReport!$A108,Transactions!$B:$B,"&gt;="&amp;F$11,Transactions!$B:$B,"&lt;="&amp;F$12)</f>
        <v>0</v>
      </c>
      <c r="G108" s="161">
        <f>-SUMIFS(Transactions!$I:$I,Transactions!$F:$F,YearlyReport!$A108,Transactions!$B:$B,"&gt;="&amp;G$11,Transactions!$B:$B,"&lt;="&amp;G$12)+SUMIFS(Transactions!$H:$H,Transactions!$F:$F,YearlyReport!$A108,Transactions!$B:$B,"&gt;="&amp;G$11,Transactions!$B:$B,"&lt;="&amp;G$12)</f>
        <v>0</v>
      </c>
      <c r="H108" s="161">
        <f>-SUMIFS(Transactions!$I:$I,Transactions!$F:$F,YearlyReport!$A108,Transactions!$B:$B,"&gt;="&amp;H$11,Transactions!$B:$B,"&lt;="&amp;H$12)+SUMIFS(Transactions!$H:$H,Transactions!$F:$F,YearlyReport!$A108,Transactions!$B:$B,"&gt;="&amp;H$11,Transactions!$B:$B,"&lt;="&amp;H$12)</f>
        <v>0</v>
      </c>
      <c r="I108" s="161">
        <f>-SUMIFS(Transactions!$I:$I,Transactions!$F:$F,YearlyReport!$A108,Transactions!$B:$B,"&gt;="&amp;I$11,Transactions!$B:$B,"&lt;="&amp;I$12)+SUMIFS(Transactions!$H:$H,Transactions!$F:$F,YearlyReport!$A108,Transactions!$B:$B,"&gt;="&amp;I$11,Transactions!$B:$B,"&lt;="&amp;I$12)</f>
        <v>0</v>
      </c>
      <c r="J108" s="161">
        <f>-SUMIFS(Transactions!$I:$I,Transactions!$F:$F,YearlyReport!$A108,Transactions!$B:$B,"&gt;="&amp;J$11,Transactions!$B:$B,"&lt;="&amp;J$12)+SUMIFS(Transactions!$H:$H,Transactions!$F:$F,YearlyReport!$A108,Transactions!$B:$B,"&gt;="&amp;J$11,Transactions!$B:$B,"&lt;="&amp;J$12)</f>
        <v>0</v>
      </c>
      <c r="K108" s="161">
        <f>-SUMIFS(Transactions!$I:$I,Transactions!$F:$F,YearlyReport!$A108,Transactions!$B:$B,"&gt;="&amp;K$11,Transactions!$B:$B,"&lt;="&amp;K$12)+SUMIFS(Transactions!$H:$H,Transactions!$F:$F,YearlyReport!$A108,Transactions!$B:$B,"&gt;="&amp;K$11,Transactions!$B:$B,"&lt;="&amp;K$12)</f>
        <v>0</v>
      </c>
      <c r="L108" s="161">
        <f>-SUMIFS(Transactions!$I:$I,Transactions!$F:$F,YearlyReport!$A108,Transactions!$B:$B,"&gt;="&amp;L$11,Transactions!$B:$B,"&lt;="&amp;L$12)+SUMIFS(Transactions!$H:$H,Transactions!$F:$F,YearlyReport!$A108,Transactions!$B:$B,"&gt;="&amp;L$11,Transactions!$B:$B,"&lt;="&amp;L$12)</f>
        <v>0</v>
      </c>
      <c r="M108" s="161">
        <f>-SUMIFS(Transactions!$I:$I,Transactions!$F:$F,YearlyReport!$A108,Transactions!$B:$B,"&gt;="&amp;M$11,Transactions!$B:$B,"&lt;="&amp;M$12)+SUMIFS(Transactions!$H:$H,Transactions!$F:$F,YearlyReport!$A108,Transactions!$B:$B,"&gt;="&amp;M$11,Transactions!$B:$B,"&lt;="&amp;M$12)</f>
        <v>0</v>
      </c>
      <c r="N108" s="21">
        <f t="shared" si="44"/>
        <v>0</v>
      </c>
      <c r="O108" s="21">
        <f t="shared" si="45"/>
        <v>0</v>
      </c>
    </row>
    <row r="109" spans="1:15" s="25" customFormat="1" ht="12" x14ac:dyDescent="0.35">
      <c r="A109" s="25" t="s">
        <v>113</v>
      </c>
      <c r="B109" s="161">
        <f>-SUMIFS(Transactions!$I:$I,Transactions!$F:$F,YearlyReport!$A109,Transactions!$B:$B,"&gt;="&amp;B$11,Transactions!$B:$B,"&lt;="&amp;B$12)+SUMIFS(Transactions!$H:$H,Transactions!$F:$F,YearlyReport!$A109,Transactions!$B:$B,"&gt;="&amp;B$11,Transactions!$B:$B,"&lt;="&amp;B$12)</f>
        <v>0</v>
      </c>
      <c r="C109" s="161">
        <f>-SUMIFS(Transactions!$I:$I,Transactions!$F:$F,YearlyReport!$A109,Transactions!$B:$B,"&gt;="&amp;C$11,Transactions!$B:$B,"&lt;="&amp;C$12)+SUMIFS(Transactions!$H:$H,Transactions!$F:$F,YearlyReport!$A109,Transactions!$B:$B,"&gt;="&amp;C$11,Transactions!$B:$B,"&lt;="&amp;C$12)</f>
        <v>0</v>
      </c>
      <c r="D109" s="161">
        <f>-SUMIFS(Transactions!$I:$I,Transactions!$F:$F,YearlyReport!$A109,Transactions!$B:$B,"&gt;="&amp;D$11,Transactions!$B:$B,"&lt;="&amp;D$12)+SUMIFS(Transactions!$H:$H,Transactions!$F:$F,YearlyReport!$A109,Transactions!$B:$B,"&gt;="&amp;D$11,Transactions!$B:$B,"&lt;="&amp;D$12)</f>
        <v>0</v>
      </c>
      <c r="E109" s="161">
        <f>-SUMIFS(Transactions!$I:$I,Transactions!$F:$F,YearlyReport!$A109,Transactions!$B:$B,"&gt;="&amp;E$11,Transactions!$B:$B,"&lt;="&amp;E$12)+SUMIFS(Transactions!$H:$H,Transactions!$F:$F,YearlyReport!$A109,Transactions!$B:$B,"&gt;="&amp;E$11,Transactions!$B:$B,"&lt;="&amp;E$12)</f>
        <v>0</v>
      </c>
      <c r="F109" s="161">
        <f>-SUMIFS(Transactions!$I:$I,Transactions!$F:$F,YearlyReport!$A109,Transactions!$B:$B,"&gt;="&amp;F$11,Transactions!$B:$B,"&lt;="&amp;F$12)+SUMIFS(Transactions!$H:$H,Transactions!$F:$F,YearlyReport!$A109,Transactions!$B:$B,"&gt;="&amp;F$11,Transactions!$B:$B,"&lt;="&amp;F$12)</f>
        <v>0</v>
      </c>
      <c r="G109" s="161">
        <f>-SUMIFS(Transactions!$I:$I,Transactions!$F:$F,YearlyReport!$A109,Transactions!$B:$B,"&gt;="&amp;G$11,Transactions!$B:$B,"&lt;="&amp;G$12)+SUMIFS(Transactions!$H:$H,Transactions!$F:$F,YearlyReport!$A109,Transactions!$B:$B,"&gt;="&amp;G$11,Transactions!$B:$B,"&lt;="&amp;G$12)</f>
        <v>0</v>
      </c>
      <c r="H109" s="161">
        <f>-SUMIFS(Transactions!$I:$I,Transactions!$F:$F,YearlyReport!$A109,Transactions!$B:$B,"&gt;="&amp;H$11,Transactions!$B:$B,"&lt;="&amp;H$12)+SUMIFS(Transactions!$H:$H,Transactions!$F:$F,YearlyReport!$A109,Transactions!$B:$B,"&gt;="&amp;H$11,Transactions!$B:$B,"&lt;="&amp;H$12)</f>
        <v>0</v>
      </c>
      <c r="I109" s="161">
        <f>-SUMIFS(Transactions!$I:$I,Transactions!$F:$F,YearlyReport!$A109,Transactions!$B:$B,"&gt;="&amp;I$11,Transactions!$B:$B,"&lt;="&amp;I$12)+SUMIFS(Transactions!$H:$H,Transactions!$F:$F,YearlyReport!$A109,Transactions!$B:$B,"&gt;="&amp;I$11,Transactions!$B:$B,"&lt;="&amp;I$12)</f>
        <v>0</v>
      </c>
      <c r="J109" s="161">
        <f>-SUMIFS(Transactions!$I:$I,Transactions!$F:$F,YearlyReport!$A109,Transactions!$B:$B,"&gt;="&amp;J$11,Transactions!$B:$B,"&lt;="&amp;J$12)+SUMIFS(Transactions!$H:$H,Transactions!$F:$F,YearlyReport!$A109,Transactions!$B:$B,"&gt;="&amp;J$11,Transactions!$B:$B,"&lt;="&amp;J$12)</f>
        <v>0</v>
      </c>
      <c r="K109" s="161">
        <f>-SUMIFS(Transactions!$I:$I,Transactions!$F:$F,YearlyReport!$A109,Transactions!$B:$B,"&gt;="&amp;K$11,Transactions!$B:$B,"&lt;="&amp;K$12)+SUMIFS(Transactions!$H:$H,Transactions!$F:$F,YearlyReport!$A109,Transactions!$B:$B,"&gt;="&amp;K$11,Transactions!$B:$B,"&lt;="&amp;K$12)</f>
        <v>0</v>
      </c>
      <c r="L109" s="161">
        <f>-SUMIFS(Transactions!$I:$I,Transactions!$F:$F,YearlyReport!$A109,Transactions!$B:$B,"&gt;="&amp;L$11,Transactions!$B:$B,"&lt;="&amp;L$12)+SUMIFS(Transactions!$H:$H,Transactions!$F:$F,YearlyReport!$A109,Transactions!$B:$B,"&gt;="&amp;L$11,Transactions!$B:$B,"&lt;="&amp;L$12)</f>
        <v>0</v>
      </c>
      <c r="M109" s="161">
        <f>-SUMIFS(Transactions!$I:$I,Transactions!$F:$F,YearlyReport!$A109,Transactions!$B:$B,"&gt;="&amp;M$11,Transactions!$B:$B,"&lt;="&amp;M$12)+SUMIFS(Transactions!$H:$H,Transactions!$F:$F,YearlyReport!$A109,Transactions!$B:$B,"&gt;="&amp;M$11,Transactions!$B:$B,"&lt;="&amp;M$12)</f>
        <v>0</v>
      </c>
      <c r="N109" s="21">
        <f t="shared" si="44"/>
        <v>0</v>
      </c>
      <c r="O109" s="21">
        <f t="shared" si="45"/>
        <v>0</v>
      </c>
    </row>
    <row r="110" spans="1:15" s="25" customFormat="1" ht="12" x14ac:dyDescent="0.35">
      <c r="A110" s="25" t="s">
        <v>129</v>
      </c>
      <c r="B110" s="162">
        <f>-SUMIFS(Transactions!$I:$I,Transactions!$F:$F,YearlyReport!$A110,Transactions!$B:$B,"&gt;="&amp;B$11,Transactions!$B:$B,"&lt;="&amp;B$12)+SUMIFS(Transactions!$H:$H,Transactions!$F:$F,YearlyReport!$A110,Transactions!$B:$B,"&gt;="&amp;B$11,Transactions!$B:$B,"&lt;="&amp;B$12)</f>
        <v>0</v>
      </c>
      <c r="C110" s="162">
        <f>-SUMIFS(Transactions!$I:$I,Transactions!$F:$F,YearlyReport!$A110,Transactions!$B:$B,"&gt;="&amp;C$11,Transactions!$B:$B,"&lt;="&amp;C$12)+SUMIFS(Transactions!$H:$H,Transactions!$F:$F,YearlyReport!$A110,Transactions!$B:$B,"&gt;="&amp;C$11,Transactions!$B:$B,"&lt;="&amp;C$12)</f>
        <v>0</v>
      </c>
      <c r="D110" s="162">
        <f>-SUMIFS(Transactions!$I:$I,Transactions!$F:$F,YearlyReport!$A110,Transactions!$B:$B,"&gt;="&amp;D$11,Transactions!$B:$B,"&lt;="&amp;D$12)+SUMIFS(Transactions!$H:$H,Transactions!$F:$F,YearlyReport!$A110,Transactions!$B:$B,"&gt;="&amp;D$11,Transactions!$B:$B,"&lt;="&amp;D$12)</f>
        <v>0</v>
      </c>
      <c r="E110" s="162">
        <f>-SUMIFS(Transactions!$I:$I,Transactions!$F:$F,YearlyReport!$A110,Transactions!$B:$B,"&gt;="&amp;E$11,Transactions!$B:$B,"&lt;="&amp;E$12)+SUMIFS(Transactions!$H:$H,Transactions!$F:$F,YearlyReport!$A110,Transactions!$B:$B,"&gt;="&amp;E$11,Transactions!$B:$B,"&lt;="&amp;E$12)</f>
        <v>0</v>
      </c>
      <c r="F110" s="162">
        <f>-SUMIFS(Transactions!$I:$I,Transactions!$F:$F,YearlyReport!$A110,Transactions!$B:$B,"&gt;="&amp;F$11,Transactions!$B:$B,"&lt;="&amp;F$12)+SUMIFS(Transactions!$H:$H,Transactions!$F:$F,YearlyReport!$A110,Transactions!$B:$B,"&gt;="&amp;F$11,Transactions!$B:$B,"&lt;="&amp;F$12)</f>
        <v>0</v>
      </c>
      <c r="G110" s="162">
        <f>-SUMIFS(Transactions!$I:$I,Transactions!$F:$F,YearlyReport!$A110,Transactions!$B:$B,"&gt;="&amp;G$11,Transactions!$B:$B,"&lt;="&amp;G$12)+SUMIFS(Transactions!$H:$H,Transactions!$F:$F,YearlyReport!$A110,Transactions!$B:$B,"&gt;="&amp;G$11,Transactions!$B:$B,"&lt;="&amp;G$12)</f>
        <v>0</v>
      </c>
      <c r="H110" s="162">
        <f>-SUMIFS(Transactions!$I:$I,Transactions!$F:$F,YearlyReport!$A110,Transactions!$B:$B,"&gt;="&amp;H$11,Transactions!$B:$B,"&lt;="&amp;H$12)+SUMIFS(Transactions!$H:$H,Transactions!$F:$F,YearlyReport!$A110,Transactions!$B:$B,"&gt;="&amp;H$11,Transactions!$B:$B,"&lt;="&amp;H$12)</f>
        <v>0</v>
      </c>
      <c r="I110" s="162">
        <f>-SUMIFS(Transactions!$I:$I,Transactions!$F:$F,YearlyReport!$A110,Transactions!$B:$B,"&gt;="&amp;I$11,Transactions!$B:$B,"&lt;="&amp;I$12)+SUMIFS(Transactions!$H:$H,Transactions!$F:$F,YearlyReport!$A110,Transactions!$B:$B,"&gt;="&amp;I$11,Transactions!$B:$B,"&lt;="&amp;I$12)</f>
        <v>0</v>
      </c>
      <c r="J110" s="162">
        <f>-SUMIFS(Transactions!$I:$I,Transactions!$F:$F,YearlyReport!$A110,Transactions!$B:$B,"&gt;="&amp;J$11,Transactions!$B:$B,"&lt;="&amp;J$12)+SUMIFS(Transactions!$H:$H,Transactions!$F:$F,YearlyReport!$A110,Transactions!$B:$B,"&gt;="&amp;J$11,Transactions!$B:$B,"&lt;="&amp;J$12)</f>
        <v>0</v>
      </c>
      <c r="K110" s="162">
        <f>-SUMIFS(Transactions!$I:$I,Transactions!$F:$F,YearlyReport!$A110,Transactions!$B:$B,"&gt;="&amp;K$11,Transactions!$B:$B,"&lt;="&amp;K$12)+SUMIFS(Transactions!$H:$H,Transactions!$F:$F,YearlyReport!$A110,Transactions!$B:$B,"&gt;="&amp;K$11,Transactions!$B:$B,"&lt;="&amp;K$12)</f>
        <v>0</v>
      </c>
      <c r="L110" s="162">
        <f>-SUMIFS(Transactions!$I:$I,Transactions!$F:$F,YearlyReport!$A110,Transactions!$B:$B,"&gt;="&amp;L$11,Transactions!$B:$B,"&lt;="&amp;L$12)+SUMIFS(Transactions!$H:$H,Transactions!$F:$F,YearlyReport!$A110,Transactions!$B:$B,"&gt;="&amp;L$11,Transactions!$B:$B,"&lt;="&amp;L$12)</f>
        <v>0</v>
      </c>
      <c r="M110" s="162">
        <f>-SUMIFS(Transactions!$I:$I,Transactions!$F:$F,YearlyReport!$A110,Transactions!$B:$B,"&gt;="&amp;M$11,Transactions!$B:$B,"&lt;="&amp;M$12)+SUMIFS(Transactions!$H:$H,Transactions!$F:$F,YearlyReport!$A110,Transactions!$B:$B,"&gt;="&amp;M$11,Transactions!$B:$B,"&lt;="&amp;M$12)</f>
        <v>0</v>
      </c>
      <c r="N110" s="21">
        <f t="shared" si="44"/>
        <v>0</v>
      </c>
      <c r="O110" s="21">
        <f t="shared" si="45"/>
        <v>0</v>
      </c>
    </row>
    <row r="111" spans="1:15" s="25" customFormat="1" ht="12" x14ac:dyDescent="0.35">
      <c r="A111" s="105" t="str">
        <f>"Total "&amp;A103</f>
        <v>Total OBLIGATIONS</v>
      </c>
      <c r="B111" s="106">
        <f t="shared" ref="B111:M111" si="46">SUM(B103:B110)</f>
        <v>0</v>
      </c>
      <c r="C111" s="106">
        <f t="shared" si="46"/>
        <v>0</v>
      </c>
      <c r="D111" s="106">
        <f t="shared" si="46"/>
        <v>0</v>
      </c>
      <c r="E111" s="106">
        <f t="shared" si="46"/>
        <v>0</v>
      </c>
      <c r="F111" s="106">
        <f t="shared" si="46"/>
        <v>0</v>
      </c>
      <c r="G111" s="106">
        <f t="shared" si="46"/>
        <v>0</v>
      </c>
      <c r="H111" s="106">
        <f t="shared" si="46"/>
        <v>0</v>
      </c>
      <c r="I111" s="106">
        <f t="shared" si="46"/>
        <v>0</v>
      </c>
      <c r="J111" s="106">
        <f t="shared" si="46"/>
        <v>0</v>
      </c>
      <c r="K111" s="106">
        <f t="shared" si="46"/>
        <v>0</v>
      </c>
      <c r="L111" s="106">
        <f t="shared" si="46"/>
        <v>0</v>
      </c>
      <c r="M111" s="106">
        <f t="shared" si="46"/>
        <v>0</v>
      </c>
      <c r="N111" s="106">
        <f t="shared" si="44"/>
        <v>0</v>
      </c>
      <c r="O111" s="106">
        <f t="shared" si="45"/>
        <v>0</v>
      </c>
    </row>
    <row r="112" spans="1:15" s="25" customFormat="1" ht="12" x14ac:dyDescent="0.35">
      <c r="A112" s="38" t="s">
        <v>190</v>
      </c>
      <c r="B112" s="39">
        <f t="shared" ref="B112:O112" si="47">IF(B$5&gt;0,B111/B$5," - ")</f>
        <v>0</v>
      </c>
      <c r="C112" s="39" t="str">
        <f t="shared" si="47"/>
        <v xml:space="preserve"> - </v>
      </c>
      <c r="D112" s="39" t="str">
        <f t="shared" si="47"/>
        <v xml:space="preserve"> - </v>
      </c>
      <c r="E112" s="39" t="str">
        <f t="shared" si="47"/>
        <v xml:space="preserve"> - </v>
      </c>
      <c r="F112" s="39" t="str">
        <f t="shared" si="47"/>
        <v xml:space="preserve"> - </v>
      </c>
      <c r="G112" s="39" t="str">
        <f t="shared" si="47"/>
        <v xml:space="preserve"> - </v>
      </c>
      <c r="H112" s="39" t="str">
        <f t="shared" si="47"/>
        <v xml:space="preserve"> - </v>
      </c>
      <c r="I112" s="39" t="str">
        <f t="shared" si="47"/>
        <v xml:space="preserve"> - </v>
      </c>
      <c r="J112" s="39" t="str">
        <f t="shared" si="47"/>
        <v xml:space="preserve"> - </v>
      </c>
      <c r="K112" s="39" t="str">
        <f t="shared" si="47"/>
        <v xml:space="preserve"> - </v>
      </c>
      <c r="L112" s="39" t="str">
        <f t="shared" si="47"/>
        <v xml:space="preserve"> - </v>
      </c>
      <c r="M112" s="39" t="str">
        <f t="shared" si="47"/>
        <v xml:space="preserve"> - </v>
      </c>
      <c r="N112" s="39">
        <f t="shared" si="47"/>
        <v>0</v>
      </c>
      <c r="O112" s="39">
        <f t="shared" si="47"/>
        <v>0</v>
      </c>
    </row>
    <row r="113" spans="1:15" s="25" customFormat="1" x14ac:dyDescent="0.35">
      <c r="A113" s="107" t="s">
        <v>110</v>
      </c>
      <c r="B113" s="108"/>
      <c r="C113" s="108"/>
      <c r="D113" s="108"/>
      <c r="E113" s="108"/>
      <c r="F113" s="108"/>
      <c r="G113" s="108"/>
      <c r="H113" s="108"/>
      <c r="I113" s="108"/>
      <c r="J113" s="108"/>
      <c r="K113" s="108"/>
      <c r="L113" s="108"/>
      <c r="M113" s="108"/>
      <c r="N113" s="108"/>
      <c r="O113" s="108"/>
    </row>
    <row r="114" spans="1:15" s="25" customFormat="1" ht="12" x14ac:dyDescent="0.35">
      <c r="A114" s="25" t="s">
        <v>111</v>
      </c>
      <c r="B114" s="160">
        <f>-SUMIFS(Transactions!$I:$I,Transactions!$F:$F,YearlyReport!$A114,Transactions!$B:$B,"&gt;="&amp;B$11,Transactions!$B:$B,"&lt;="&amp;B$12)+SUMIFS(Transactions!$H:$H,Transactions!$F:$F,YearlyReport!$A114,Transactions!$B:$B,"&gt;="&amp;B$11,Transactions!$B:$B,"&lt;="&amp;B$12)</f>
        <v>0</v>
      </c>
      <c r="C114" s="160">
        <f>-SUMIFS(Transactions!$I:$I,Transactions!$F:$F,YearlyReport!$A114,Transactions!$B:$B,"&gt;="&amp;C$11,Transactions!$B:$B,"&lt;="&amp;C$12)+SUMIFS(Transactions!$H:$H,Transactions!$F:$F,YearlyReport!$A114,Transactions!$B:$B,"&gt;="&amp;C$11,Transactions!$B:$B,"&lt;="&amp;C$12)</f>
        <v>0</v>
      </c>
      <c r="D114" s="160">
        <f>-SUMIFS(Transactions!$I:$I,Transactions!$F:$F,YearlyReport!$A114,Transactions!$B:$B,"&gt;="&amp;D$11,Transactions!$B:$B,"&lt;="&amp;D$12)+SUMIFS(Transactions!$H:$H,Transactions!$F:$F,YearlyReport!$A114,Transactions!$B:$B,"&gt;="&amp;D$11,Transactions!$B:$B,"&lt;="&amp;D$12)</f>
        <v>0</v>
      </c>
      <c r="E114" s="160">
        <f>-SUMIFS(Transactions!$I:$I,Transactions!$F:$F,YearlyReport!$A114,Transactions!$B:$B,"&gt;="&amp;E$11,Transactions!$B:$B,"&lt;="&amp;E$12)+SUMIFS(Transactions!$H:$H,Transactions!$F:$F,YearlyReport!$A114,Transactions!$B:$B,"&gt;="&amp;E$11,Transactions!$B:$B,"&lt;="&amp;E$12)</f>
        <v>0</v>
      </c>
      <c r="F114" s="160">
        <f>-SUMIFS(Transactions!$I:$I,Transactions!$F:$F,YearlyReport!$A114,Transactions!$B:$B,"&gt;="&amp;F$11,Transactions!$B:$B,"&lt;="&amp;F$12)+SUMIFS(Transactions!$H:$H,Transactions!$F:$F,YearlyReport!$A114,Transactions!$B:$B,"&gt;="&amp;F$11,Transactions!$B:$B,"&lt;="&amp;F$12)</f>
        <v>0</v>
      </c>
      <c r="G114" s="160">
        <f>-SUMIFS(Transactions!$I:$I,Transactions!$F:$F,YearlyReport!$A114,Transactions!$B:$B,"&gt;="&amp;G$11,Transactions!$B:$B,"&lt;="&amp;G$12)+SUMIFS(Transactions!$H:$H,Transactions!$F:$F,YearlyReport!$A114,Transactions!$B:$B,"&gt;="&amp;G$11,Transactions!$B:$B,"&lt;="&amp;G$12)</f>
        <v>0</v>
      </c>
      <c r="H114" s="160">
        <f>-SUMIFS(Transactions!$I:$I,Transactions!$F:$F,YearlyReport!$A114,Transactions!$B:$B,"&gt;="&amp;H$11,Transactions!$B:$B,"&lt;="&amp;H$12)+SUMIFS(Transactions!$H:$H,Transactions!$F:$F,YearlyReport!$A114,Transactions!$B:$B,"&gt;="&amp;H$11,Transactions!$B:$B,"&lt;="&amp;H$12)</f>
        <v>0</v>
      </c>
      <c r="I114" s="160">
        <f>-SUMIFS(Transactions!$I:$I,Transactions!$F:$F,YearlyReport!$A114,Transactions!$B:$B,"&gt;="&amp;I$11,Transactions!$B:$B,"&lt;="&amp;I$12)+SUMIFS(Transactions!$H:$H,Transactions!$F:$F,YearlyReport!$A114,Transactions!$B:$B,"&gt;="&amp;I$11,Transactions!$B:$B,"&lt;="&amp;I$12)</f>
        <v>0</v>
      </c>
      <c r="J114" s="160">
        <f>-SUMIFS(Transactions!$I:$I,Transactions!$F:$F,YearlyReport!$A114,Transactions!$B:$B,"&gt;="&amp;J$11,Transactions!$B:$B,"&lt;="&amp;J$12)+SUMIFS(Transactions!$H:$H,Transactions!$F:$F,YearlyReport!$A114,Transactions!$B:$B,"&gt;="&amp;J$11,Transactions!$B:$B,"&lt;="&amp;J$12)</f>
        <v>0</v>
      </c>
      <c r="K114" s="160">
        <f>-SUMIFS(Transactions!$I:$I,Transactions!$F:$F,YearlyReport!$A114,Transactions!$B:$B,"&gt;="&amp;K$11,Transactions!$B:$B,"&lt;="&amp;K$12)+SUMIFS(Transactions!$H:$H,Transactions!$F:$F,YearlyReport!$A114,Transactions!$B:$B,"&gt;="&amp;K$11,Transactions!$B:$B,"&lt;="&amp;K$12)</f>
        <v>0</v>
      </c>
      <c r="L114" s="160">
        <f>-SUMIFS(Transactions!$I:$I,Transactions!$F:$F,YearlyReport!$A114,Transactions!$B:$B,"&gt;="&amp;L$11,Transactions!$B:$B,"&lt;="&amp;L$12)+SUMIFS(Transactions!$H:$H,Transactions!$F:$F,YearlyReport!$A114,Transactions!$B:$B,"&gt;="&amp;L$11,Transactions!$B:$B,"&lt;="&amp;L$12)</f>
        <v>0</v>
      </c>
      <c r="M114" s="160">
        <f>-SUMIFS(Transactions!$I:$I,Transactions!$F:$F,YearlyReport!$A114,Transactions!$B:$B,"&gt;="&amp;M$11,Transactions!$B:$B,"&lt;="&amp;M$12)+SUMIFS(Transactions!$H:$H,Transactions!$F:$F,YearlyReport!$A114,Transactions!$B:$B,"&gt;="&amp;M$11,Transactions!$B:$B,"&lt;="&amp;M$12)</f>
        <v>0</v>
      </c>
      <c r="N114" s="21">
        <f>SUM(B114:M114)</f>
        <v>0</v>
      </c>
      <c r="O114" s="21">
        <f>N114/COLUMNS(B114:M114)</f>
        <v>0</v>
      </c>
    </row>
    <row r="115" spans="1:15" s="25" customFormat="1" ht="12" x14ac:dyDescent="0.35">
      <c r="A115" s="25" t="s">
        <v>112</v>
      </c>
      <c r="B115" s="161">
        <f>-SUMIFS(Transactions!$I:$I,Transactions!$F:$F,YearlyReport!$A115,Transactions!$B:$B,"&gt;="&amp;B$11,Transactions!$B:$B,"&lt;="&amp;B$12)+SUMIFS(Transactions!$H:$H,Transactions!$F:$F,YearlyReport!$A115,Transactions!$B:$B,"&gt;="&amp;B$11,Transactions!$B:$B,"&lt;="&amp;B$12)</f>
        <v>0</v>
      </c>
      <c r="C115" s="161">
        <f>-SUMIFS(Transactions!$I:$I,Transactions!$F:$F,YearlyReport!$A115,Transactions!$B:$B,"&gt;="&amp;C$11,Transactions!$B:$B,"&lt;="&amp;C$12)+SUMIFS(Transactions!$H:$H,Transactions!$F:$F,YearlyReport!$A115,Transactions!$B:$B,"&gt;="&amp;C$11,Transactions!$B:$B,"&lt;="&amp;C$12)</f>
        <v>0</v>
      </c>
      <c r="D115" s="161">
        <f>-SUMIFS(Transactions!$I:$I,Transactions!$F:$F,YearlyReport!$A115,Transactions!$B:$B,"&gt;="&amp;D$11,Transactions!$B:$B,"&lt;="&amp;D$12)+SUMIFS(Transactions!$H:$H,Transactions!$F:$F,YearlyReport!$A115,Transactions!$B:$B,"&gt;="&amp;D$11,Transactions!$B:$B,"&lt;="&amp;D$12)</f>
        <v>0</v>
      </c>
      <c r="E115" s="161">
        <f>-SUMIFS(Transactions!$I:$I,Transactions!$F:$F,YearlyReport!$A115,Transactions!$B:$B,"&gt;="&amp;E$11,Transactions!$B:$B,"&lt;="&amp;E$12)+SUMIFS(Transactions!$H:$H,Transactions!$F:$F,YearlyReport!$A115,Transactions!$B:$B,"&gt;="&amp;E$11,Transactions!$B:$B,"&lt;="&amp;E$12)</f>
        <v>0</v>
      </c>
      <c r="F115" s="161">
        <f>-SUMIFS(Transactions!$I:$I,Transactions!$F:$F,YearlyReport!$A115,Transactions!$B:$B,"&gt;="&amp;F$11,Transactions!$B:$B,"&lt;="&amp;F$12)+SUMIFS(Transactions!$H:$H,Transactions!$F:$F,YearlyReport!$A115,Transactions!$B:$B,"&gt;="&amp;F$11,Transactions!$B:$B,"&lt;="&amp;F$12)</f>
        <v>0</v>
      </c>
      <c r="G115" s="161">
        <f>-SUMIFS(Transactions!$I:$I,Transactions!$F:$F,YearlyReport!$A115,Transactions!$B:$B,"&gt;="&amp;G$11,Transactions!$B:$B,"&lt;="&amp;G$12)+SUMIFS(Transactions!$H:$H,Transactions!$F:$F,YearlyReport!$A115,Transactions!$B:$B,"&gt;="&amp;G$11,Transactions!$B:$B,"&lt;="&amp;G$12)</f>
        <v>0</v>
      </c>
      <c r="H115" s="161">
        <f>-SUMIFS(Transactions!$I:$I,Transactions!$F:$F,YearlyReport!$A115,Transactions!$B:$B,"&gt;="&amp;H$11,Transactions!$B:$B,"&lt;="&amp;H$12)+SUMIFS(Transactions!$H:$H,Transactions!$F:$F,YearlyReport!$A115,Transactions!$B:$B,"&gt;="&amp;H$11,Transactions!$B:$B,"&lt;="&amp;H$12)</f>
        <v>0</v>
      </c>
      <c r="I115" s="161">
        <f>-SUMIFS(Transactions!$I:$I,Transactions!$F:$F,YearlyReport!$A115,Transactions!$B:$B,"&gt;="&amp;I$11,Transactions!$B:$B,"&lt;="&amp;I$12)+SUMIFS(Transactions!$H:$H,Transactions!$F:$F,YearlyReport!$A115,Transactions!$B:$B,"&gt;="&amp;I$11,Transactions!$B:$B,"&lt;="&amp;I$12)</f>
        <v>0</v>
      </c>
      <c r="J115" s="161">
        <f>-SUMIFS(Transactions!$I:$I,Transactions!$F:$F,YearlyReport!$A115,Transactions!$B:$B,"&gt;="&amp;J$11,Transactions!$B:$B,"&lt;="&amp;J$12)+SUMIFS(Transactions!$H:$H,Transactions!$F:$F,YearlyReport!$A115,Transactions!$B:$B,"&gt;="&amp;J$11,Transactions!$B:$B,"&lt;="&amp;J$12)</f>
        <v>0</v>
      </c>
      <c r="K115" s="161">
        <f>-SUMIFS(Transactions!$I:$I,Transactions!$F:$F,YearlyReport!$A115,Transactions!$B:$B,"&gt;="&amp;K$11,Transactions!$B:$B,"&lt;="&amp;K$12)+SUMIFS(Transactions!$H:$H,Transactions!$F:$F,YearlyReport!$A115,Transactions!$B:$B,"&gt;="&amp;K$11,Transactions!$B:$B,"&lt;="&amp;K$12)</f>
        <v>0</v>
      </c>
      <c r="L115" s="161">
        <f>-SUMIFS(Transactions!$I:$I,Transactions!$F:$F,YearlyReport!$A115,Transactions!$B:$B,"&gt;="&amp;L$11,Transactions!$B:$B,"&lt;="&amp;L$12)+SUMIFS(Transactions!$H:$H,Transactions!$F:$F,YearlyReport!$A115,Transactions!$B:$B,"&gt;="&amp;L$11,Transactions!$B:$B,"&lt;="&amp;L$12)</f>
        <v>0</v>
      </c>
      <c r="M115" s="161">
        <f>-SUMIFS(Transactions!$I:$I,Transactions!$F:$F,YearlyReport!$A115,Transactions!$B:$B,"&gt;="&amp;M$11,Transactions!$B:$B,"&lt;="&amp;M$12)+SUMIFS(Transactions!$H:$H,Transactions!$F:$F,YearlyReport!$A115,Transactions!$B:$B,"&gt;="&amp;M$11,Transactions!$B:$B,"&lt;="&amp;M$12)</f>
        <v>0</v>
      </c>
      <c r="N115" s="21">
        <f>SUM(B115:M115)</f>
        <v>0</v>
      </c>
      <c r="O115" s="21">
        <f>N115/COLUMNS(B115:M115)</f>
        <v>0</v>
      </c>
    </row>
    <row r="116" spans="1:15" s="25" customFormat="1" ht="12" x14ac:dyDescent="0.35">
      <c r="A116" s="25" t="s">
        <v>130</v>
      </c>
      <c r="B116" s="162">
        <f>-SUMIFS(Transactions!$I:$I,Transactions!$F:$F,YearlyReport!$A116,Transactions!$B:$B,"&gt;="&amp;B$11,Transactions!$B:$B,"&lt;="&amp;B$12)+SUMIFS(Transactions!$H:$H,Transactions!$F:$F,YearlyReport!$A116,Transactions!$B:$B,"&gt;="&amp;B$11,Transactions!$B:$B,"&lt;="&amp;B$12)</f>
        <v>0</v>
      </c>
      <c r="C116" s="162">
        <f>-SUMIFS(Transactions!$I:$I,Transactions!$F:$F,YearlyReport!$A116,Transactions!$B:$B,"&gt;="&amp;C$11,Transactions!$B:$B,"&lt;="&amp;C$12)+SUMIFS(Transactions!$H:$H,Transactions!$F:$F,YearlyReport!$A116,Transactions!$B:$B,"&gt;="&amp;C$11,Transactions!$B:$B,"&lt;="&amp;C$12)</f>
        <v>0</v>
      </c>
      <c r="D116" s="162">
        <f>-SUMIFS(Transactions!$I:$I,Transactions!$F:$F,YearlyReport!$A116,Transactions!$B:$B,"&gt;="&amp;D$11,Transactions!$B:$B,"&lt;="&amp;D$12)+SUMIFS(Transactions!$H:$H,Transactions!$F:$F,YearlyReport!$A116,Transactions!$B:$B,"&gt;="&amp;D$11,Transactions!$B:$B,"&lt;="&amp;D$12)</f>
        <v>0</v>
      </c>
      <c r="E116" s="162">
        <f>-SUMIFS(Transactions!$I:$I,Transactions!$F:$F,YearlyReport!$A116,Transactions!$B:$B,"&gt;="&amp;E$11,Transactions!$B:$B,"&lt;="&amp;E$12)+SUMIFS(Transactions!$H:$H,Transactions!$F:$F,YearlyReport!$A116,Transactions!$B:$B,"&gt;="&amp;E$11,Transactions!$B:$B,"&lt;="&amp;E$12)</f>
        <v>0</v>
      </c>
      <c r="F116" s="162">
        <f>-SUMIFS(Transactions!$I:$I,Transactions!$F:$F,YearlyReport!$A116,Transactions!$B:$B,"&gt;="&amp;F$11,Transactions!$B:$B,"&lt;="&amp;F$12)+SUMIFS(Transactions!$H:$H,Transactions!$F:$F,YearlyReport!$A116,Transactions!$B:$B,"&gt;="&amp;F$11,Transactions!$B:$B,"&lt;="&amp;F$12)</f>
        <v>0</v>
      </c>
      <c r="G116" s="162">
        <f>-SUMIFS(Transactions!$I:$I,Transactions!$F:$F,YearlyReport!$A116,Transactions!$B:$B,"&gt;="&amp;G$11,Transactions!$B:$B,"&lt;="&amp;G$12)+SUMIFS(Transactions!$H:$H,Transactions!$F:$F,YearlyReport!$A116,Transactions!$B:$B,"&gt;="&amp;G$11,Transactions!$B:$B,"&lt;="&amp;G$12)</f>
        <v>0</v>
      </c>
      <c r="H116" s="162">
        <f>-SUMIFS(Transactions!$I:$I,Transactions!$F:$F,YearlyReport!$A116,Transactions!$B:$B,"&gt;="&amp;H$11,Transactions!$B:$B,"&lt;="&amp;H$12)+SUMIFS(Transactions!$H:$H,Transactions!$F:$F,YearlyReport!$A116,Transactions!$B:$B,"&gt;="&amp;H$11,Transactions!$B:$B,"&lt;="&amp;H$12)</f>
        <v>0</v>
      </c>
      <c r="I116" s="162">
        <f>-SUMIFS(Transactions!$I:$I,Transactions!$F:$F,YearlyReport!$A116,Transactions!$B:$B,"&gt;="&amp;I$11,Transactions!$B:$B,"&lt;="&amp;I$12)+SUMIFS(Transactions!$H:$H,Transactions!$F:$F,YearlyReport!$A116,Transactions!$B:$B,"&gt;="&amp;I$11,Transactions!$B:$B,"&lt;="&amp;I$12)</f>
        <v>0</v>
      </c>
      <c r="J116" s="162">
        <f>-SUMIFS(Transactions!$I:$I,Transactions!$F:$F,YearlyReport!$A116,Transactions!$B:$B,"&gt;="&amp;J$11,Transactions!$B:$B,"&lt;="&amp;J$12)+SUMIFS(Transactions!$H:$H,Transactions!$F:$F,YearlyReport!$A116,Transactions!$B:$B,"&gt;="&amp;J$11,Transactions!$B:$B,"&lt;="&amp;J$12)</f>
        <v>0</v>
      </c>
      <c r="K116" s="162">
        <f>-SUMIFS(Transactions!$I:$I,Transactions!$F:$F,YearlyReport!$A116,Transactions!$B:$B,"&gt;="&amp;K$11,Transactions!$B:$B,"&lt;="&amp;K$12)+SUMIFS(Transactions!$H:$H,Transactions!$F:$F,YearlyReport!$A116,Transactions!$B:$B,"&gt;="&amp;K$11,Transactions!$B:$B,"&lt;="&amp;K$12)</f>
        <v>0</v>
      </c>
      <c r="L116" s="162">
        <f>-SUMIFS(Transactions!$I:$I,Transactions!$F:$F,YearlyReport!$A116,Transactions!$B:$B,"&gt;="&amp;L$11,Transactions!$B:$B,"&lt;="&amp;L$12)+SUMIFS(Transactions!$H:$H,Transactions!$F:$F,YearlyReport!$A116,Transactions!$B:$B,"&gt;="&amp;L$11,Transactions!$B:$B,"&lt;="&amp;L$12)</f>
        <v>0</v>
      </c>
      <c r="M116" s="162">
        <f>-SUMIFS(Transactions!$I:$I,Transactions!$F:$F,YearlyReport!$A116,Transactions!$B:$B,"&gt;="&amp;M$11,Transactions!$B:$B,"&lt;="&amp;M$12)+SUMIFS(Transactions!$H:$H,Transactions!$F:$F,YearlyReport!$A116,Transactions!$B:$B,"&gt;="&amp;M$11,Transactions!$B:$B,"&lt;="&amp;M$12)</f>
        <v>0</v>
      </c>
      <c r="N116" s="21">
        <f>SUM(B116:M116)</f>
        <v>0</v>
      </c>
      <c r="O116" s="21">
        <f>N116/COLUMNS(B116:M116)</f>
        <v>0</v>
      </c>
    </row>
    <row r="117" spans="1:15" s="25" customFormat="1" ht="12" x14ac:dyDescent="0.35">
      <c r="A117" s="105" t="str">
        <f>"Total "&amp;A113</f>
        <v>Total BUSINESS EXPENSE</v>
      </c>
      <c r="B117" s="106">
        <f>SUM(B113:B116)</f>
        <v>0</v>
      </c>
      <c r="C117" s="106">
        <f t="shared" ref="C117:M117" si="48">SUM(C113:C116)</f>
        <v>0</v>
      </c>
      <c r="D117" s="106">
        <f t="shared" si="48"/>
        <v>0</v>
      </c>
      <c r="E117" s="106">
        <f t="shared" si="48"/>
        <v>0</v>
      </c>
      <c r="F117" s="106">
        <f t="shared" si="48"/>
        <v>0</v>
      </c>
      <c r="G117" s="106">
        <f t="shared" si="48"/>
        <v>0</v>
      </c>
      <c r="H117" s="106">
        <f t="shared" si="48"/>
        <v>0</v>
      </c>
      <c r="I117" s="106">
        <f t="shared" si="48"/>
        <v>0</v>
      </c>
      <c r="J117" s="106">
        <f t="shared" si="48"/>
        <v>0</v>
      </c>
      <c r="K117" s="106">
        <f t="shared" si="48"/>
        <v>0</v>
      </c>
      <c r="L117" s="106">
        <f t="shared" si="48"/>
        <v>0</v>
      </c>
      <c r="M117" s="106">
        <f t="shared" si="48"/>
        <v>0</v>
      </c>
      <c r="N117" s="106">
        <f>SUM(B117:M117)</f>
        <v>0</v>
      </c>
      <c r="O117" s="106">
        <f>N117/COLUMNS(B117:M117)</f>
        <v>0</v>
      </c>
    </row>
    <row r="118" spans="1:15" s="25" customFormat="1" ht="12" x14ac:dyDescent="0.35">
      <c r="A118" s="38" t="s">
        <v>190</v>
      </c>
      <c r="B118" s="39">
        <f t="shared" ref="B118:O118" si="49">IF(B$5&gt;0,B117/B$5," - ")</f>
        <v>0</v>
      </c>
      <c r="C118" s="39" t="str">
        <f t="shared" si="49"/>
        <v xml:space="preserve"> - </v>
      </c>
      <c r="D118" s="39" t="str">
        <f t="shared" si="49"/>
        <v xml:space="preserve"> - </v>
      </c>
      <c r="E118" s="39" t="str">
        <f t="shared" si="49"/>
        <v xml:space="preserve"> - </v>
      </c>
      <c r="F118" s="39" t="str">
        <f t="shared" si="49"/>
        <v xml:space="preserve"> - </v>
      </c>
      <c r="G118" s="39" t="str">
        <f t="shared" si="49"/>
        <v xml:space="preserve"> - </v>
      </c>
      <c r="H118" s="39" t="str">
        <f t="shared" si="49"/>
        <v xml:space="preserve"> - </v>
      </c>
      <c r="I118" s="39" t="str">
        <f t="shared" si="49"/>
        <v xml:space="preserve"> - </v>
      </c>
      <c r="J118" s="39" t="str">
        <f t="shared" si="49"/>
        <v xml:space="preserve"> - </v>
      </c>
      <c r="K118" s="39" t="str">
        <f t="shared" si="49"/>
        <v xml:space="preserve"> - </v>
      </c>
      <c r="L118" s="39" t="str">
        <f t="shared" si="49"/>
        <v xml:space="preserve"> - </v>
      </c>
      <c r="M118" s="39" t="str">
        <f t="shared" si="49"/>
        <v xml:space="preserve"> - </v>
      </c>
      <c r="N118" s="39">
        <f t="shared" si="49"/>
        <v>0</v>
      </c>
      <c r="O118" s="39">
        <f t="shared" si="49"/>
        <v>0</v>
      </c>
    </row>
    <row r="119" spans="1:15" s="25" customFormat="1" x14ac:dyDescent="0.35">
      <c r="A119" s="107" t="s">
        <v>79</v>
      </c>
      <c r="B119" s="108"/>
      <c r="C119" s="108"/>
      <c r="D119" s="108"/>
      <c r="E119" s="108"/>
      <c r="F119" s="108"/>
      <c r="G119" s="108"/>
      <c r="H119" s="108"/>
      <c r="I119" s="108"/>
      <c r="J119" s="108"/>
      <c r="K119" s="108"/>
      <c r="L119" s="108"/>
      <c r="M119" s="108"/>
      <c r="N119" s="108"/>
      <c r="O119" s="108"/>
    </row>
    <row r="120" spans="1:15" s="25" customFormat="1" ht="12" x14ac:dyDescent="0.35">
      <c r="A120" s="25" t="s">
        <v>185</v>
      </c>
      <c r="B120" s="160">
        <f>-SUMIFS(Transactions!$I:$I,Transactions!$F:$F,YearlyReport!$A120,Transactions!$B:$B,"&gt;="&amp;B$11,Transactions!$B:$B,"&lt;="&amp;B$12)+SUMIFS(Transactions!$H:$H,Transactions!$F:$F,YearlyReport!$A120,Transactions!$B:$B,"&gt;="&amp;B$11,Transactions!$B:$B,"&lt;="&amp;B$12)</f>
        <v>0</v>
      </c>
      <c r="C120" s="160">
        <f>-SUMIFS(Transactions!$I:$I,Transactions!$F:$F,YearlyReport!$A120,Transactions!$B:$B,"&gt;="&amp;C$11,Transactions!$B:$B,"&lt;="&amp;C$12)+SUMIFS(Transactions!$H:$H,Transactions!$F:$F,YearlyReport!$A120,Transactions!$B:$B,"&gt;="&amp;C$11,Transactions!$B:$B,"&lt;="&amp;C$12)</f>
        <v>0</v>
      </c>
      <c r="D120" s="160">
        <f>-SUMIFS(Transactions!$I:$I,Transactions!$F:$F,YearlyReport!$A120,Transactions!$B:$B,"&gt;="&amp;D$11,Transactions!$B:$B,"&lt;="&amp;D$12)+SUMIFS(Transactions!$H:$H,Transactions!$F:$F,YearlyReport!$A120,Transactions!$B:$B,"&gt;="&amp;D$11,Transactions!$B:$B,"&lt;="&amp;D$12)</f>
        <v>0</v>
      </c>
      <c r="E120" s="160">
        <f>-SUMIFS(Transactions!$I:$I,Transactions!$F:$F,YearlyReport!$A120,Transactions!$B:$B,"&gt;="&amp;E$11,Transactions!$B:$B,"&lt;="&amp;E$12)+SUMIFS(Transactions!$H:$H,Transactions!$F:$F,YearlyReport!$A120,Transactions!$B:$B,"&gt;="&amp;E$11,Transactions!$B:$B,"&lt;="&amp;E$12)</f>
        <v>0</v>
      </c>
      <c r="F120" s="160">
        <f>-SUMIFS(Transactions!$I:$I,Transactions!$F:$F,YearlyReport!$A120,Transactions!$B:$B,"&gt;="&amp;F$11,Transactions!$B:$B,"&lt;="&amp;F$12)+SUMIFS(Transactions!$H:$H,Transactions!$F:$F,YearlyReport!$A120,Transactions!$B:$B,"&gt;="&amp;F$11,Transactions!$B:$B,"&lt;="&amp;F$12)</f>
        <v>0</v>
      </c>
      <c r="G120" s="160">
        <f>-SUMIFS(Transactions!$I:$I,Transactions!$F:$F,YearlyReport!$A120,Transactions!$B:$B,"&gt;="&amp;G$11,Transactions!$B:$B,"&lt;="&amp;G$12)+SUMIFS(Transactions!$H:$H,Transactions!$F:$F,YearlyReport!$A120,Transactions!$B:$B,"&gt;="&amp;G$11,Transactions!$B:$B,"&lt;="&amp;G$12)</f>
        <v>0</v>
      </c>
      <c r="H120" s="160">
        <f>-SUMIFS(Transactions!$I:$I,Transactions!$F:$F,YearlyReport!$A120,Transactions!$B:$B,"&gt;="&amp;H$11,Transactions!$B:$B,"&lt;="&amp;H$12)+SUMIFS(Transactions!$H:$H,Transactions!$F:$F,YearlyReport!$A120,Transactions!$B:$B,"&gt;="&amp;H$11,Transactions!$B:$B,"&lt;="&amp;H$12)</f>
        <v>0</v>
      </c>
      <c r="I120" s="160">
        <f>-SUMIFS(Transactions!$I:$I,Transactions!$F:$F,YearlyReport!$A120,Transactions!$B:$B,"&gt;="&amp;I$11,Transactions!$B:$B,"&lt;="&amp;I$12)+SUMIFS(Transactions!$H:$H,Transactions!$F:$F,YearlyReport!$A120,Transactions!$B:$B,"&gt;="&amp;I$11,Transactions!$B:$B,"&lt;="&amp;I$12)</f>
        <v>0</v>
      </c>
      <c r="J120" s="160">
        <f>-SUMIFS(Transactions!$I:$I,Transactions!$F:$F,YearlyReport!$A120,Transactions!$B:$B,"&gt;="&amp;J$11,Transactions!$B:$B,"&lt;="&amp;J$12)+SUMIFS(Transactions!$H:$H,Transactions!$F:$F,YearlyReport!$A120,Transactions!$B:$B,"&gt;="&amp;J$11,Transactions!$B:$B,"&lt;="&amp;J$12)</f>
        <v>0</v>
      </c>
      <c r="K120" s="160">
        <f>-SUMIFS(Transactions!$I:$I,Transactions!$F:$F,YearlyReport!$A120,Transactions!$B:$B,"&gt;="&amp;K$11,Transactions!$B:$B,"&lt;="&amp;K$12)+SUMIFS(Transactions!$H:$H,Transactions!$F:$F,YearlyReport!$A120,Transactions!$B:$B,"&gt;="&amp;K$11,Transactions!$B:$B,"&lt;="&amp;K$12)</f>
        <v>0</v>
      </c>
      <c r="L120" s="160">
        <f>-SUMIFS(Transactions!$I:$I,Transactions!$F:$F,YearlyReport!$A120,Transactions!$B:$B,"&gt;="&amp;L$11,Transactions!$B:$B,"&lt;="&amp;L$12)+SUMIFS(Transactions!$H:$H,Transactions!$F:$F,YearlyReport!$A120,Transactions!$B:$B,"&gt;="&amp;L$11,Transactions!$B:$B,"&lt;="&amp;L$12)</f>
        <v>0</v>
      </c>
      <c r="M120" s="160">
        <f>-SUMIFS(Transactions!$I:$I,Transactions!$F:$F,YearlyReport!$A120,Transactions!$B:$B,"&gt;="&amp;M$11,Transactions!$B:$B,"&lt;="&amp;M$12)+SUMIFS(Transactions!$H:$H,Transactions!$F:$F,YearlyReport!$A120,Transactions!$B:$B,"&gt;="&amp;M$11,Transactions!$B:$B,"&lt;="&amp;M$12)</f>
        <v>0</v>
      </c>
      <c r="N120" s="21">
        <f>SUM(B120:M120)</f>
        <v>0</v>
      </c>
      <c r="O120" s="21">
        <f>N120/COLUMNS(B120:M120)</f>
        <v>0</v>
      </c>
    </row>
    <row r="121" spans="1:15" s="25" customFormat="1" ht="12" x14ac:dyDescent="0.35">
      <c r="A121" s="25" t="s">
        <v>103</v>
      </c>
      <c r="B121" s="161">
        <f>-SUMIFS(Transactions!$I:$I,Transactions!$F:$F,YearlyReport!$A121,Transactions!$B:$B,"&gt;="&amp;B$11,Transactions!$B:$B,"&lt;="&amp;B$12)+SUMIFS(Transactions!$H:$H,Transactions!$F:$F,YearlyReport!$A121,Transactions!$B:$B,"&gt;="&amp;B$11,Transactions!$B:$B,"&lt;="&amp;B$12)</f>
        <v>0</v>
      </c>
      <c r="C121" s="161">
        <f>-SUMIFS(Transactions!$I:$I,Transactions!$F:$F,YearlyReport!$A121,Transactions!$B:$B,"&gt;="&amp;C$11,Transactions!$B:$B,"&lt;="&amp;C$12)+SUMIFS(Transactions!$H:$H,Transactions!$F:$F,YearlyReport!$A121,Transactions!$B:$B,"&gt;="&amp;C$11,Transactions!$B:$B,"&lt;="&amp;C$12)</f>
        <v>0</v>
      </c>
      <c r="D121" s="161">
        <f>-SUMIFS(Transactions!$I:$I,Transactions!$F:$F,YearlyReport!$A121,Transactions!$B:$B,"&gt;="&amp;D$11,Transactions!$B:$B,"&lt;="&amp;D$12)+SUMIFS(Transactions!$H:$H,Transactions!$F:$F,YearlyReport!$A121,Transactions!$B:$B,"&gt;="&amp;D$11,Transactions!$B:$B,"&lt;="&amp;D$12)</f>
        <v>0</v>
      </c>
      <c r="E121" s="161">
        <f>-SUMIFS(Transactions!$I:$I,Transactions!$F:$F,YearlyReport!$A121,Transactions!$B:$B,"&gt;="&amp;E$11,Transactions!$B:$B,"&lt;="&amp;E$12)+SUMIFS(Transactions!$H:$H,Transactions!$F:$F,YearlyReport!$A121,Transactions!$B:$B,"&gt;="&amp;E$11,Transactions!$B:$B,"&lt;="&amp;E$12)</f>
        <v>0</v>
      </c>
      <c r="F121" s="161">
        <f>-SUMIFS(Transactions!$I:$I,Transactions!$F:$F,YearlyReport!$A121,Transactions!$B:$B,"&gt;="&amp;F$11,Transactions!$B:$B,"&lt;="&amp;F$12)+SUMIFS(Transactions!$H:$H,Transactions!$F:$F,YearlyReport!$A121,Transactions!$B:$B,"&gt;="&amp;F$11,Transactions!$B:$B,"&lt;="&amp;F$12)</f>
        <v>0</v>
      </c>
      <c r="G121" s="161">
        <f>-SUMIFS(Transactions!$I:$I,Transactions!$F:$F,YearlyReport!$A121,Transactions!$B:$B,"&gt;="&amp;G$11,Transactions!$B:$B,"&lt;="&amp;G$12)+SUMIFS(Transactions!$H:$H,Transactions!$F:$F,YearlyReport!$A121,Transactions!$B:$B,"&gt;="&amp;G$11,Transactions!$B:$B,"&lt;="&amp;G$12)</f>
        <v>0</v>
      </c>
      <c r="H121" s="161">
        <f>-SUMIFS(Transactions!$I:$I,Transactions!$F:$F,YearlyReport!$A121,Transactions!$B:$B,"&gt;="&amp;H$11,Transactions!$B:$B,"&lt;="&amp;H$12)+SUMIFS(Transactions!$H:$H,Transactions!$F:$F,YearlyReport!$A121,Transactions!$B:$B,"&gt;="&amp;H$11,Transactions!$B:$B,"&lt;="&amp;H$12)</f>
        <v>0</v>
      </c>
      <c r="I121" s="161">
        <f>-SUMIFS(Transactions!$I:$I,Transactions!$F:$F,YearlyReport!$A121,Transactions!$B:$B,"&gt;="&amp;I$11,Transactions!$B:$B,"&lt;="&amp;I$12)+SUMIFS(Transactions!$H:$H,Transactions!$F:$F,YearlyReport!$A121,Transactions!$B:$B,"&gt;="&amp;I$11,Transactions!$B:$B,"&lt;="&amp;I$12)</f>
        <v>0</v>
      </c>
      <c r="J121" s="161">
        <f>-SUMIFS(Transactions!$I:$I,Transactions!$F:$F,YearlyReport!$A121,Transactions!$B:$B,"&gt;="&amp;J$11,Transactions!$B:$B,"&lt;="&amp;J$12)+SUMIFS(Transactions!$H:$H,Transactions!$F:$F,YearlyReport!$A121,Transactions!$B:$B,"&gt;="&amp;J$11,Transactions!$B:$B,"&lt;="&amp;J$12)</f>
        <v>0</v>
      </c>
      <c r="K121" s="161">
        <f>-SUMIFS(Transactions!$I:$I,Transactions!$F:$F,YearlyReport!$A121,Transactions!$B:$B,"&gt;="&amp;K$11,Transactions!$B:$B,"&lt;="&amp;K$12)+SUMIFS(Transactions!$H:$H,Transactions!$F:$F,YearlyReport!$A121,Transactions!$B:$B,"&gt;="&amp;K$11,Transactions!$B:$B,"&lt;="&amp;K$12)</f>
        <v>0</v>
      </c>
      <c r="L121" s="161">
        <f>-SUMIFS(Transactions!$I:$I,Transactions!$F:$F,YearlyReport!$A121,Transactions!$B:$B,"&gt;="&amp;L$11,Transactions!$B:$B,"&lt;="&amp;L$12)+SUMIFS(Transactions!$H:$H,Transactions!$F:$F,YearlyReport!$A121,Transactions!$B:$B,"&gt;="&amp;L$11,Transactions!$B:$B,"&lt;="&amp;L$12)</f>
        <v>0</v>
      </c>
      <c r="M121" s="161">
        <f>-SUMIFS(Transactions!$I:$I,Transactions!$F:$F,YearlyReport!$A121,Transactions!$B:$B,"&gt;="&amp;M$11,Transactions!$B:$B,"&lt;="&amp;M$12)+SUMIFS(Transactions!$H:$H,Transactions!$F:$F,YearlyReport!$A121,Transactions!$B:$B,"&gt;="&amp;M$11,Transactions!$B:$B,"&lt;="&amp;M$12)</f>
        <v>0</v>
      </c>
      <c r="N121" s="21">
        <f t="shared" ref="N121:N134" si="50">SUM(B121:M121)</f>
        <v>0</v>
      </c>
      <c r="O121" s="21">
        <f t="shared" ref="O121:O134" si="51">N121/COLUMNS(B121:M121)</f>
        <v>0</v>
      </c>
    </row>
    <row r="122" spans="1:15" s="25" customFormat="1" ht="12" x14ac:dyDescent="0.35">
      <c r="A122" s="25" t="s">
        <v>58</v>
      </c>
      <c r="B122" s="161">
        <f>-SUMIFS(Transactions!$I:$I,Transactions!$F:$F,YearlyReport!$A122,Transactions!$B:$B,"&gt;="&amp;B$11,Transactions!$B:$B,"&lt;="&amp;B$12)+SUMIFS(Transactions!$H:$H,Transactions!$F:$F,YearlyReport!$A122,Transactions!$B:$B,"&gt;="&amp;B$11,Transactions!$B:$B,"&lt;="&amp;B$12)</f>
        <v>11.09</v>
      </c>
      <c r="C122" s="161">
        <f>-SUMIFS(Transactions!$I:$I,Transactions!$F:$F,YearlyReport!$A122,Transactions!$B:$B,"&gt;="&amp;C$11,Transactions!$B:$B,"&lt;="&amp;C$12)+SUMIFS(Transactions!$H:$H,Transactions!$F:$F,YearlyReport!$A122,Transactions!$B:$B,"&gt;="&amp;C$11,Transactions!$B:$B,"&lt;="&amp;C$12)</f>
        <v>0</v>
      </c>
      <c r="D122" s="161">
        <f>-SUMIFS(Transactions!$I:$I,Transactions!$F:$F,YearlyReport!$A122,Transactions!$B:$B,"&gt;="&amp;D$11,Transactions!$B:$B,"&lt;="&amp;D$12)+SUMIFS(Transactions!$H:$H,Transactions!$F:$F,YearlyReport!$A122,Transactions!$B:$B,"&gt;="&amp;D$11,Transactions!$B:$B,"&lt;="&amp;D$12)</f>
        <v>0</v>
      </c>
      <c r="E122" s="161">
        <f>-SUMIFS(Transactions!$I:$I,Transactions!$F:$F,YearlyReport!$A122,Transactions!$B:$B,"&gt;="&amp;E$11,Transactions!$B:$B,"&lt;="&amp;E$12)+SUMIFS(Transactions!$H:$H,Transactions!$F:$F,YearlyReport!$A122,Transactions!$B:$B,"&gt;="&amp;E$11,Transactions!$B:$B,"&lt;="&amp;E$12)</f>
        <v>0</v>
      </c>
      <c r="F122" s="161">
        <f>-SUMIFS(Transactions!$I:$I,Transactions!$F:$F,YearlyReport!$A122,Transactions!$B:$B,"&gt;="&amp;F$11,Transactions!$B:$B,"&lt;="&amp;F$12)+SUMIFS(Transactions!$H:$H,Transactions!$F:$F,YearlyReport!$A122,Transactions!$B:$B,"&gt;="&amp;F$11,Transactions!$B:$B,"&lt;="&amp;F$12)</f>
        <v>0</v>
      </c>
      <c r="G122" s="161">
        <f>-SUMIFS(Transactions!$I:$I,Transactions!$F:$F,YearlyReport!$A122,Transactions!$B:$B,"&gt;="&amp;G$11,Transactions!$B:$B,"&lt;="&amp;G$12)+SUMIFS(Transactions!$H:$H,Transactions!$F:$F,YearlyReport!$A122,Transactions!$B:$B,"&gt;="&amp;G$11,Transactions!$B:$B,"&lt;="&amp;G$12)</f>
        <v>0</v>
      </c>
      <c r="H122" s="161">
        <f>-SUMIFS(Transactions!$I:$I,Transactions!$F:$F,YearlyReport!$A122,Transactions!$B:$B,"&gt;="&amp;H$11,Transactions!$B:$B,"&lt;="&amp;H$12)+SUMIFS(Transactions!$H:$H,Transactions!$F:$F,YearlyReport!$A122,Transactions!$B:$B,"&gt;="&amp;H$11,Transactions!$B:$B,"&lt;="&amp;H$12)</f>
        <v>0</v>
      </c>
      <c r="I122" s="161">
        <f>-SUMIFS(Transactions!$I:$I,Transactions!$F:$F,YearlyReport!$A122,Transactions!$B:$B,"&gt;="&amp;I$11,Transactions!$B:$B,"&lt;="&amp;I$12)+SUMIFS(Transactions!$H:$H,Transactions!$F:$F,YearlyReport!$A122,Transactions!$B:$B,"&gt;="&amp;I$11,Transactions!$B:$B,"&lt;="&amp;I$12)</f>
        <v>0</v>
      </c>
      <c r="J122" s="161">
        <f>-SUMIFS(Transactions!$I:$I,Transactions!$F:$F,YearlyReport!$A122,Transactions!$B:$B,"&gt;="&amp;J$11,Transactions!$B:$B,"&lt;="&amp;J$12)+SUMIFS(Transactions!$H:$H,Transactions!$F:$F,YearlyReport!$A122,Transactions!$B:$B,"&gt;="&amp;J$11,Transactions!$B:$B,"&lt;="&amp;J$12)</f>
        <v>0</v>
      </c>
      <c r="K122" s="161">
        <f>-SUMIFS(Transactions!$I:$I,Transactions!$F:$F,YearlyReport!$A122,Transactions!$B:$B,"&gt;="&amp;K$11,Transactions!$B:$B,"&lt;="&amp;K$12)+SUMIFS(Transactions!$H:$H,Transactions!$F:$F,YearlyReport!$A122,Transactions!$B:$B,"&gt;="&amp;K$11,Transactions!$B:$B,"&lt;="&amp;K$12)</f>
        <v>0</v>
      </c>
      <c r="L122" s="161">
        <f>-SUMIFS(Transactions!$I:$I,Transactions!$F:$F,YearlyReport!$A122,Transactions!$B:$B,"&gt;="&amp;L$11,Transactions!$B:$B,"&lt;="&amp;L$12)+SUMIFS(Transactions!$H:$H,Transactions!$F:$F,YearlyReport!$A122,Transactions!$B:$B,"&gt;="&amp;L$11,Transactions!$B:$B,"&lt;="&amp;L$12)</f>
        <v>0</v>
      </c>
      <c r="M122" s="161">
        <f>-SUMIFS(Transactions!$I:$I,Transactions!$F:$F,YearlyReport!$A122,Transactions!$B:$B,"&gt;="&amp;M$11,Transactions!$B:$B,"&lt;="&amp;M$12)+SUMIFS(Transactions!$H:$H,Transactions!$F:$F,YearlyReport!$A122,Transactions!$B:$B,"&gt;="&amp;M$11,Transactions!$B:$B,"&lt;="&amp;M$12)</f>
        <v>0</v>
      </c>
      <c r="N122" s="21">
        <f t="shared" si="50"/>
        <v>11.09</v>
      </c>
      <c r="O122" s="21">
        <f t="shared" si="51"/>
        <v>0.92416666666666669</v>
      </c>
    </row>
    <row r="123" spans="1:15" s="25" customFormat="1" ht="12" x14ac:dyDescent="0.35">
      <c r="A123" s="25" t="s">
        <v>104</v>
      </c>
      <c r="B123" s="161">
        <f>-SUMIFS(Transactions!$I:$I,Transactions!$F:$F,YearlyReport!$A123,Transactions!$B:$B,"&gt;="&amp;B$11,Transactions!$B:$B,"&lt;="&amp;B$12)+SUMIFS(Transactions!$H:$H,Transactions!$F:$F,YearlyReport!$A123,Transactions!$B:$B,"&gt;="&amp;B$11,Transactions!$B:$B,"&lt;="&amp;B$12)</f>
        <v>0</v>
      </c>
      <c r="C123" s="161">
        <f>-SUMIFS(Transactions!$I:$I,Transactions!$F:$F,YearlyReport!$A123,Transactions!$B:$B,"&gt;="&amp;C$11,Transactions!$B:$B,"&lt;="&amp;C$12)+SUMIFS(Transactions!$H:$H,Transactions!$F:$F,YearlyReport!$A123,Transactions!$B:$B,"&gt;="&amp;C$11,Transactions!$B:$B,"&lt;="&amp;C$12)</f>
        <v>0</v>
      </c>
      <c r="D123" s="161">
        <f>-SUMIFS(Transactions!$I:$I,Transactions!$F:$F,YearlyReport!$A123,Transactions!$B:$B,"&gt;="&amp;D$11,Transactions!$B:$B,"&lt;="&amp;D$12)+SUMIFS(Transactions!$H:$H,Transactions!$F:$F,YearlyReport!$A123,Transactions!$B:$B,"&gt;="&amp;D$11,Transactions!$B:$B,"&lt;="&amp;D$12)</f>
        <v>0</v>
      </c>
      <c r="E123" s="161">
        <f>-SUMIFS(Transactions!$I:$I,Transactions!$F:$F,YearlyReport!$A123,Transactions!$B:$B,"&gt;="&amp;E$11,Transactions!$B:$B,"&lt;="&amp;E$12)+SUMIFS(Transactions!$H:$H,Transactions!$F:$F,YearlyReport!$A123,Transactions!$B:$B,"&gt;="&amp;E$11,Transactions!$B:$B,"&lt;="&amp;E$12)</f>
        <v>0</v>
      </c>
      <c r="F123" s="161">
        <f>-SUMIFS(Transactions!$I:$I,Transactions!$F:$F,YearlyReport!$A123,Transactions!$B:$B,"&gt;="&amp;F$11,Transactions!$B:$B,"&lt;="&amp;F$12)+SUMIFS(Transactions!$H:$H,Transactions!$F:$F,YearlyReport!$A123,Transactions!$B:$B,"&gt;="&amp;F$11,Transactions!$B:$B,"&lt;="&amp;F$12)</f>
        <v>0</v>
      </c>
      <c r="G123" s="161">
        <f>-SUMIFS(Transactions!$I:$I,Transactions!$F:$F,YearlyReport!$A123,Transactions!$B:$B,"&gt;="&amp;G$11,Transactions!$B:$B,"&lt;="&amp;G$12)+SUMIFS(Transactions!$H:$H,Transactions!$F:$F,YearlyReport!$A123,Transactions!$B:$B,"&gt;="&amp;G$11,Transactions!$B:$B,"&lt;="&amp;G$12)</f>
        <v>0</v>
      </c>
      <c r="H123" s="161">
        <f>-SUMIFS(Transactions!$I:$I,Transactions!$F:$F,YearlyReport!$A123,Transactions!$B:$B,"&gt;="&amp;H$11,Transactions!$B:$B,"&lt;="&amp;H$12)+SUMIFS(Transactions!$H:$H,Transactions!$F:$F,YearlyReport!$A123,Transactions!$B:$B,"&gt;="&amp;H$11,Transactions!$B:$B,"&lt;="&amp;H$12)</f>
        <v>0</v>
      </c>
      <c r="I123" s="161">
        <f>-SUMIFS(Transactions!$I:$I,Transactions!$F:$F,YearlyReport!$A123,Transactions!$B:$B,"&gt;="&amp;I$11,Transactions!$B:$B,"&lt;="&amp;I$12)+SUMIFS(Transactions!$H:$H,Transactions!$F:$F,YearlyReport!$A123,Transactions!$B:$B,"&gt;="&amp;I$11,Transactions!$B:$B,"&lt;="&amp;I$12)</f>
        <v>0</v>
      </c>
      <c r="J123" s="161">
        <f>-SUMIFS(Transactions!$I:$I,Transactions!$F:$F,YearlyReport!$A123,Transactions!$B:$B,"&gt;="&amp;J$11,Transactions!$B:$B,"&lt;="&amp;J$12)+SUMIFS(Transactions!$H:$H,Transactions!$F:$F,YearlyReport!$A123,Transactions!$B:$B,"&gt;="&amp;J$11,Transactions!$B:$B,"&lt;="&amp;J$12)</f>
        <v>0</v>
      </c>
      <c r="K123" s="161">
        <f>-SUMIFS(Transactions!$I:$I,Transactions!$F:$F,YearlyReport!$A123,Transactions!$B:$B,"&gt;="&amp;K$11,Transactions!$B:$B,"&lt;="&amp;K$12)+SUMIFS(Transactions!$H:$H,Transactions!$F:$F,YearlyReport!$A123,Transactions!$B:$B,"&gt;="&amp;K$11,Transactions!$B:$B,"&lt;="&amp;K$12)</f>
        <v>0</v>
      </c>
      <c r="L123" s="161">
        <f>-SUMIFS(Transactions!$I:$I,Transactions!$F:$F,YearlyReport!$A123,Transactions!$B:$B,"&gt;="&amp;L$11,Transactions!$B:$B,"&lt;="&amp;L$12)+SUMIFS(Transactions!$H:$H,Transactions!$F:$F,YearlyReport!$A123,Transactions!$B:$B,"&gt;="&amp;L$11,Transactions!$B:$B,"&lt;="&amp;L$12)</f>
        <v>0</v>
      </c>
      <c r="M123" s="161">
        <f>-SUMIFS(Transactions!$I:$I,Transactions!$F:$F,YearlyReport!$A123,Transactions!$B:$B,"&gt;="&amp;M$11,Transactions!$B:$B,"&lt;="&amp;M$12)+SUMIFS(Transactions!$H:$H,Transactions!$F:$F,YearlyReport!$A123,Transactions!$B:$B,"&gt;="&amp;M$11,Transactions!$B:$B,"&lt;="&amp;M$12)</f>
        <v>0</v>
      </c>
      <c r="N123" s="21">
        <f t="shared" si="50"/>
        <v>0</v>
      </c>
      <c r="O123" s="21">
        <f t="shared" si="51"/>
        <v>0</v>
      </c>
    </row>
    <row r="124" spans="1:15" s="25" customFormat="1" ht="12" x14ac:dyDescent="0.35">
      <c r="A124" s="25" t="s">
        <v>81</v>
      </c>
      <c r="B124" s="161">
        <f>-SUMIFS(Transactions!$I:$I,Transactions!$F:$F,YearlyReport!$A124,Transactions!$B:$B,"&gt;="&amp;B$11,Transactions!$B:$B,"&lt;="&amp;B$12)+SUMIFS(Transactions!$H:$H,Transactions!$F:$F,YearlyReport!$A124,Transactions!$B:$B,"&gt;="&amp;B$11,Transactions!$B:$B,"&lt;="&amp;B$12)</f>
        <v>0</v>
      </c>
      <c r="C124" s="161">
        <f>-SUMIFS(Transactions!$I:$I,Transactions!$F:$F,YearlyReport!$A124,Transactions!$B:$B,"&gt;="&amp;C$11,Transactions!$B:$B,"&lt;="&amp;C$12)+SUMIFS(Transactions!$H:$H,Transactions!$F:$F,YearlyReport!$A124,Transactions!$B:$B,"&gt;="&amp;C$11,Transactions!$B:$B,"&lt;="&amp;C$12)</f>
        <v>0</v>
      </c>
      <c r="D124" s="161">
        <f>-SUMIFS(Transactions!$I:$I,Transactions!$F:$F,YearlyReport!$A124,Transactions!$B:$B,"&gt;="&amp;D$11,Transactions!$B:$B,"&lt;="&amp;D$12)+SUMIFS(Transactions!$H:$H,Transactions!$F:$F,YearlyReport!$A124,Transactions!$B:$B,"&gt;="&amp;D$11,Transactions!$B:$B,"&lt;="&amp;D$12)</f>
        <v>0</v>
      </c>
      <c r="E124" s="161">
        <f>-SUMIFS(Transactions!$I:$I,Transactions!$F:$F,YearlyReport!$A124,Transactions!$B:$B,"&gt;="&amp;E$11,Transactions!$B:$B,"&lt;="&amp;E$12)+SUMIFS(Transactions!$H:$H,Transactions!$F:$F,YearlyReport!$A124,Transactions!$B:$B,"&gt;="&amp;E$11,Transactions!$B:$B,"&lt;="&amp;E$12)</f>
        <v>0</v>
      </c>
      <c r="F124" s="161">
        <f>-SUMIFS(Transactions!$I:$I,Transactions!$F:$F,YearlyReport!$A124,Transactions!$B:$B,"&gt;="&amp;F$11,Transactions!$B:$B,"&lt;="&amp;F$12)+SUMIFS(Transactions!$H:$H,Transactions!$F:$F,YearlyReport!$A124,Transactions!$B:$B,"&gt;="&amp;F$11,Transactions!$B:$B,"&lt;="&amp;F$12)</f>
        <v>0</v>
      </c>
      <c r="G124" s="161">
        <f>-SUMIFS(Transactions!$I:$I,Transactions!$F:$F,YearlyReport!$A124,Transactions!$B:$B,"&gt;="&amp;G$11,Transactions!$B:$B,"&lt;="&amp;G$12)+SUMIFS(Transactions!$H:$H,Transactions!$F:$F,YearlyReport!$A124,Transactions!$B:$B,"&gt;="&amp;G$11,Transactions!$B:$B,"&lt;="&amp;G$12)</f>
        <v>0</v>
      </c>
      <c r="H124" s="161">
        <f>-SUMIFS(Transactions!$I:$I,Transactions!$F:$F,YearlyReport!$A124,Transactions!$B:$B,"&gt;="&amp;H$11,Transactions!$B:$B,"&lt;="&amp;H$12)+SUMIFS(Transactions!$H:$H,Transactions!$F:$F,YearlyReport!$A124,Transactions!$B:$B,"&gt;="&amp;H$11,Transactions!$B:$B,"&lt;="&amp;H$12)</f>
        <v>0</v>
      </c>
      <c r="I124" s="161">
        <f>-SUMIFS(Transactions!$I:$I,Transactions!$F:$F,YearlyReport!$A124,Transactions!$B:$B,"&gt;="&amp;I$11,Transactions!$B:$B,"&lt;="&amp;I$12)+SUMIFS(Transactions!$H:$H,Transactions!$F:$F,YearlyReport!$A124,Transactions!$B:$B,"&gt;="&amp;I$11,Transactions!$B:$B,"&lt;="&amp;I$12)</f>
        <v>0</v>
      </c>
      <c r="J124" s="161">
        <f>-SUMIFS(Transactions!$I:$I,Transactions!$F:$F,YearlyReport!$A124,Transactions!$B:$B,"&gt;="&amp;J$11,Transactions!$B:$B,"&lt;="&amp;J$12)+SUMIFS(Transactions!$H:$H,Transactions!$F:$F,YearlyReport!$A124,Transactions!$B:$B,"&gt;="&amp;J$11,Transactions!$B:$B,"&lt;="&amp;J$12)</f>
        <v>0</v>
      </c>
      <c r="K124" s="161">
        <f>-SUMIFS(Transactions!$I:$I,Transactions!$F:$F,YearlyReport!$A124,Transactions!$B:$B,"&gt;="&amp;K$11,Transactions!$B:$B,"&lt;="&amp;K$12)+SUMIFS(Transactions!$H:$H,Transactions!$F:$F,YearlyReport!$A124,Transactions!$B:$B,"&gt;="&amp;K$11,Transactions!$B:$B,"&lt;="&amp;K$12)</f>
        <v>0</v>
      </c>
      <c r="L124" s="161">
        <f>-SUMIFS(Transactions!$I:$I,Transactions!$F:$F,YearlyReport!$A124,Transactions!$B:$B,"&gt;="&amp;L$11,Transactions!$B:$B,"&lt;="&amp;L$12)+SUMIFS(Transactions!$H:$H,Transactions!$F:$F,YearlyReport!$A124,Transactions!$B:$B,"&gt;="&amp;L$11,Transactions!$B:$B,"&lt;="&amp;L$12)</f>
        <v>0</v>
      </c>
      <c r="M124" s="161">
        <f>-SUMIFS(Transactions!$I:$I,Transactions!$F:$F,YearlyReport!$A124,Transactions!$B:$B,"&gt;="&amp;M$11,Transactions!$B:$B,"&lt;="&amp;M$12)+SUMIFS(Transactions!$H:$H,Transactions!$F:$F,YearlyReport!$A124,Transactions!$B:$B,"&gt;="&amp;M$11,Transactions!$B:$B,"&lt;="&amp;M$12)</f>
        <v>0</v>
      </c>
      <c r="N124" s="21">
        <f t="shared" si="50"/>
        <v>0</v>
      </c>
      <c r="O124" s="21">
        <f t="shared" si="51"/>
        <v>0</v>
      </c>
    </row>
    <row r="125" spans="1:15" s="25" customFormat="1" ht="12" x14ac:dyDescent="0.35">
      <c r="A125" s="25" t="s">
        <v>102</v>
      </c>
      <c r="B125" s="161">
        <f>-SUMIFS(Transactions!$I:$I,Transactions!$F:$F,YearlyReport!$A125,Transactions!$B:$B,"&gt;="&amp;B$11,Transactions!$B:$B,"&lt;="&amp;B$12)+SUMIFS(Transactions!$H:$H,Transactions!$F:$F,YearlyReport!$A125,Transactions!$B:$B,"&gt;="&amp;B$11,Transactions!$B:$B,"&lt;="&amp;B$12)</f>
        <v>0</v>
      </c>
      <c r="C125" s="161">
        <f>-SUMIFS(Transactions!$I:$I,Transactions!$F:$F,YearlyReport!$A125,Transactions!$B:$B,"&gt;="&amp;C$11,Transactions!$B:$B,"&lt;="&amp;C$12)+SUMIFS(Transactions!$H:$H,Transactions!$F:$F,YearlyReport!$A125,Transactions!$B:$B,"&gt;="&amp;C$11,Transactions!$B:$B,"&lt;="&amp;C$12)</f>
        <v>0</v>
      </c>
      <c r="D125" s="161">
        <f>-SUMIFS(Transactions!$I:$I,Transactions!$F:$F,YearlyReport!$A125,Transactions!$B:$B,"&gt;="&amp;D$11,Transactions!$B:$B,"&lt;="&amp;D$12)+SUMIFS(Transactions!$H:$H,Transactions!$F:$F,YearlyReport!$A125,Transactions!$B:$B,"&gt;="&amp;D$11,Transactions!$B:$B,"&lt;="&amp;D$12)</f>
        <v>0</v>
      </c>
      <c r="E125" s="161">
        <f>-SUMIFS(Transactions!$I:$I,Transactions!$F:$F,YearlyReport!$A125,Transactions!$B:$B,"&gt;="&amp;E$11,Transactions!$B:$B,"&lt;="&amp;E$12)+SUMIFS(Transactions!$H:$H,Transactions!$F:$F,YearlyReport!$A125,Transactions!$B:$B,"&gt;="&amp;E$11,Transactions!$B:$B,"&lt;="&amp;E$12)</f>
        <v>0</v>
      </c>
      <c r="F125" s="161">
        <f>-SUMIFS(Transactions!$I:$I,Transactions!$F:$F,YearlyReport!$A125,Transactions!$B:$B,"&gt;="&amp;F$11,Transactions!$B:$B,"&lt;="&amp;F$12)+SUMIFS(Transactions!$H:$H,Transactions!$F:$F,YearlyReport!$A125,Transactions!$B:$B,"&gt;="&amp;F$11,Transactions!$B:$B,"&lt;="&amp;F$12)</f>
        <v>0</v>
      </c>
      <c r="G125" s="161">
        <f>-SUMIFS(Transactions!$I:$I,Transactions!$F:$F,YearlyReport!$A125,Transactions!$B:$B,"&gt;="&amp;G$11,Transactions!$B:$B,"&lt;="&amp;G$12)+SUMIFS(Transactions!$H:$H,Transactions!$F:$F,YearlyReport!$A125,Transactions!$B:$B,"&gt;="&amp;G$11,Transactions!$B:$B,"&lt;="&amp;G$12)</f>
        <v>0</v>
      </c>
      <c r="H125" s="161">
        <f>-SUMIFS(Transactions!$I:$I,Transactions!$F:$F,YearlyReport!$A125,Transactions!$B:$B,"&gt;="&amp;H$11,Transactions!$B:$B,"&lt;="&amp;H$12)+SUMIFS(Transactions!$H:$H,Transactions!$F:$F,YearlyReport!$A125,Transactions!$B:$B,"&gt;="&amp;H$11,Transactions!$B:$B,"&lt;="&amp;H$12)</f>
        <v>0</v>
      </c>
      <c r="I125" s="161">
        <f>-SUMIFS(Transactions!$I:$I,Transactions!$F:$F,YearlyReport!$A125,Transactions!$B:$B,"&gt;="&amp;I$11,Transactions!$B:$B,"&lt;="&amp;I$12)+SUMIFS(Transactions!$H:$H,Transactions!$F:$F,YearlyReport!$A125,Transactions!$B:$B,"&gt;="&amp;I$11,Transactions!$B:$B,"&lt;="&amp;I$12)</f>
        <v>0</v>
      </c>
      <c r="J125" s="161">
        <f>-SUMIFS(Transactions!$I:$I,Transactions!$F:$F,YearlyReport!$A125,Transactions!$B:$B,"&gt;="&amp;J$11,Transactions!$B:$B,"&lt;="&amp;J$12)+SUMIFS(Transactions!$H:$H,Transactions!$F:$F,YearlyReport!$A125,Transactions!$B:$B,"&gt;="&amp;J$11,Transactions!$B:$B,"&lt;="&amp;J$12)</f>
        <v>0</v>
      </c>
      <c r="K125" s="161">
        <f>-SUMIFS(Transactions!$I:$I,Transactions!$F:$F,YearlyReport!$A125,Transactions!$B:$B,"&gt;="&amp;K$11,Transactions!$B:$B,"&lt;="&amp;K$12)+SUMIFS(Transactions!$H:$H,Transactions!$F:$F,YearlyReport!$A125,Transactions!$B:$B,"&gt;="&amp;K$11,Transactions!$B:$B,"&lt;="&amp;K$12)</f>
        <v>0</v>
      </c>
      <c r="L125" s="161">
        <f>-SUMIFS(Transactions!$I:$I,Transactions!$F:$F,YearlyReport!$A125,Transactions!$B:$B,"&gt;="&amp;L$11,Transactions!$B:$B,"&lt;="&amp;L$12)+SUMIFS(Transactions!$H:$H,Transactions!$F:$F,YearlyReport!$A125,Transactions!$B:$B,"&gt;="&amp;L$11,Transactions!$B:$B,"&lt;="&amp;L$12)</f>
        <v>0</v>
      </c>
      <c r="M125" s="161">
        <f>-SUMIFS(Transactions!$I:$I,Transactions!$F:$F,YearlyReport!$A125,Transactions!$B:$B,"&gt;="&amp;M$11,Transactions!$B:$B,"&lt;="&amp;M$12)+SUMIFS(Transactions!$H:$H,Transactions!$F:$F,YearlyReport!$A125,Transactions!$B:$B,"&gt;="&amp;M$11,Transactions!$B:$B,"&lt;="&amp;M$12)</f>
        <v>0</v>
      </c>
      <c r="N125" s="21">
        <f t="shared" si="50"/>
        <v>0</v>
      </c>
      <c r="O125" s="21">
        <f t="shared" si="51"/>
        <v>0</v>
      </c>
    </row>
    <row r="126" spans="1:15" s="25" customFormat="1" ht="12" x14ac:dyDescent="0.35">
      <c r="A126" s="25" t="s">
        <v>441</v>
      </c>
      <c r="B126" s="161">
        <f>-SUMIFS(Transactions!$I:$I,Transactions!$F:$F,YearlyReport!$A126,Transactions!$B:$B,"&gt;="&amp;B$11,Transactions!$B:$B,"&lt;="&amp;B$12)+SUMIFS(Transactions!$H:$H,Transactions!$F:$F,YearlyReport!$A126,Transactions!$B:$B,"&gt;="&amp;B$11,Transactions!$B:$B,"&lt;="&amp;B$12)</f>
        <v>0</v>
      </c>
      <c r="C126" s="161">
        <f>-SUMIFS(Transactions!$I:$I,Transactions!$F:$F,YearlyReport!$A126,Transactions!$B:$B,"&gt;="&amp;C$11,Transactions!$B:$B,"&lt;="&amp;C$12)+SUMIFS(Transactions!$H:$H,Transactions!$F:$F,YearlyReport!$A126,Transactions!$B:$B,"&gt;="&amp;C$11,Transactions!$B:$B,"&lt;="&amp;C$12)</f>
        <v>0</v>
      </c>
      <c r="D126" s="161">
        <f>-SUMIFS(Transactions!$I:$I,Transactions!$F:$F,YearlyReport!$A126,Transactions!$B:$B,"&gt;="&amp;D$11,Transactions!$B:$B,"&lt;="&amp;D$12)+SUMIFS(Transactions!$H:$H,Transactions!$F:$F,YearlyReport!$A126,Transactions!$B:$B,"&gt;="&amp;D$11,Transactions!$B:$B,"&lt;="&amp;D$12)</f>
        <v>0</v>
      </c>
      <c r="E126" s="161">
        <f>-SUMIFS(Transactions!$I:$I,Transactions!$F:$F,YearlyReport!$A126,Transactions!$B:$B,"&gt;="&amp;E$11,Transactions!$B:$B,"&lt;="&amp;E$12)+SUMIFS(Transactions!$H:$H,Transactions!$F:$F,YearlyReport!$A126,Transactions!$B:$B,"&gt;="&amp;E$11,Transactions!$B:$B,"&lt;="&amp;E$12)</f>
        <v>0</v>
      </c>
      <c r="F126" s="161">
        <f>-SUMIFS(Transactions!$I:$I,Transactions!$F:$F,YearlyReport!$A126,Transactions!$B:$B,"&gt;="&amp;F$11,Transactions!$B:$B,"&lt;="&amp;F$12)+SUMIFS(Transactions!$H:$H,Transactions!$F:$F,YearlyReport!$A126,Transactions!$B:$B,"&gt;="&amp;F$11,Transactions!$B:$B,"&lt;="&amp;F$12)</f>
        <v>0</v>
      </c>
      <c r="G126" s="161">
        <f>-SUMIFS(Transactions!$I:$I,Transactions!$F:$F,YearlyReport!$A126,Transactions!$B:$B,"&gt;="&amp;G$11,Transactions!$B:$B,"&lt;="&amp;G$12)+SUMIFS(Transactions!$H:$H,Transactions!$F:$F,YearlyReport!$A126,Transactions!$B:$B,"&gt;="&amp;G$11,Transactions!$B:$B,"&lt;="&amp;G$12)</f>
        <v>0</v>
      </c>
      <c r="H126" s="161">
        <f>-SUMIFS(Transactions!$I:$I,Transactions!$F:$F,YearlyReport!$A126,Transactions!$B:$B,"&gt;="&amp;H$11,Transactions!$B:$B,"&lt;="&amp;H$12)+SUMIFS(Transactions!$H:$H,Transactions!$F:$F,YearlyReport!$A126,Transactions!$B:$B,"&gt;="&amp;H$11,Transactions!$B:$B,"&lt;="&amp;H$12)</f>
        <v>0</v>
      </c>
      <c r="I126" s="161">
        <f>-SUMIFS(Transactions!$I:$I,Transactions!$F:$F,YearlyReport!$A126,Transactions!$B:$B,"&gt;="&amp;I$11,Transactions!$B:$B,"&lt;="&amp;I$12)+SUMIFS(Transactions!$H:$H,Transactions!$F:$F,YearlyReport!$A126,Transactions!$B:$B,"&gt;="&amp;I$11,Transactions!$B:$B,"&lt;="&amp;I$12)</f>
        <v>0</v>
      </c>
      <c r="J126" s="161">
        <f>-SUMIFS(Transactions!$I:$I,Transactions!$F:$F,YearlyReport!$A126,Transactions!$B:$B,"&gt;="&amp;J$11,Transactions!$B:$B,"&lt;="&amp;J$12)+SUMIFS(Transactions!$H:$H,Transactions!$F:$F,YearlyReport!$A126,Transactions!$B:$B,"&gt;="&amp;J$11,Transactions!$B:$B,"&lt;="&amp;J$12)</f>
        <v>0</v>
      </c>
      <c r="K126" s="161">
        <f>-SUMIFS(Transactions!$I:$I,Transactions!$F:$F,YearlyReport!$A126,Transactions!$B:$B,"&gt;="&amp;K$11,Transactions!$B:$B,"&lt;="&amp;K$12)+SUMIFS(Transactions!$H:$H,Transactions!$F:$F,YearlyReport!$A126,Transactions!$B:$B,"&gt;="&amp;K$11,Transactions!$B:$B,"&lt;="&amp;K$12)</f>
        <v>0</v>
      </c>
      <c r="L126" s="161">
        <f>-SUMIFS(Transactions!$I:$I,Transactions!$F:$F,YearlyReport!$A126,Transactions!$B:$B,"&gt;="&amp;L$11,Transactions!$B:$B,"&lt;="&amp;L$12)+SUMIFS(Transactions!$H:$H,Transactions!$F:$F,YearlyReport!$A126,Transactions!$B:$B,"&gt;="&amp;L$11,Transactions!$B:$B,"&lt;="&amp;L$12)</f>
        <v>0</v>
      </c>
      <c r="M126" s="161">
        <f>-SUMIFS(Transactions!$I:$I,Transactions!$F:$F,YearlyReport!$A126,Transactions!$B:$B,"&gt;="&amp;M$11,Transactions!$B:$B,"&lt;="&amp;M$12)+SUMIFS(Transactions!$H:$H,Transactions!$F:$F,YearlyReport!$A126,Transactions!$B:$B,"&gt;="&amp;M$11,Transactions!$B:$B,"&lt;="&amp;M$12)</f>
        <v>0</v>
      </c>
      <c r="N126" s="21">
        <f t="shared" si="50"/>
        <v>0</v>
      </c>
      <c r="O126" s="21">
        <f t="shared" si="51"/>
        <v>0</v>
      </c>
    </row>
    <row r="127" spans="1:15" s="25" customFormat="1" ht="12" x14ac:dyDescent="0.35">
      <c r="A127" s="25" t="s">
        <v>440</v>
      </c>
      <c r="B127" s="161">
        <f>-SUMIFS(Transactions!$I:$I,Transactions!$F:$F,YearlyReport!$A127,Transactions!$B:$B,"&gt;="&amp;B$11,Transactions!$B:$B,"&lt;="&amp;B$12)+SUMIFS(Transactions!$H:$H,Transactions!$F:$F,YearlyReport!$A127,Transactions!$B:$B,"&gt;="&amp;B$11,Transactions!$B:$B,"&lt;="&amp;B$12)</f>
        <v>524.52</v>
      </c>
      <c r="C127" s="161">
        <f>-SUMIFS(Transactions!$I:$I,Transactions!$F:$F,YearlyReport!$A127,Transactions!$B:$B,"&gt;="&amp;C$11,Transactions!$B:$B,"&lt;="&amp;C$12)+SUMIFS(Transactions!$H:$H,Transactions!$F:$F,YearlyReport!$A127,Transactions!$B:$B,"&gt;="&amp;C$11,Transactions!$B:$B,"&lt;="&amp;C$12)</f>
        <v>0</v>
      </c>
      <c r="D127" s="161">
        <f>-SUMIFS(Transactions!$I:$I,Transactions!$F:$F,YearlyReport!$A127,Transactions!$B:$B,"&gt;="&amp;D$11,Transactions!$B:$B,"&lt;="&amp;D$12)+SUMIFS(Transactions!$H:$H,Transactions!$F:$F,YearlyReport!$A127,Transactions!$B:$B,"&gt;="&amp;D$11,Transactions!$B:$B,"&lt;="&amp;D$12)</f>
        <v>0</v>
      </c>
      <c r="E127" s="161">
        <f>-SUMIFS(Transactions!$I:$I,Transactions!$F:$F,YearlyReport!$A127,Transactions!$B:$B,"&gt;="&amp;E$11,Transactions!$B:$B,"&lt;="&amp;E$12)+SUMIFS(Transactions!$H:$H,Transactions!$F:$F,YearlyReport!$A127,Transactions!$B:$B,"&gt;="&amp;E$11,Transactions!$B:$B,"&lt;="&amp;E$12)</f>
        <v>0</v>
      </c>
      <c r="F127" s="161">
        <f>-SUMIFS(Transactions!$I:$I,Transactions!$F:$F,YearlyReport!$A127,Transactions!$B:$B,"&gt;="&amp;F$11,Transactions!$B:$B,"&lt;="&amp;F$12)+SUMIFS(Transactions!$H:$H,Transactions!$F:$F,YearlyReport!$A127,Transactions!$B:$B,"&gt;="&amp;F$11,Transactions!$B:$B,"&lt;="&amp;F$12)</f>
        <v>0</v>
      </c>
      <c r="G127" s="161">
        <f>-SUMIFS(Transactions!$I:$I,Transactions!$F:$F,YearlyReport!$A127,Transactions!$B:$B,"&gt;="&amp;G$11,Transactions!$B:$B,"&lt;="&amp;G$12)+SUMIFS(Transactions!$H:$H,Transactions!$F:$F,YearlyReport!$A127,Transactions!$B:$B,"&gt;="&amp;G$11,Transactions!$B:$B,"&lt;="&amp;G$12)</f>
        <v>0</v>
      </c>
      <c r="H127" s="161">
        <f>-SUMIFS(Transactions!$I:$I,Transactions!$F:$F,YearlyReport!$A127,Transactions!$B:$B,"&gt;="&amp;H$11,Transactions!$B:$B,"&lt;="&amp;H$12)+SUMIFS(Transactions!$H:$H,Transactions!$F:$F,YearlyReport!$A127,Transactions!$B:$B,"&gt;="&amp;H$11,Transactions!$B:$B,"&lt;="&amp;H$12)</f>
        <v>0</v>
      </c>
      <c r="I127" s="161">
        <f>-SUMIFS(Transactions!$I:$I,Transactions!$F:$F,YearlyReport!$A127,Transactions!$B:$B,"&gt;="&amp;I$11,Transactions!$B:$B,"&lt;="&amp;I$12)+SUMIFS(Transactions!$H:$H,Transactions!$F:$F,YearlyReport!$A127,Transactions!$B:$B,"&gt;="&amp;I$11,Transactions!$B:$B,"&lt;="&amp;I$12)</f>
        <v>0</v>
      </c>
      <c r="J127" s="161">
        <f>-SUMIFS(Transactions!$I:$I,Transactions!$F:$F,YearlyReport!$A127,Transactions!$B:$B,"&gt;="&amp;J$11,Transactions!$B:$B,"&lt;="&amp;J$12)+SUMIFS(Transactions!$H:$H,Transactions!$F:$F,YearlyReport!$A127,Transactions!$B:$B,"&gt;="&amp;J$11,Transactions!$B:$B,"&lt;="&amp;J$12)</f>
        <v>0</v>
      </c>
      <c r="K127" s="161">
        <f>-SUMIFS(Transactions!$I:$I,Transactions!$F:$F,YearlyReport!$A127,Transactions!$B:$B,"&gt;="&amp;K$11,Transactions!$B:$B,"&lt;="&amp;K$12)+SUMIFS(Transactions!$H:$H,Transactions!$F:$F,YearlyReport!$A127,Transactions!$B:$B,"&gt;="&amp;K$11,Transactions!$B:$B,"&lt;="&amp;K$12)</f>
        <v>0</v>
      </c>
      <c r="L127" s="161">
        <f>-SUMIFS(Transactions!$I:$I,Transactions!$F:$F,YearlyReport!$A127,Transactions!$B:$B,"&gt;="&amp;L$11,Transactions!$B:$B,"&lt;="&amp;L$12)+SUMIFS(Transactions!$H:$H,Transactions!$F:$F,YearlyReport!$A127,Transactions!$B:$B,"&gt;="&amp;L$11,Transactions!$B:$B,"&lt;="&amp;L$12)</f>
        <v>0</v>
      </c>
      <c r="M127" s="161">
        <f>-SUMIFS(Transactions!$I:$I,Transactions!$F:$F,YearlyReport!$A127,Transactions!$B:$B,"&gt;="&amp;M$11,Transactions!$B:$B,"&lt;="&amp;M$12)+SUMIFS(Transactions!$H:$H,Transactions!$F:$F,YearlyReport!$A127,Transactions!$B:$B,"&gt;="&amp;M$11,Transactions!$B:$B,"&lt;="&amp;M$12)</f>
        <v>0</v>
      </c>
      <c r="N127" s="21">
        <f t="shared" si="50"/>
        <v>524.52</v>
      </c>
      <c r="O127" s="21">
        <f t="shared" si="51"/>
        <v>43.71</v>
      </c>
    </row>
    <row r="128" spans="1:15" s="25" customFormat="1" ht="12" x14ac:dyDescent="0.35">
      <c r="A128" s="25" t="s">
        <v>83</v>
      </c>
      <c r="B128" s="161">
        <f>-SUMIFS(Transactions!$I:$I,Transactions!$F:$F,YearlyReport!$A128,Transactions!$B:$B,"&gt;="&amp;B$11,Transactions!$B:$B,"&lt;="&amp;B$12)+SUMIFS(Transactions!$H:$H,Transactions!$F:$F,YearlyReport!$A128,Transactions!$B:$B,"&gt;="&amp;B$11,Transactions!$B:$B,"&lt;="&amp;B$12)</f>
        <v>0</v>
      </c>
      <c r="C128" s="161">
        <f>-SUMIFS(Transactions!$I:$I,Transactions!$F:$F,YearlyReport!$A128,Transactions!$B:$B,"&gt;="&amp;C$11,Transactions!$B:$B,"&lt;="&amp;C$12)+SUMIFS(Transactions!$H:$H,Transactions!$F:$F,YearlyReport!$A128,Transactions!$B:$B,"&gt;="&amp;C$11,Transactions!$B:$B,"&lt;="&amp;C$12)</f>
        <v>0</v>
      </c>
      <c r="D128" s="161">
        <f>-SUMIFS(Transactions!$I:$I,Transactions!$F:$F,YearlyReport!$A128,Transactions!$B:$B,"&gt;="&amp;D$11,Transactions!$B:$B,"&lt;="&amp;D$12)+SUMIFS(Transactions!$H:$H,Transactions!$F:$F,YearlyReport!$A128,Transactions!$B:$B,"&gt;="&amp;D$11,Transactions!$B:$B,"&lt;="&amp;D$12)</f>
        <v>0</v>
      </c>
      <c r="E128" s="161">
        <f>-SUMIFS(Transactions!$I:$I,Transactions!$F:$F,YearlyReport!$A128,Transactions!$B:$B,"&gt;="&amp;E$11,Transactions!$B:$B,"&lt;="&amp;E$12)+SUMIFS(Transactions!$H:$H,Transactions!$F:$F,YearlyReport!$A128,Transactions!$B:$B,"&gt;="&amp;E$11,Transactions!$B:$B,"&lt;="&amp;E$12)</f>
        <v>0</v>
      </c>
      <c r="F128" s="161">
        <f>-SUMIFS(Transactions!$I:$I,Transactions!$F:$F,YearlyReport!$A128,Transactions!$B:$B,"&gt;="&amp;F$11,Transactions!$B:$B,"&lt;="&amp;F$12)+SUMIFS(Transactions!$H:$H,Transactions!$F:$F,YearlyReport!$A128,Transactions!$B:$B,"&gt;="&amp;F$11,Transactions!$B:$B,"&lt;="&amp;F$12)</f>
        <v>0</v>
      </c>
      <c r="G128" s="161">
        <f>-SUMIFS(Transactions!$I:$I,Transactions!$F:$F,YearlyReport!$A128,Transactions!$B:$B,"&gt;="&amp;G$11,Transactions!$B:$B,"&lt;="&amp;G$12)+SUMIFS(Transactions!$H:$H,Transactions!$F:$F,YearlyReport!$A128,Transactions!$B:$B,"&gt;="&amp;G$11,Transactions!$B:$B,"&lt;="&amp;G$12)</f>
        <v>0</v>
      </c>
      <c r="H128" s="161">
        <f>-SUMIFS(Transactions!$I:$I,Transactions!$F:$F,YearlyReport!$A128,Transactions!$B:$B,"&gt;="&amp;H$11,Transactions!$B:$B,"&lt;="&amp;H$12)+SUMIFS(Transactions!$H:$H,Transactions!$F:$F,YearlyReport!$A128,Transactions!$B:$B,"&gt;="&amp;H$11,Transactions!$B:$B,"&lt;="&amp;H$12)</f>
        <v>0</v>
      </c>
      <c r="I128" s="161">
        <f>-SUMIFS(Transactions!$I:$I,Transactions!$F:$F,YearlyReport!$A128,Transactions!$B:$B,"&gt;="&amp;I$11,Transactions!$B:$B,"&lt;="&amp;I$12)+SUMIFS(Transactions!$H:$H,Transactions!$F:$F,YearlyReport!$A128,Transactions!$B:$B,"&gt;="&amp;I$11,Transactions!$B:$B,"&lt;="&amp;I$12)</f>
        <v>0</v>
      </c>
      <c r="J128" s="161">
        <f>-SUMIFS(Transactions!$I:$I,Transactions!$F:$F,YearlyReport!$A128,Transactions!$B:$B,"&gt;="&amp;J$11,Transactions!$B:$B,"&lt;="&amp;J$12)+SUMIFS(Transactions!$H:$H,Transactions!$F:$F,YearlyReport!$A128,Transactions!$B:$B,"&gt;="&amp;J$11,Transactions!$B:$B,"&lt;="&amp;J$12)</f>
        <v>0</v>
      </c>
      <c r="K128" s="161">
        <f>-SUMIFS(Transactions!$I:$I,Transactions!$F:$F,YearlyReport!$A128,Transactions!$B:$B,"&gt;="&amp;K$11,Transactions!$B:$B,"&lt;="&amp;K$12)+SUMIFS(Transactions!$H:$H,Transactions!$F:$F,YearlyReport!$A128,Transactions!$B:$B,"&gt;="&amp;K$11,Transactions!$B:$B,"&lt;="&amp;K$12)</f>
        <v>0</v>
      </c>
      <c r="L128" s="161">
        <f>-SUMIFS(Transactions!$I:$I,Transactions!$F:$F,YearlyReport!$A128,Transactions!$B:$B,"&gt;="&amp;L$11,Transactions!$B:$B,"&lt;="&amp;L$12)+SUMIFS(Transactions!$H:$H,Transactions!$F:$F,YearlyReport!$A128,Transactions!$B:$B,"&gt;="&amp;L$11,Transactions!$B:$B,"&lt;="&amp;L$12)</f>
        <v>0</v>
      </c>
      <c r="M128" s="161">
        <f>-SUMIFS(Transactions!$I:$I,Transactions!$F:$F,YearlyReport!$A128,Transactions!$B:$B,"&gt;="&amp;M$11,Transactions!$B:$B,"&lt;="&amp;M$12)+SUMIFS(Transactions!$H:$H,Transactions!$F:$F,YearlyReport!$A128,Transactions!$B:$B,"&gt;="&amp;M$11,Transactions!$B:$B,"&lt;="&amp;M$12)</f>
        <v>0</v>
      </c>
      <c r="N128" s="21">
        <f t="shared" si="50"/>
        <v>0</v>
      </c>
      <c r="O128" s="21">
        <f t="shared" si="51"/>
        <v>0</v>
      </c>
    </row>
    <row r="129" spans="1:15" s="25" customFormat="1" ht="12" x14ac:dyDescent="0.35">
      <c r="A129" s="25" t="s">
        <v>439</v>
      </c>
      <c r="B129" s="161">
        <f>-SUMIFS(Transactions!$I:$I,Transactions!$F:$F,YearlyReport!$A129,Transactions!$B:$B,"&gt;="&amp;B$11,Transactions!$B:$B,"&lt;="&amp;B$12)+SUMIFS(Transactions!$H:$H,Transactions!$F:$F,YearlyReport!$A129,Transactions!$B:$B,"&gt;="&amp;B$11,Transactions!$B:$B,"&lt;="&amp;B$12)</f>
        <v>0</v>
      </c>
      <c r="C129" s="161">
        <f>-SUMIFS(Transactions!$I:$I,Transactions!$F:$F,YearlyReport!$A129,Transactions!$B:$B,"&gt;="&amp;C$11,Transactions!$B:$B,"&lt;="&amp;C$12)+SUMIFS(Transactions!$H:$H,Transactions!$F:$F,YearlyReport!$A129,Transactions!$B:$B,"&gt;="&amp;C$11,Transactions!$B:$B,"&lt;="&amp;C$12)</f>
        <v>0</v>
      </c>
      <c r="D129" s="161">
        <f>-SUMIFS(Transactions!$I:$I,Transactions!$F:$F,YearlyReport!$A129,Transactions!$B:$B,"&gt;="&amp;D$11,Transactions!$B:$B,"&lt;="&amp;D$12)+SUMIFS(Transactions!$H:$H,Transactions!$F:$F,YearlyReport!$A129,Transactions!$B:$B,"&gt;="&amp;D$11,Transactions!$B:$B,"&lt;="&amp;D$12)</f>
        <v>0</v>
      </c>
      <c r="E129" s="161">
        <f>-SUMIFS(Transactions!$I:$I,Transactions!$F:$F,YearlyReport!$A129,Transactions!$B:$B,"&gt;="&amp;E$11,Transactions!$B:$B,"&lt;="&amp;E$12)+SUMIFS(Transactions!$H:$H,Transactions!$F:$F,YearlyReport!$A129,Transactions!$B:$B,"&gt;="&amp;E$11,Transactions!$B:$B,"&lt;="&amp;E$12)</f>
        <v>0</v>
      </c>
      <c r="F129" s="161">
        <f>-SUMIFS(Transactions!$I:$I,Transactions!$F:$F,YearlyReport!$A129,Transactions!$B:$B,"&gt;="&amp;F$11,Transactions!$B:$B,"&lt;="&amp;F$12)+SUMIFS(Transactions!$H:$H,Transactions!$F:$F,YearlyReport!$A129,Transactions!$B:$B,"&gt;="&amp;F$11,Transactions!$B:$B,"&lt;="&amp;F$12)</f>
        <v>0</v>
      </c>
      <c r="G129" s="161">
        <f>-SUMIFS(Transactions!$I:$I,Transactions!$F:$F,YearlyReport!$A129,Transactions!$B:$B,"&gt;="&amp;G$11,Transactions!$B:$B,"&lt;="&amp;G$12)+SUMIFS(Transactions!$H:$H,Transactions!$F:$F,YearlyReport!$A129,Transactions!$B:$B,"&gt;="&amp;G$11,Transactions!$B:$B,"&lt;="&amp;G$12)</f>
        <v>0</v>
      </c>
      <c r="H129" s="161">
        <f>-SUMIFS(Transactions!$I:$I,Transactions!$F:$F,YearlyReport!$A129,Transactions!$B:$B,"&gt;="&amp;H$11,Transactions!$B:$B,"&lt;="&amp;H$12)+SUMIFS(Transactions!$H:$H,Transactions!$F:$F,YearlyReport!$A129,Transactions!$B:$B,"&gt;="&amp;H$11,Transactions!$B:$B,"&lt;="&amp;H$12)</f>
        <v>0</v>
      </c>
      <c r="I129" s="161">
        <f>-SUMIFS(Transactions!$I:$I,Transactions!$F:$F,YearlyReport!$A129,Transactions!$B:$B,"&gt;="&amp;I$11,Transactions!$B:$B,"&lt;="&amp;I$12)+SUMIFS(Transactions!$H:$H,Transactions!$F:$F,YearlyReport!$A129,Transactions!$B:$B,"&gt;="&amp;I$11,Transactions!$B:$B,"&lt;="&amp;I$12)</f>
        <v>0</v>
      </c>
      <c r="J129" s="161">
        <f>-SUMIFS(Transactions!$I:$I,Transactions!$F:$F,YearlyReport!$A129,Transactions!$B:$B,"&gt;="&amp;J$11,Transactions!$B:$B,"&lt;="&amp;J$12)+SUMIFS(Transactions!$H:$H,Transactions!$F:$F,YearlyReport!$A129,Transactions!$B:$B,"&gt;="&amp;J$11,Transactions!$B:$B,"&lt;="&amp;J$12)</f>
        <v>0</v>
      </c>
      <c r="K129" s="161">
        <f>-SUMIFS(Transactions!$I:$I,Transactions!$F:$F,YearlyReport!$A129,Transactions!$B:$B,"&gt;="&amp;K$11,Transactions!$B:$B,"&lt;="&amp;K$12)+SUMIFS(Transactions!$H:$H,Transactions!$F:$F,YearlyReport!$A129,Transactions!$B:$B,"&gt;="&amp;K$11,Transactions!$B:$B,"&lt;="&amp;K$12)</f>
        <v>0</v>
      </c>
      <c r="L129" s="161">
        <f>-SUMIFS(Transactions!$I:$I,Transactions!$F:$F,YearlyReport!$A129,Transactions!$B:$B,"&gt;="&amp;L$11,Transactions!$B:$B,"&lt;="&amp;L$12)+SUMIFS(Transactions!$H:$H,Transactions!$F:$F,YearlyReport!$A129,Transactions!$B:$B,"&gt;="&amp;L$11,Transactions!$B:$B,"&lt;="&amp;L$12)</f>
        <v>0</v>
      </c>
      <c r="M129" s="161">
        <f>-SUMIFS(Transactions!$I:$I,Transactions!$F:$F,YearlyReport!$A129,Transactions!$B:$B,"&gt;="&amp;M$11,Transactions!$B:$B,"&lt;="&amp;M$12)+SUMIFS(Transactions!$H:$H,Transactions!$F:$F,YearlyReport!$A129,Transactions!$B:$B,"&gt;="&amp;M$11,Transactions!$B:$B,"&lt;="&amp;M$12)</f>
        <v>0</v>
      </c>
      <c r="N129" s="21">
        <f t="shared" si="50"/>
        <v>0</v>
      </c>
      <c r="O129" s="21">
        <f t="shared" si="51"/>
        <v>0</v>
      </c>
    </row>
    <row r="130" spans="1:15" s="25" customFormat="1" ht="12" x14ac:dyDescent="0.35">
      <c r="A130" s="25" t="s">
        <v>84</v>
      </c>
      <c r="B130" s="161">
        <f>-SUMIFS(Transactions!$I:$I,Transactions!$F:$F,YearlyReport!$A130,Transactions!$B:$B,"&gt;="&amp;B$11,Transactions!$B:$B,"&lt;="&amp;B$12)+SUMIFS(Transactions!$H:$H,Transactions!$F:$F,YearlyReport!$A130,Transactions!$B:$B,"&gt;="&amp;B$11,Transactions!$B:$B,"&lt;="&amp;B$12)</f>
        <v>0</v>
      </c>
      <c r="C130" s="161">
        <f>-SUMIFS(Transactions!$I:$I,Transactions!$F:$F,YearlyReport!$A130,Transactions!$B:$B,"&gt;="&amp;C$11,Transactions!$B:$B,"&lt;="&amp;C$12)+SUMIFS(Transactions!$H:$H,Transactions!$F:$F,YearlyReport!$A130,Transactions!$B:$B,"&gt;="&amp;C$11,Transactions!$B:$B,"&lt;="&amp;C$12)</f>
        <v>0</v>
      </c>
      <c r="D130" s="161">
        <f>-SUMIFS(Transactions!$I:$I,Transactions!$F:$F,YearlyReport!$A130,Transactions!$B:$B,"&gt;="&amp;D$11,Transactions!$B:$B,"&lt;="&amp;D$12)+SUMIFS(Transactions!$H:$H,Transactions!$F:$F,YearlyReport!$A130,Transactions!$B:$B,"&gt;="&amp;D$11,Transactions!$B:$B,"&lt;="&amp;D$12)</f>
        <v>0</v>
      </c>
      <c r="E130" s="161">
        <f>-SUMIFS(Transactions!$I:$I,Transactions!$F:$F,YearlyReport!$A130,Transactions!$B:$B,"&gt;="&amp;E$11,Transactions!$B:$B,"&lt;="&amp;E$12)+SUMIFS(Transactions!$H:$H,Transactions!$F:$F,YearlyReport!$A130,Transactions!$B:$B,"&gt;="&amp;E$11,Transactions!$B:$B,"&lt;="&amp;E$12)</f>
        <v>0</v>
      </c>
      <c r="F130" s="161">
        <f>-SUMIFS(Transactions!$I:$I,Transactions!$F:$F,YearlyReport!$A130,Transactions!$B:$B,"&gt;="&amp;F$11,Transactions!$B:$B,"&lt;="&amp;F$12)+SUMIFS(Transactions!$H:$H,Transactions!$F:$F,YearlyReport!$A130,Transactions!$B:$B,"&gt;="&amp;F$11,Transactions!$B:$B,"&lt;="&amp;F$12)</f>
        <v>0</v>
      </c>
      <c r="G130" s="161">
        <f>-SUMIFS(Transactions!$I:$I,Transactions!$F:$F,YearlyReport!$A130,Transactions!$B:$B,"&gt;="&amp;G$11,Transactions!$B:$B,"&lt;="&amp;G$12)+SUMIFS(Transactions!$H:$H,Transactions!$F:$F,YearlyReport!$A130,Transactions!$B:$B,"&gt;="&amp;G$11,Transactions!$B:$B,"&lt;="&amp;G$12)</f>
        <v>0</v>
      </c>
      <c r="H130" s="161">
        <f>-SUMIFS(Transactions!$I:$I,Transactions!$F:$F,YearlyReport!$A130,Transactions!$B:$B,"&gt;="&amp;H$11,Transactions!$B:$B,"&lt;="&amp;H$12)+SUMIFS(Transactions!$H:$H,Transactions!$F:$F,YearlyReport!$A130,Transactions!$B:$B,"&gt;="&amp;H$11,Transactions!$B:$B,"&lt;="&amp;H$12)</f>
        <v>0</v>
      </c>
      <c r="I130" s="161">
        <f>-SUMIFS(Transactions!$I:$I,Transactions!$F:$F,YearlyReport!$A130,Transactions!$B:$B,"&gt;="&amp;I$11,Transactions!$B:$B,"&lt;="&amp;I$12)+SUMIFS(Transactions!$H:$H,Transactions!$F:$F,YearlyReport!$A130,Transactions!$B:$B,"&gt;="&amp;I$11,Transactions!$B:$B,"&lt;="&amp;I$12)</f>
        <v>0</v>
      </c>
      <c r="J130" s="161">
        <f>-SUMIFS(Transactions!$I:$I,Transactions!$F:$F,YearlyReport!$A130,Transactions!$B:$B,"&gt;="&amp;J$11,Transactions!$B:$B,"&lt;="&amp;J$12)+SUMIFS(Transactions!$H:$H,Transactions!$F:$F,YearlyReport!$A130,Transactions!$B:$B,"&gt;="&amp;J$11,Transactions!$B:$B,"&lt;="&amp;J$12)</f>
        <v>0</v>
      </c>
      <c r="K130" s="161">
        <f>-SUMIFS(Transactions!$I:$I,Transactions!$F:$F,YearlyReport!$A130,Transactions!$B:$B,"&gt;="&amp;K$11,Transactions!$B:$B,"&lt;="&amp;K$12)+SUMIFS(Transactions!$H:$H,Transactions!$F:$F,YearlyReport!$A130,Transactions!$B:$B,"&gt;="&amp;K$11,Transactions!$B:$B,"&lt;="&amp;K$12)</f>
        <v>0</v>
      </c>
      <c r="L130" s="161">
        <f>-SUMIFS(Transactions!$I:$I,Transactions!$F:$F,YearlyReport!$A130,Transactions!$B:$B,"&gt;="&amp;L$11,Transactions!$B:$B,"&lt;="&amp;L$12)+SUMIFS(Transactions!$H:$H,Transactions!$F:$F,YearlyReport!$A130,Transactions!$B:$B,"&gt;="&amp;L$11,Transactions!$B:$B,"&lt;="&amp;L$12)</f>
        <v>0</v>
      </c>
      <c r="M130" s="161">
        <f>-SUMIFS(Transactions!$I:$I,Transactions!$F:$F,YearlyReport!$A130,Transactions!$B:$B,"&gt;="&amp;M$11,Transactions!$B:$B,"&lt;="&amp;M$12)+SUMIFS(Transactions!$H:$H,Transactions!$F:$F,YearlyReport!$A130,Transactions!$B:$B,"&gt;="&amp;M$11,Transactions!$B:$B,"&lt;="&amp;M$12)</f>
        <v>0</v>
      </c>
      <c r="N130" s="21">
        <f t="shared" si="50"/>
        <v>0</v>
      </c>
      <c r="O130" s="21">
        <f t="shared" si="51"/>
        <v>0</v>
      </c>
    </row>
    <row r="131" spans="1:15" s="25" customFormat="1" ht="12" x14ac:dyDescent="0.35">
      <c r="A131" s="25" t="s">
        <v>82</v>
      </c>
      <c r="B131" s="161">
        <f>-SUMIFS(Transactions!$I:$I,Transactions!$F:$F,YearlyReport!$A131,Transactions!$B:$B,"&gt;="&amp;B$11,Transactions!$B:$B,"&lt;="&amp;B$12)+SUMIFS(Transactions!$H:$H,Transactions!$F:$F,YearlyReport!$A131,Transactions!$B:$B,"&gt;="&amp;B$11,Transactions!$B:$B,"&lt;="&amp;B$12)</f>
        <v>0</v>
      </c>
      <c r="C131" s="161">
        <f>-SUMIFS(Transactions!$I:$I,Transactions!$F:$F,YearlyReport!$A131,Transactions!$B:$B,"&gt;="&amp;C$11,Transactions!$B:$B,"&lt;="&amp;C$12)+SUMIFS(Transactions!$H:$H,Transactions!$F:$F,YearlyReport!$A131,Transactions!$B:$B,"&gt;="&amp;C$11,Transactions!$B:$B,"&lt;="&amp;C$12)</f>
        <v>0</v>
      </c>
      <c r="D131" s="161">
        <f>-SUMIFS(Transactions!$I:$I,Transactions!$F:$F,YearlyReport!$A131,Transactions!$B:$B,"&gt;="&amp;D$11,Transactions!$B:$B,"&lt;="&amp;D$12)+SUMIFS(Transactions!$H:$H,Transactions!$F:$F,YearlyReport!$A131,Transactions!$B:$B,"&gt;="&amp;D$11,Transactions!$B:$B,"&lt;="&amp;D$12)</f>
        <v>0</v>
      </c>
      <c r="E131" s="161">
        <f>-SUMIFS(Transactions!$I:$I,Transactions!$F:$F,YearlyReport!$A131,Transactions!$B:$B,"&gt;="&amp;E$11,Transactions!$B:$B,"&lt;="&amp;E$12)+SUMIFS(Transactions!$H:$H,Transactions!$F:$F,YearlyReport!$A131,Transactions!$B:$B,"&gt;="&amp;E$11,Transactions!$B:$B,"&lt;="&amp;E$12)</f>
        <v>0</v>
      </c>
      <c r="F131" s="161">
        <f>-SUMIFS(Transactions!$I:$I,Transactions!$F:$F,YearlyReport!$A131,Transactions!$B:$B,"&gt;="&amp;F$11,Transactions!$B:$B,"&lt;="&amp;F$12)+SUMIFS(Transactions!$H:$H,Transactions!$F:$F,YearlyReport!$A131,Transactions!$B:$B,"&gt;="&amp;F$11,Transactions!$B:$B,"&lt;="&amp;F$12)</f>
        <v>0</v>
      </c>
      <c r="G131" s="161">
        <f>-SUMIFS(Transactions!$I:$I,Transactions!$F:$F,YearlyReport!$A131,Transactions!$B:$B,"&gt;="&amp;G$11,Transactions!$B:$B,"&lt;="&amp;G$12)+SUMIFS(Transactions!$H:$H,Transactions!$F:$F,YearlyReport!$A131,Transactions!$B:$B,"&gt;="&amp;G$11,Transactions!$B:$B,"&lt;="&amp;G$12)</f>
        <v>0</v>
      </c>
      <c r="H131" s="161">
        <f>-SUMIFS(Transactions!$I:$I,Transactions!$F:$F,YearlyReport!$A131,Transactions!$B:$B,"&gt;="&amp;H$11,Transactions!$B:$B,"&lt;="&amp;H$12)+SUMIFS(Transactions!$H:$H,Transactions!$F:$F,YearlyReport!$A131,Transactions!$B:$B,"&gt;="&amp;H$11,Transactions!$B:$B,"&lt;="&amp;H$12)</f>
        <v>0</v>
      </c>
      <c r="I131" s="161">
        <f>-SUMIFS(Transactions!$I:$I,Transactions!$F:$F,YearlyReport!$A131,Transactions!$B:$B,"&gt;="&amp;I$11,Transactions!$B:$B,"&lt;="&amp;I$12)+SUMIFS(Transactions!$H:$H,Transactions!$F:$F,YearlyReport!$A131,Transactions!$B:$B,"&gt;="&amp;I$11,Transactions!$B:$B,"&lt;="&amp;I$12)</f>
        <v>0</v>
      </c>
      <c r="J131" s="161">
        <f>-SUMIFS(Transactions!$I:$I,Transactions!$F:$F,YearlyReport!$A131,Transactions!$B:$B,"&gt;="&amp;J$11,Transactions!$B:$B,"&lt;="&amp;J$12)+SUMIFS(Transactions!$H:$H,Transactions!$F:$F,YearlyReport!$A131,Transactions!$B:$B,"&gt;="&amp;J$11,Transactions!$B:$B,"&lt;="&amp;J$12)</f>
        <v>0</v>
      </c>
      <c r="K131" s="161">
        <f>-SUMIFS(Transactions!$I:$I,Transactions!$F:$F,YearlyReport!$A131,Transactions!$B:$B,"&gt;="&amp;K$11,Transactions!$B:$B,"&lt;="&amp;K$12)+SUMIFS(Transactions!$H:$H,Transactions!$F:$F,YearlyReport!$A131,Transactions!$B:$B,"&gt;="&amp;K$11,Transactions!$B:$B,"&lt;="&amp;K$12)</f>
        <v>0</v>
      </c>
      <c r="L131" s="161">
        <f>-SUMIFS(Transactions!$I:$I,Transactions!$F:$F,YearlyReport!$A131,Transactions!$B:$B,"&gt;="&amp;L$11,Transactions!$B:$B,"&lt;="&amp;L$12)+SUMIFS(Transactions!$H:$H,Transactions!$F:$F,YearlyReport!$A131,Transactions!$B:$B,"&gt;="&amp;L$11,Transactions!$B:$B,"&lt;="&amp;L$12)</f>
        <v>0</v>
      </c>
      <c r="M131" s="161">
        <f>-SUMIFS(Transactions!$I:$I,Transactions!$F:$F,YearlyReport!$A131,Transactions!$B:$B,"&gt;="&amp;M$11,Transactions!$B:$B,"&lt;="&amp;M$12)+SUMIFS(Transactions!$H:$H,Transactions!$F:$F,YearlyReport!$A131,Transactions!$B:$B,"&gt;="&amp;M$11,Transactions!$B:$B,"&lt;="&amp;M$12)</f>
        <v>0</v>
      </c>
      <c r="N131" s="21">
        <f t="shared" si="50"/>
        <v>0</v>
      </c>
      <c r="O131" s="21">
        <f t="shared" si="51"/>
        <v>0</v>
      </c>
    </row>
    <row r="132" spans="1:15" s="25" customFormat="1" ht="12" x14ac:dyDescent="0.35">
      <c r="A132" s="25" t="s">
        <v>105</v>
      </c>
      <c r="B132" s="161">
        <f>-SUMIFS(Transactions!$I:$I,Transactions!$F:$F,YearlyReport!$A132,Transactions!$B:$B,"&gt;="&amp;B$11,Transactions!$B:$B,"&lt;="&amp;B$12)+SUMIFS(Transactions!$H:$H,Transactions!$F:$F,YearlyReport!$A132,Transactions!$B:$B,"&gt;="&amp;B$11,Transactions!$B:$B,"&lt;="&amp;B$12)</f>
        <v>0</v>
      </c>
      <c r="C132" s="161">
        <f>-SUMIFS(Transactions!$I:$I,Transactions!$F:$F,YearlyReport!$A132,Transactions!$B:$B,"&gt;="&amp;C$11,Transactions!$B:$B,"&lt;="&amp;C$12)+SUMIFS(Transactions!$H:$H,Transactions!$F:$F,YearlyReport!$A132,Transactions!$B:$B,"&gt;="&amp;C$11,Transactions!$B:$B,"&lt;="&amp;C$12)</f>
        <v>0</v>
      </c>
      <c r="D132" s="161">
        <f>-SUMIFS(Transactions!$I:$I,Transactions!$F:$F,YearlyReport!$A132,Transactions!$B:$B,"&gt;="&amp;D$11,Transactions!$B:$B,"&lt;="&amp;D$12)+SUMIFS(Transactions!$H:$H,Transactions!$F:$F,YearlyReport!$A132,Transactions!$B:$B,"&gt;="&amp;D$11,Transactions!$B:$B,"&lt;="&amp;D$12)</f>
        <v>0</v>
      </c>
      <c r="E132" s="161">
        <f>-SUMIFS(Transactions!$I:$I,Transactions!$F:$F,YearlyReport!$A132,Transactions!$B:$B,"&gt;="&amp;E$11,Transactions!$B:$B,"&lt;="&amp;E$12)+SUMIFS(Transactions!$H:$H,Transactions!$F:$F,YearlyReport!$A132,Transactions!$B:$B,"&gt;="&amp;E$11,Transactions!$B:$B,"&lt;="&amp;E$12)</f>
        <v>0</v>
      </c>
      <c r="F132" s="161">
        <f>-SUMIFS(Transactions!$I:$I,Transactions!$F:$F,YearlyReport!$A132,Transactions!$B:$B,"&gt;="&amp;F$11,Transactions!$B:$B,"&lt;="&amp;F$12)+SUMIFS(Transactions!$H:$H,Transactions!$F:$F,YearlyReport!$A132,Transactions!$B:$B,"&gt;="&amp;F$11,Transactions!$B:$B,"&lt;="&amp;F$12)</f>
        <v>0</v>
      </c>
      <c r="G132" s="161">
        <f>-SUMIFS(Transactions!$I:$I,Transactions!$F:$F,YearlyReport!$A132,Transactions!$B:$B,"&gt;="&amp;G$11,Transactions!$B:$B,"&lt;="&amp;G$12)+SUMIFS(Transactions!$H:$H,Transactions!$F:$F,YearlyReport!$A132,Transactions!$B:$B,"&gt;="&amp;G$11,Transactions!$B:$B,"&lt;="&amp;G$12)</f>
        <v>0</v>
      </c>
      <c r="H132" s="161">
        <f>-SUMIFS(Transactions!$I:$I,Transactions!$F:$F,YearlyReport!$A132,Transactions!$B:$B,"&gt;="&amp;H$11,Transactions!$B:$B,"&lt;="&amp;H$12)+SUMIFS(Transactions!$H:$H,Transactions!$F:$F,YearlyReport!$A132,Transactions!$B:$B,"&gt;="&amp;H$11,Transactions!$B:$B,"&lt;="&amp;H$12)</f>
        <v>0</v>
      </c>
      <c r="I132" s="161">
        <f>-SUMIFS(Transactions!$I:$I,Transactions!$F:$F,YearlyReport!$A132,Transactions!$B:$B,"&gt;="&amp;I$11,Transactions!$B:$B,"&lt;="&amp;I$12)+SUMIFS(Transactions!$H:$H,Transactions!$F:$F,YearlyReport!$A132,Transactions!$B:$B,"&gt;="&amp;I$11,Transactions!$B:$B,"&lt;="&amp;I$12)</f>
        <v>0</v>
      </c>
      <c r="J132" s="161">
        <f>-SUMIFS(Transactions!$I:$I,Transactions!$F:$F,YearlyReport!$A132,Transactions!$B:$B,"&gt;="&amp;J$11,Transactions!$B:$B,"&lt;="&amp;J$12)+SUMIFS(Transactions!$H:$H,Transactions!$F:$F,YearlyReport!$A132,Transactions!$B:$B,"&gt;="&amp;J$11,Transactions!$B:$B,"&lt;="&amp;J$12)</f>
        <v>0</v>
      </c>
      <c r="K132" s="161">
        <f>-SUMIFS(Transactions!$I:$I,Transactions!$F:$F,YearlyReport!$A132,Transactions!$B:$B,"&gt;="&amp;K$11,Transactions!$B:$B,"&lt;="&amp;K$12)+SUMIFS(Transactions!$H:$H,Transactions!$F:$F,YearlyReport!$A132,Transactions!$B:$B,"&gt;="&amp;K$11,Transactions!$B:$B,"&lt;="&amp;K$12)</f>
        <v>0</v>
      </c>
      <c r="L132" s="161">
        <f>-SUMIFS(Transactions!$I:$I,Transactions!$F:$F,YearlyReport!$A132,Transactions!$B:$B,"&gt;="&amp;L$11,Transactions!$B:$B,"&lt;="&amp;L$12)+SUMIFS(Transactions!$H:$H,Transactions!$F:$F,YearlyReport!$A132,Transactions!$B:$B,"&gt;="&amp;L$11,Transactions!$B:$B,"&lt;="&amp;L$12)</f>
        <v>0</v>
      </c>
      <c r="M132" s="161">
        <f>-SUMIFS(Transactions!$I:$I,Transactions!$F:$F,YearlyReport!$A132,Transactions!$B:$B,"&gt;="&amp;M$11,Transactions!$B:$B,"&lt;="&amp;M$12)+SUMIFS(Transactions!$H:$H,Transactions!$F:$F,YearlyReport!$A132,Transactions!$B:$B,"&gt;="&amp;M$11,Transactions!$B:$B,"&lt;="&amp;M$12)</f>
        <v>0</v>
      </c>
      <c r="N132" s="21">
        <f t="shared" si="50"/>
        <v>0</v>
      </c>
      <c r="O132" s="21">
        <f t="shared" si="51"/>
        <v>0</v>
      </c>
    </row>
    <row r="133" spans="1:15" s="25" customFormat="1" ht="12" x14ac:dyDescent="0.35">
      <c r="A133" s="25" t="s">
        <v>131</v>
      </c>
      <c r="B133" s="162">
        <f>-SUMIFS(Transactions!$I:$I,Transactions!$F:$F,YearlyReport!$A133,Transactions!$B:$B,"&gt;="&amp;B$11,Transactions!$B:$B,"&lt;="&amp;B$12)+SUMIFS(Transactions!$H:$H,Transactions!$F:$F,YearlyReport!$A133,Transactions!$B:$B,"&gt;="&amp;B$11,Transactions!$B:$B,"&lt;="&amp;B$12)</f>
        <v>0</v>
      </c>
      <c r="C133" s="162">
        <f>-SUMIFS(Transactions!$I:$I,Transactions!$F:$F,YearlyReport!$A133,Transactions!$B:$B,"&gt;="&amp;C$11,Transactions!$B:$B,"&lt;="&amp;C$12)+SUMIFS(Transactions!$H:$H,Transactions!$F:$F,YearlyReport!$A133,Transactions!$B:$B,"&gt;="&amp;C$11,Transactions!$B:$B,"&lt;="&amp;C$12)</f>
        <v>0</v>
      </c>
      <c r="D133" s="162">
        <f>-SUMIFS(Transactions!$I:$I,Transactions!$F:$F,YearlyReport!$A133,Transactions!$B:$B,"&gt;="&amp;D$11,Transactions!$B:$B,"&lt;="&amp;D$12)+SUMIFS(Transactions!$H:$H,Transactions!$F:$F,YearlyReport!$A133,Transactions!$B:$B,"&gt;="&amp;D$11,Transactions!$B:$B,"&lt;="&amp;D$12)</f>
        <v>0</v>
      </c>
      <c r="E133" s="162">
        <f>-SUMIFS(Transactions!$I:$I,Transactions!$F:$F,YearlyReport!$A133,Transactions!$B:$B,"&gt;="&amp;E$11,Transactions!$B:$B,"&lt;="&amp;E$12)+SUMIFS(Transactions!$H:$H,Transactions!$F:$F,YearlyReport!$A133,Transactions!$B:$B,"&gt;="&amp;E$11,Transactions!$B:$B,"&lt;="&amp;E$12)</f>
        <v>0</v>
      </c>
      <c r="F133" s="162">
        <f>-SUMIFS(Transactions!$I:$I,Transactions!$F:$F,YearlyReport!$A133,Transactions!$B:$B,"&gt;="&amp;F$11,Transactions!$B:$B,"&lt;="&amp;F$12)+SUMIFS(Transactions!$H:$H,Transactions!$F:$F,YearlyReport!$A133,Transactions!$B:$B,"&gt;="&amp;F$11,Transactions!$B:$B,"&lt;="&amp;F$12)</f>
        <v>0</v>
      </c>
      <c r="G133" s="162">
        <f>-SUMIFS(Transactions!$I:$I,Transactions!$F:$F,YearlyReport!$A133,Transactions!$B:$B,"&gt;="&amp;G$11,Transactions!$B:$B,"&lt;="&amp;G$12)+SUMIFS(Transactions!$H:$H,Transactions!$F:$F,YearlyReport!$A133,Transactions!$B:$B,"&gt;="&amp;G$11,Transactions!$B:$B,"&lt;="&amp;G$12)</f>
        <v>0</v>
      </c>
      <c r="H133" s="162">
        <f>-SUMIFS(Transactions!$I:$I,Transactions!$F:$F,YearlyReport!$A133,Transactions!$B:$B,"&gt;="&amp;H$11,Transactions!$B:$B,"&lt;="&amp;H$12)+SUMIFS(Transactions!$H:$H,Transactions!$F:$F,YearlyReport!$A133,Transactions!$B:$B,"&gt;="&amp;H$11,Transactions!$B:$B,"&lt;="&amp;H$12)</f>
        <v>0</v>
      </c>
      <c r="I133" s="162">
        <f>-SUMIFS(Transactions!$I:$I,Transactions!$F:$F,YearlyReport!$A133,Transactions!$B:$B,"&gt;="&amp;I$11,Transactions!$B:$B,"&lt;="&amp;I$12)+SUMIFS(Transactions!$H:$H,Transactions!$F:$F,YearlyReport!$A133,Transactions!$B:$B,"&gt;="&amp;I$11,Transactions!$B:$B,"&lt;="&amp;I$12)</f>
        <v>0</v>
      </c>
      <c r="J133" s="162">
        <f>-SUMIFS(Transactions!$I:$I,Transactions!$F:$F,YearlyReport!$A133,Transactions!$B:$B,"&gt;="&amp;J$11,Transactions!$B:$B,"&lt;="&amp;J$12)+SUMIFS(Transactions!$H:$H,Transactions!$F:$F,YearlyReport!$A133,Transactions!$B:$B,"&gt;="&amp;J$11,Transactions!$B:$B,"&lt;="&amp;J$12)</f>
        <v>0</v>
      </c>
      <c r="K133" s="162">
        <f>-SUMIFS(Transactions!$I:$I,Transactions!$F:$F,YearlyReport!$A133,Transactions!$B:$B,"&gt;="&amp;K$11,Transactions!$B:$B,"&lt;="&amp;K$12)+SUMIFS(Transactions!$H:$H,Transactions!$F:$F,YearlyReport!$A133,Transactions!$B:$B,"&gt;="&amp;K$11,Transactions!$B:$B,"&lt;="&amp;K$12)</f>
        <v>0</v>
      </c>
      <c r="L133" s="162">
        <f>-SUMIFS(Transactions!$I:$I,Transactions!$F:$F,YearlyReport!$A133,Transactions!$B:$B,"&gt;="&amp;L$11,Transactions!$B:$B,"&lt;="&amp;L$12)+SUMIFS(Transactions!$H:$H,Transactions!$F:$F,YearlyReport!$A133,Transactions!$B:$B,"&gt;="&amp;L$11,Transactions!$B:$B,"&lt;="&amp;L$12)</f>
        <v>0</v>
      </c>
      <c r="M133" s="162">
        <f>-SUMIFS(Transactions!$I:$I,Transactions!$F:$F,YearlyReport!$A133,Transactions!$B:$B,"&gt;="&amp;M$11,Transactions!$B:$B,"&lt;="&amp;M$12)+SUMIFS(Transactions!$H:$H,Transactions!$F:$F,YearlyReport!$A133,Transactions!$B:$B,"&gt;="&amp;M$11,Transactions!$B:$B,"&lt;="&amp;M$12)</f>
        <v>0</v>
      </c>
      <c r="N133" s="21">
        <f t="shared" si="50"/>
        <v>0</v>
      </c>
      <c r="O133" s="21">
        <f t="shared" si="51"/>
        <v>0</v>
      </c>
    </row>
    <row r="134" spans="1:15" s="25" customFormat="1" ht="12" x14ac:dyDescent="0.35">
      <c r="A134" s="105" t="str">
        <f>"Total "&amp;A119</f>
        <v>Total ENTERTAINMENT</v>
      </c>
      <c r="B134" s="106">
        <f>SUM(B119:B133)</f>
        <v>535.61</v>
      </c>
      <c r="C134" s="106">
        <f t="shared" ref="C134:M134" si="52">SUM(C119:C133)</f>
        <v>0</v>
      </c>
      <c r="D134" s="106">
        <f t="shared" si="52"/>
        <v>0</v>
      </c>
      <c r="E134" s="106">
        <f t="shared" si="52"/>
        <v>0</v>
      </c>
      <c r="F134" s="106">
        <f t="shared" si="52"/>
        <v>0</v>
      </c>
      <c r="G134" s="106">
        <f t="shared" si="52"/>
        <v>0</v>
      </c>
      <c r="H134" s="106">
        <f t="shared" si="52"/>
        <v>0</v>
      </c>
      <c r="I134" s="106">
        <f t="shared" si="52"/>
        <v>0</v>
      </c>
      <c r="J134" s="106">
        <f t="shared" si="52"/>
        <v>0</v>
      </c>
      <c r="K134" s="106">
        <f t="shared" si="52"/>
        <v>0</v>
      </c>
      <c r="L134" s="106">
        <f t="shared" si="52"/>
        <v>0</v>
      </c>
      <c r="M134" s="106">
        <f t="shared" si="52"/>
        <v>0</v>
      </c>
      <c r="N134" s="106">
        <f t="shared" si="50"/>
        <v>535.61</v>
      </c>
      <c r="O134" s="106">
        <f t="shared" si="51"/>
        <v>44.634166666666665</v>
      </c>
    </row>
    <row r="135" spans="1:15" s="25" customFormat="1" ht="12" x14ac:dyDescent="0.35">
      <c r="A135" s="38" t="s">
        <v>190</v>
      </c>
      <c r="B135" s="39">
        <f t="shared" ref="B135:O135" si="53">IF(B$5&gt;0,B134/B$5," - ")</f>
        <v>5.3922713562577773E-2</v>
      </c>
      <c r="C135" s="39" t="str">
        <f t="shared" si="53"/>
        <v xml:space="preserve"> - </v>
      </c>
      <c r="D135" s="39" t="str">
        <f t="shared" si="53"/>
        <v xml:space="preserve"> - </v>
      </c>
      <c r="E135" s="39" t="str">
        <f t="shared" si="53"/>
        <v xml:space="preserve"> - </v>
      </c>
      <c r="F135" s="39" t="str">
        <f t="shared" si="53"/>
        <v xml:space="preserve"> - </v>
      </c>
      <c r="G135" s="39" t="str">
        <f t="shared" si="53"/>
        <v xml:space="preserve"> - </v>
      </c>
      <c r="H135" s="39" t="str">
        <f t="shared" si="53"/>
        <v xml:space="preserve"> - </v>
      </c>
      <c r="I135" s="39" t="str">
        <f t="shared" si="53"/>
        <v xml:space="preserve"> - </v>
      </c>
      <c r="J135" s="39" t="str">
        <f t="shared" si="53"/>
        <v xml:space="preserve"> - </v>
      </c>
      <c r="K135" s="39" t="str">
        <f t="shared" si="53"/>
        <v xml:space="preserve"> - </v>
      </c>
      <c r="L135" s="39" t="str">
        <f t="shared" si="53"/>
        <v xml:space="preserve"> - </v>
      </c>
      <c r="M135" s="39" t="str">
        <f t="shared" si="53"/>
        <v xml:space="preserve"> - </v>
      </c>
      <c r="N135" s="39">
        <f t="shared" si="53"/>
        <v>5.3922713562577773E-2</v>
      </c>
      <c r="O135" s="39">
        <f t="shared" si="53"/>
        <v>5.3922713562577773E-2</v>
      </c>
    </row>
    <row r="136" spans="1:15" s="25" customFormat="1" x14ac:dyDescent="0.35">
      <c r="A136" s="107" t="s">
        <v>85</v>
      </c>
      <c r="B136" s="108"/>
      <c r="C136" s="108"/>
      <c r="D136" s="108"/>
      <c r="E136" s="108"/>
      <c r="F136" s="108"/>
      <c r="G136" s="108"/>
      <c r="H136" s="108"/>
      <c r="I136" s="108"/>
      <c r="J136" s="108"/>
      <c r="K136" s="108"/>
      <c r="L136" s="108"/>
      <c r="M136" s="108"/>
      <c r="N136" s="108"/>
      <c r="O136" s="108"/>
    </row>
    <row r="137" spans="1:15" s="25" customFormat="1" ht="12" x14ac:dyDescent="0.35">
      <c r="A137" s="25" t="s">
        <v>80</v>
      </c>
      <c r="B137" s="160">
        <f>-SUMIFS(Transactions!$I:$I,Transactions!$F:$F,YearlyReport!$A137,Transactions!$B:$B,"&gt;="&amp;B$11,Transactions!$B:$B,"&lt;="&amp;B$12)+SUMIFS(Transactions!$H:$H,Transactions!$F:$F,YearlyReport!$A137,Transactions!$B:$B,"&gt;="&amp;B$11,Transactions!$B:$B,"&lt;="&amp;B$12)</f>
        <v>0</v>
      </c>
      <c r="C137" s="160">
        <f>-SUMIFS(Transactions!$I:$I,Transactions!$F:$F,YearlyReport!$A137,Transactions!$B:$B,"&gt;="&amp;C$11,Transactions!$B:$B,"&lt;="&amp;C$12)+SUMIFS(Transactions!$H:$H,Transactions!$F:$F,YearlyReport!$A137,Transactions!$B:$B,"&gt;="&amp;C$11,Transactions!$B:$B,"&lt;="&amp;C$12)</f>
        <v>0</v>
      </c>
      <c r="D137" s="160">
        <f>-SUMIFS(Transactions!$I:$I,Transactions!$F:$F,YearlyReport!$A137,Transactions!$B:$B,"&gt;="&amp;D$11,Transactions!$B:$B,"&lt;="&amp;D$12)+SUMIFS(Transactions!$H:$H,Transactions!$F:$F,YearlyReport!$A137,Transactions!$B:$B,"&gt;="&amp;D$11,Transactions!$B:$B,"&lt;="&amp;D$12)</f>
        <v>0</v>
      </c>
      <c r="E137" s="160">
        <f>-SUMIFS(Transactions!$I:$I,Transactions!$F:$F,YearlyReport!$A137,Transactions!$B:$B,"&gt;="&amp;E$11,Transactions!$B:$B,"&lt;="&amp;E$12)+SUMIFS(Transactions!$H:$H,Transactions!$F:$F,YearlyReport!$A137,Transactions!$B:$B,"&gt;="&amp;E$11,Transactions!$B:$B,"&lt;="&amp;E$12)</f>
        <v>0</v>
      </c>
      <c r="F137" s="160">
        <f>-SUMIFS(Transactions!$I:$I,Transactions!$F:$F,YearlyReport!$A137,Transactions!$B:$B,"&gt;="&amp;F$11,Transactions!$B:$B,"&lt;="&amp;F$12)+SUMIFS(Transactions!$H:$H,Transactions!$F:$F,YearlyReport!$A137,Transactions!$B:$B,"&gt;="&amp;F$11,Transactions!$B:$B,"&lt;="&amp;F$12)</f>
        <v>0</v>
      </c>
      <c r="G137" s="160">
        <f>-SUMIFS(Transactions!$I:$I,Transactions!$F:$F,YearlyReport!$A137,Transactions!$B:$B,"&gt;="&amp;G$11,Transactions!$B:$B,"&lt;="&amp;G$12)+SUMIFS(Transactions!$H:$H,Transactions!$F:$F,YearlyReport!$A137,Transactions!$B:$B,"&gt;="&amp;G$11,Transactions!$B:$B,"&lt;="&amp;G$12)</f>
        <v>0</v>
      </c>
      <c r="H137" s="160">
        <f>-SUMIFS(Transactions!$I:$I,Transactions!$F:$F,YearlyReport!$A137,Transactions!$B:$B,"&gt;="&amp;H$11,Transactions!$B:$B,"&lt;="&amp;H$12)+SUMIFS(Transactions!$H:$H,Transactions!$F:$F,YearlyReport!$A137,Transactions!$B:$B,"&gt;="&amp;H$11,Transactions!$B:$B,"&lt;="&amp;H$12)</f>
        <v>0</v>
      </c>
      <c r="I137" s="160">
        <f>-SUMIFS(Transactions!$I:$I,Transactions!$F:$F,YearlyReport!$A137,Transactions!$B:$B,"&gt;="&amp;I$11,Transactions!$B:$B,"&lt;="&amp;I$12)+SUMIFS(Transactions!$H:$H,Transactions!$F:$F,YearlyReport!$A137,Transactions!$B:$B,"&gt;="&amp;I$11,Transactions!$B:$B,"&lt;="&amp;I$12)</f>
        <v>0</v>
      </c>
      <c r="J137" s="160">
        <f>-SUMIFS(Transactions!$I:$I,Transactions!$F:$F,YearlyReport!$A137,Transactions!$B:$B,"&gt;="&amp;J$11,Transactions!$B:$B,"&lt;="&amp;J$12)+SUMIFS(Transactions!$H:$H,Transactions!$F:$F,YearlyReport!$A137,Transactions!$B:$B,"&gt;="&amp;J$11,Transactions!$B:$B,"&lt;="&amp;J$12)</f>
        <v>0</v>
      </c>
      <c r="K137" s="160">
        <f>-SUMIFS(Transactions!$I:$I,Transactions!$F:$F,YearlyReport!$A137,Transactions!$B:$B,"&gt;="&amp;K$11,Transactions!$B:$B,"&lt;="&amp;K$12)+SUMIFS(Transactions!$H:$H,Transactions!$F:$F,YearlyReport!$A137,Transactions!$B:$B,"&gt;="&amp;K$11,Transactions!$B:$B,"&lt;="&amp;K$12)</f>
        <v>0</v>
      </c>
      <c r="L137" s="160">
        <f>-SUMIFS(Transactions!$I:$I,Transactions!$F:$F,YearlyReport!$A137,Transactions!$B:$B,"&gt;="&amp;L$11,Transactions!$B:$B,"&lt;="&amp;L$12)+SUMIFS(Transactions!$H:$H,Transactions!$F:$F,YearlyReport!$A137,Transactions!$B:$B,"&gt;="&amp;L$11,Transactions!$B:$B,"&lt;="&amp;L$12)</f>
        <v>0</v>
      </c>
      <c r="M137" s="160">
        <f>-SUMIFS(Transactions!$I:$I,Transactions!$F:$F,YearlyReport!$A137,Transactions!$B:$B,"&gt;="&amp;M$11,Transactions!$B:$B,"&lt;="&amp;M$12)+SUMIFS(Transactions!$H:$H,Transactions!$F:$F,YearlyReport!$A137,Transactions!$B:$B,"&gt;="&amp;M$11,Transactions!$B:$B,"&lt;="&amp;M$12)</f>
        <v>0</v>
      </c>
      <c r="N137" s="21">
        <f>SUM(B137:M137)</f>
        <v>0</v>
      </c>
      <c r="O137" s="21">
        <f>N137/COLUMNS(B137:M137)</f>
        <v>0</v>
      </c>
    </row>
    <row r="138" spans="1:15" s="25" customFormat="1" ht="12" x14ac:dyDescent="0.35">
      <c r="A138" s="25" t="s">
        <v>411</v>
      </c>
      <c r="B138" s="161">
        <f>-SUMIFS(Transactions!$I:$I,Transactions!$F:$F,YearlyReport!$A138,Transactions!$B:$B,"&gt;="&amp;B$11,Transactions!$B:$B,"&lt;="&amp;B$12)+SUMIFS(Transactions!$H:$H,Transactions!$F:$F,YearlyReport!$A138,Transactions!$B:$B,"&gt;="&amp;B$11,Transactions!$B:$B,"&lt;="&amp;B$12)</f>
        <v>0</v>
      </c>
      <c r="C138" s="161">
        <f>-SUMIFS(Transactions!$I:$I,Transactions!$F:$F,YearlyReport!$A138,Transactions!$B:$B,"&gt;="&amp;C$11,Transactions!$B:$B,"&lt;="&amp;C$12)+SUMIFS(Transactions!$H:$H,Transactions!$F:$F,YearlyReport!$A138,Transactions!$B:$B,"&gt;="&amp;C$11,Transactions!$B:$B,"&lt;="&amp;C$12)</f>
        <v>0</v>
      </c>
      <c r="D138" s="161">
        <f>-SUMIFS(Transactions!$I:$I,Transactions!$F:$F,YearlyReport!$A138,Transactions!$B:$B,"&gt;="&amp;D$11,Transactions!$B:$B,"&lt;="&amp;D$12)+SUMIFS(Transactions!$H:$H,Transactions!$F:$F,YearlyReport!$A138,Transactions!$B:$B,"&gt;="&amp;D$11,Transactions!$B:$B,"&lt;="&amp;D$12)</f>
        <v>0</v>
      </c>
      <c r="E138" s="161">
        <f>-SUMIFS(Transactions!$I:$I,Transactions!$F:$F,YearlyReport!$A138,Transactions!$B:$B,"&gt;="&amp;E$11,Transactions!$B:$B,"&lt;="&amp;E$12)+SUMIFS(Transactions!$H:$H,Transactions!$F:$F,YearlyReport!$A138,Transactions!$B:$B,"&gt;="&amp;E$11,Transactions!$B:$B,"&lt;="&amp;E$12)</f>
        <v>0</v>
      </c>
      <c r="F138" s="161">
        <f>-SUMIFS(Transactions!$I:$I,Transactions!$F:$F,YearlyReport!$A138,Transactions!$B:$B,"&gt;="&amp;F$11,Transactions!$B:$B,"&lt;="&amp;F$12)+SUMIFS(Transactions!$H:$H,Transactions!$F:$F,YearlyReport!$A138,Transactions!$B:$B,"&gt;="&amp;F$11,Transactions!$B:$B,"&lt;="&amp;F$12)</f>
        <v>0</v>
      </c>
      <c r="G138" s="161">
        <f>-SUMIFS(Transactions!$I:$I,Transactions!$F:$F,YearlyReport!$A138,Transactions!$B:$B,"&gt;="&amp;G$11,Transactions!$B:$B,"&lt;="&amp;G$12)+SUMIFS(Transactions!$H:$H,Transactions!$F:$F,YearlyReport!$A138,Transactions!$B:$B,"&gt;="&amp;G$11,Transactions!$B:$B,"&lt;="&amp;G$12)</f>
        <v>0</v>
      </c>
      <c r="H138" s="161">
        <f>-SUMIFS(Transactions!$I:$I,Transactions!$F:$F,YearlyReport!$A138,Transactions!$B:$B,"&gt;="&amp;H$11,Transactions!$B:$B,"&lt;="&amp;H$12)+SUMIFS(Transactions!$H:$H,Transactions!$F:$F,YearlyReport!$A138,Transactions!$B:$B,"&gt;="&amp;H$11,Transactions!$B:$B,"&lt;="&amp;H$12)</f>
        <v>0</v>
      </c>
      <c r="I138" s="161">
        <f>-SUMIFS(Transactions!$I:$I,Transactions!$F:$F,YearlyReport!$A138,Transactions!$B:$B,"&gt;="&amp;I$11,Transactions!$B:$B,"&lt;="&amp;I$12)+SUMIFS(Transactions!$H:$H,Transactions!$F:$F,YearlyReport!$A138,Transactions!$B:$B,"&gt;="&amp;I$11,Transactions!$B:$B,"&lt;="&amp;I$12)</f>
        <v>0</v>
      </c>
      <c r="J138" s="161">
        <f>-SUMIFS(Transactions!$I:$I,Transactions!$F:$F,YearlyReport!$A138,Transactions!$B:$B,"&gt;="&amp;J$11,Transactions!$B:$B,"&lt;="&amp;J$12)+SUMIFS(Transactions!$H:$H,Transactions!$F:$F,YearlyReport!$A138,Transactions!$B:$B,"&gt;="&amp;J$11,Transactions!$B:$B,"&lt;="&amp;J$12)</f>
        <v>0</v>
      </c>
      <c r="K138" s="161">
        <f>-SUMIFS(Transactions!$I:$I,Transactions!$F:$F,YearlyReport!$A138,Transactions!$B:$B,"&gt;="&amp;K$11,Transactions!$B:$B,"&lt;="&amp;K$12)+SUMIFS(Transactions!$H:$H,Transactions!$F:$F,YearlyReport!$A138,Transactions!$B:$B,"&gt;="&amp;K$11,Transactions!$B:$B,"&lt;="&amp;K$12)</f>
        <v>0</v>
      </c>
      <c r="L138" s="161">
        <f>-SUMIFS(Transactions!$I:$I,Transactions!$F:$F,YearlyReport!$A138,Transactions!$B:$B,"&gt;="&amp;L$11,Transactions!$B:$B,"&lt;="&amp;L$12)+SUMIFS(Transactions!$H:$H,Transactions!$F:$F,YearlyReport!$A138,Transactions!$B:$B,"&gt;="&amp;L$11,Transactions!$B:$B,"&lt;="&amp;L$12)</f>
        <v>0</v>
      </c>
      <c r="M138" s="161">
        <f>-SUMIFS(Transactions!$I:$I,Transactions!$F:$F,YearlyReport!$A138,Transactions!$B:$B,"&gt;="&amp;M$11,Transactions!$B:$B,"&lt;="&amp;M$12)+SUMIFS(Transactions!$H:$H,Transactions!$F:$F,YearlyReport!$A138,Transactions!$B:$B,"&gt;="&amp;M$11,Transactions!$B:$B,"&lt;="&amp;M$12)</f>
        <v>0</v>
      </c>
      <c r="N138" s="21">
        <f>SUM(B138:M138)</f>
        <v>0</v>
      </c>
      <c r="O138" s="21">
        <f>N138/COLUMNS(B138:M138)</f>
        <v>0</v>
      </c>
    </row>
    <row r="139" spans="1:15" s="25" customFormat="1" ht="12" x14ac:dyDescent="0.35">
      <c r="A139" s="25" t="s">
        <v>186</v>
      </c>
      <c r="B139" s="161">
        <f>-SUMIFS(Transactions!$I:$I,Transactions!$F:$F,YearlyReport!$A139,Transactions!$B:$B,"&gt;="&amp;B$11,Transactions!$B:$B,"&lt;="&amp;B$12)+SUMIFS(Transactions!$H:$H,Transactions!$F:$F,YearlyReport!$A139,Transactions!$B:$B,"&gt;="&amp;B$11,Transactions!$B:$B,"&lt;="&amp;B$12)</f>
        <v>0</v>
      </c>
      <c r="C139" s="161">
        <f>-SUMIFS(Transactions!$I:$I,Transactions!$F:$F,YearlyReport!$A139,Transactions!$B:$B,"&gt;="&amp;C$11,Transactions!$B:$B,"&lt;="&amp;C$12)+SUMIFS(Transactions!$H:$H,Transactions!$F:$F,YearlyReport!$A139,Transactions!$B:$B,"&gt;="&amp;C$11,Transactions!$B:$B,"&lt;="&amp;C$12)</f>
        <v>0</v>
      </c>
      <c r="D139" s="161">
        <f>-SUMIFS(Transactions!$I:$I,Transactions!$F:$F,YearlyReport!$A139,Transactions!$B:$B,"&gt;="&amp;D$11,Transactions!$B:$B,"&lt;="&amp;D$12)+SUMIFS(Transactions!$H:$H,Transactions!$F:$F,YearlyReport!$A139,Transactions!$B:$B,"&gt;="&amp;D$11,Transactions!$B:$B,"&lt;="&amp;D$12)</f>
        <v>0</v>
      </c>
      <c r="E139" s="161">
        <f>-SUMIFS(Transactions!$I:$I,Transactions!$F:$F,YearlyReport!$A139,Transactions!$B:$B,"&gt;="&amp;E$11,Transactions!$B:$B,"&lt;="&amp;E$12)+SUMIFS(Transactions!$H:$H,Transactions!$F:$F,YearlyReport!$A139,Transactions!$B:$B,"&gt;="&amp;E$11,Transactions!$B:$B,"&lt;="&amp;E$12)</f>
        <v>0</v>
      </c>
      <c r="F139" s="161">
        <f>-SUMIFS(Transactions!$I:$I,Transactions!$F:$F,YearlyReport!$A139,Transactions!$B:$B,"&gt;="&amp;F$11,Transactions!$B:$B,"&lt;="&amp;F$12)+SUMIFS(Transactions!$H:$H,Transactions!$F:$F,YearlyReport!$A139,Transactions!$B:$B,"&gt;="&amp;F$11,Transactions!$B:$B,"&lt;="&amp;F$12)</f>
        <v>0</v>
      </c>
      <c r="G139" s="161">
        <f>-SUMIFS(Transactions!$I:$I,Transactions!$F:$F,YearlyReport!$A139,Transactions!$B:$B,"&gt;="&amp;G$11,Transactions!$B:$B,"&lt;="&amp;G$12)+SUMIFS(Transactions!$H:$H,Transactions!$F:$F,YearlyReport!$A139,Transactions!$B:$B,"&gt;="&amp;G$11,Transactions!$B:$B,"&lt;="&amp;G$12)</f>
        <v>0</v>
      </c>
      <c r="H139" s="161">
        <f>-SUMIFS(Transactions!$I:$I,Transactions!$F:$F,YearlyReport!$A139,Transactions!$B:$B,"&gt;="&amp;H$11,Transactions!$B:$B,"&lt;="&amp;H$12)+SUMIFS(Transactions!$H:$H,Transactions!$F:$F,YearlyReport!$A139,Transactions!$B:$B,"&gt;="&amp;H$11,Transactions!$B:$B,"&lt;="&amp;H$12)</f>
        <v>0</v>
      </c>
      <c r="I139" s="161">
        <f>-SUMIFS(Transactions!$I:$I,Transactions!$F:$F,YearlyReport!$A139,Transactions!$B:$B,"&gt;="&amp;I$11,Transactions!$B:$B,"&lt;="&amp;I$12)+SUMIFS(Transactions!$H:$H,Transactions!$F:$F,YearlyReport!$A139,Transactions!$B:$B,"&gt;="&amp;I$11,Transactions!$B:$B,"&lt;="&amp;I$12)</f>
        <v>0</v>
      </c>
      <c r="J139" s="161">
        <f>-SUMIFS(Transactions!$I:$I,Transactions!$F:$F,YearlyReport!$A139,Transactions!$B:$B,"&gt;="&amp;J$11,Transactions!$B:$B,"&lt;="&amp;J$12)+SUMIFS(Transactions!$H:$H,Transactions!$F:$F,YearlyReport!$A139,Transactions!$B:$B,"&gt;="&amp;J$11,Transactions!$B:$B,"&lt;="&amp;J$12)</f>
        <v>0</v>
      </c>
      <c r="K139" s="161">
        <f>-SUMIFS(Transactions!$I:$I,Transactions!$F:$F,YearlyReport!$A139,Transactions!$B:$B,"&gt;="&amp;K$11,Transactions!$B:$B,"&lt;="&amp;K$12)+SUMIFS(Transactions!$H:$H,Transactions!$F:$F,YearlyReport!$A139,Transactions!$B:$B,"&gt;="&amp;K$11,Transactions!$B:$B,"&lt;="&amp;K$12)</f>
        <v>0</v>
      </c>
      <c r="L139" s="161">
        <f>-SUMIFS(Transactions!$I:$I,Transactions!$F:$F,YearlyReport!$A139,Transactions!$B:$B,"&gt;="&amp;L$11,Transactions!$B:$B,"&lt;="&amp;L$12)+SUMIFS(Transactions!$H:$H,Transactions!$F:$F,YearlyReport!$A139,Transactions!$B:$B,"&gt;="&amp;L$11,Transactions!$B:$B,"&lt;="&amp;L$12)</f>
        <v>0</v>
      </c>
      <c r="M139" s="161">
        <f>-SUMIFS(Transactions!$I:$I,Transactions!$F:$F,YearlyReport!$A139,Transactions!$B:$B,"&gt;="&amp;M$11,Transactions!$B:$B,"&lt;="&amp;M$12)+SUMIFS(Transactions!$H:$H,Transactions!$F:$F,YearlyReport!$A139,Transactions!$B:$B,"&gt;="&amp;M$11,Transactions!$B:$B,"&lt;="&amp;M$12)</f>
        <v>0</v>
      </c>
      <c r="N139" s="21">
        <f>SUM(B139:M139)</f>
        <v>0</v>
      </c>
      <c r="O139" s="21">
        <f>N139/COLUMNS(B139:M139)</f>
        <v>0</v>
      </c>
    </row>
    <row r="140" spans="1:15" s="25" customFormat="1" ht="12" x14ac:dyDescent="0.35">
      <c r="A140" s="25" t="s">
        <v>132</v>
      </c>
      <c r="B140" s="162">
        <f>-SUMIFS(Transactions!$I:$I,Transactions!$F:$F,YearlyReport!$A140,Transactions!$B:$B,"&gt;="&amp;B$11,Transactions!$B:$B,"&lt;="&amp;B$12)+SUMIFS(Transactions!$H:$H,Transactions!$F:$F,YearlyReport!$A140,Transactions!$B:$B,"&gt;="&amp;B$11,Transactions!$B:$B,"&lt;="&amp;B$12)</f>
        <v>0</v>
      </c>
      <c r="C140" s="162">
        <f>-SUMIFS(Transactions!$I:$I,Transactions!$F:$F,YearlyReport!$A140,Transactions!$B:$B,"&gt;="&amp;C$11,Transactions!$B:$B,"&lt;="&amp;C$12)+SUMIFS(Transactions!$H:$H,Transactions!$F:$F,YearlyReport!$A140,Transactions!$B:$B,"&gt;="&amp;C$11,Transactions!$B:$B,"&lt;="&amp;C$12)</f>
        <v>0</v>
      </c>
      <c r="D140" s="162">
        <f>-SUMIFS(Transactions!$I:$I,Transactions!$F:$F,YearlyReport!$A140,Transactions!$B:$B,"&gt;="&amp;D$11,Transactions!$B:$B,"&lt;="&amp;D$12)+SUMIFS(Transactions!$H:$H,Transactions!$F:$F,YearlyReport!$A140,Transactions!$B:$B,"&gt;="&amp;D$11,Transactions!$B:$B,"&lt;="&amp;D$12)</f>
        <v>0</v>
      </c>
      <c r="E140" s="162">
        <f>-SUMIFS(Transactions!$I:$I,Transactions!$F:$F,YearlyReport!$A140,Transactions!$B:$B,"&gt;="&amp;E$11,Transactions!$B:$B,"&lt;="&amp;E$12)+SUMIFS(Transactions!$H:$H,Transactions!$F:$F,YearlyReport!$A140,Transactions!$B:$B,"&gt;="&amp;E$11,Transactions!$B:$B,"&lt;="&amp;E$12)</f>
        <v>0</v>
      </c>
      <c r="F140" s="162">
        <f>-SUMIFS(Transactions!$I:$I,Transactions!$F:$F,YearlyReport!$A140,Transactions!$B:$B,"&gt;="&amp;F$11,Transactions!$B:$B,"&lt;="&amp;F$12)+SUMIFS(Transactions!$H:$H,Transactions!$F:$F,YearlyReport!$A140,Transactions!$B:$B,"&gt;="&amp;F$11,Transactions!$B:$B,"&lt;="&amp;F$12)</f>
        <v>0</v>
      </c>
      <c r="G140" s="162">
        <f>-SUMIFS(Transactions!$I:$I,Transactions!$F:$F,YearlyReport!$A140,Transactions!$B:$B,"&gt;="&amp;G$11,Transactions!$B:$B,"&lt;="&amp;G$12)+SUMIFS(Transactions!$H:$H,Transactions!$F:$F,YearlyReport!$A140,Transactions!$B:$B,"&gt;="&amp;G$11,Transactions!$B:$B,"&lt;="&amp;G$12)</f>
        <v>0</v>
      </c>
      <c r="H140" s="162">
        <f>-SUMIFS(Transactions!$I:$I,Transactions!$F:$F,YearlyReport!$A140,Transactions!$B:$B,"&gt;="&amp;H$11,Transactions!$B:$B,"&lt;="&amp;H$12)+SUMIFS(Transactions!$H:$H,Transactions!$F:$F,YearlyReport!$A140,Transactions!$B:$B,"&gt;="&amp;H$11,Transactions!$B:$B,"&lt;="&amp;H$12)</f>
        <v>0</v>
      </c>
      <c r="I140" s="162">
        <f>-SUMIFS(Transactions!$I:$I,Transactions!$F:$F,YearlyReport!$A140,Transactions!$B:$B,"&gt;="&amp;I$11,Transactions!$B:$B,"&lt;="&amp;I$12)+SUMIFS(Transactions!$H:$H,Transactions!$F:$F,YearlyReport!$A140,Transactions!$B:$B,"&gt;="&amp;I$11,Transactions!$B:$B,"&lt;="&amp;I$12)</f>
        <v>0</v>
      </c>
      <c r="J140" s="162">
        <f>-SUMIFS(Transactions!$I:$I,Transactions!$F:$F,YearlyReport!$A140,Transactions!$B:$B,"&gt;="&amp;J$11,Transactions!$B:$B,"&lt;="&amp;J$12)+SUMIFS(Transactions!$H:$H,Transactions!$F:$F,YearlyReport!$A140,Transactions!$B:$B,"&gt;="&amp;J$11,Transactions!$B:$B,"&lt;="&amp;J$12)</f>
        <v>0</v>
      </c>
      <c r="K140" s="162">
        <f>-SUMIFS(Transactions!$I:$I,Transactions!$F:$F,YearlyReport!$A140,Transactions!$B:$B,"&gt;="&amp;K$11,Transactions!$B:$B,"&lt;="&amp;K$12)+SUMIFS(Transactions!$H:$H,Transactions!$F:$F,YearlyReport!$A140,Transactions!$B:$B,"&gt;="&amp;K$11,Transactions!$B:$B,"&lt;="&amp;K$12)</f>
        <v>0</v>
      </c>
      <c r="L140" s="162">
        <f>-SUMIFS(Transactions!$I:$I,Transactions!$F:$F,YearlyReport!$A140,Transactions!$B:$B,"&gt;="&amp;L$11,Transactions!$B:$B,"&lt;="&amp;L$12)+SUMIFS(Transactions!$H:$H,Transactions!$F:$F,YearlyReport!$A140,Transactions!$B:$B,"&gt;="&amp;L$11,Transactions!$B:$B,"&lt;="&amp;L$12)</f>
        <v>0</v>
      </c>
      <c r="M140" s="162">
        <f>-SUMIFS(Transactions!$I:$I,Transactions!$F:$F,YearlyReport!$A140,Transactions!$B:$B,"&gt;="&amp;M$11,Transactions!$B:$B,"&lt;="&amp;M$12)+SUMIFS(Transactions!$H:$H,Transactions!$F:$F,YearlyReport!$A140,Transactions!$B:$B,"&gt;="&amp;M$11,Transactions!$B:$B,"&lt;="&amp;M$12)</f>
        <v>0</v>
      </c>
      <c r="N140" s="21">
        <f>SUM(B140:M140)</f>
        <v>0</v>
      </c>
      <c r="O140" s="21">
        <f>N140/COLUMNS(B140:M140)</f>
        <v>0</v>
      </c>
    </row>
    <row r="141" spans="1:15" s="25" customFormat="1" ht="12" x14ac:dyDescent="0.35">
      <c r="A141" s="105" t="str">
        <f>"Total "&amp;A136</f>
        <v>Total SUBSCRIPTIONS</v>
      </c>
      <c r="B141" s="106">
        <f t="shared" ref="B141:M141" si="54">SUM(B136:B140)</f>
        <v>0</v>
      </c>
      <c r="C141" s="106">
        <f t="shared" si="54"/>
        <v>0</v>
      </c>
      <c r="D141" s="106">
        <f t="shared" si="54"/>
        <v>0</v>
      </c>
      <c r="E141" s="106">
        <f t="shared" si="54"/>
        <v>0</v>
      </c>
      <c r="F141" s="106">
        <f t="shared" si="54"/>
        <v>0</v>
      </c>
      <c r="G141" s="106">
        <f t="shared" si="54"/>
        <v>0</v>
      </c>
      <c r="H141" s="106">
        <f t="shared" si="54"/>
        <v>0</v>
      </c>
      <c r="I141" s="106">
        <f t="shared" si="54"/>
        <v>0</v>
      </c>
      <c r="J141" s="106">
        <f t="shared" si="54"/>
        <v>0</v>
      </c>
      <c r="K141" s="106">
        <f t="shared" si="54"/>
        <v>0</v>
      </c>
      <c r="L141" s="106">
        <f t="shared" si="54"/>
        <v>0</v>
      </c>
      <c r="M141" s="106">
        <f t="shared" si="54"/>
        <v>0</v>
      </c>
      <c r="N141" s="106">
        <f>SUM(B141:M141)</f>
        <v>0</v>
      </c>
      <c r="O141" s="106">
        <f>N141/COLUMNS(B141:M141)</f>
        <v>0</v>
      </c>
    </row>
    <row r="142" spans="1:15" s="25" customFormat="1" ht="12" x14ac:dyDescent="0.35">
      <c r="A142" s="38" t="s">
        <v>190</v>
      </c>
      <c r="B142" s="39">
        <f t="shared" ref="B142:O142" si="55">IF(B$5&gt;0,B141/B$5," - ")</f>
        <v>0</v>
      </c>
      <c r="C142" s="39" t="str">
        <f t="shared" si="55"/>
        <v xml:space="preserve"> - </v>
      </c>
      <c r="D142" s="39" t="str">
        <f t="shared" si="55"/>
        <v xml:space="preserve"> - </v>
      </c>
      <c r="E142" s="39" t="str">
        <f t="shared" si="55"/>
        <v xml:space="preserve"> - </v>
      </c>
      <c r="F142" s="39" t="str">
        <f t="shared" si="55"/>
        <v xml:space="preserve"> - </v>
      </c>
      <c r="G142" s="39" t="str">
        <f t="shared" si="55"/>
        <v xml:space="preserve"> - </v>
      </c>
      <c r="H142" s="39" t="str">
        <f t="shared" si="55"/>
        <v xml:space="preserve"> - </v>
      </c>
      <c r="I142" s="39" t="str">
        <f t="shared" si="55"/>
        <v xml:space="preserve"> - </v>
      </c>
      <c r="J142" s="39" t="str">
        <f t="shared" si="55"/>
        <v xml:space="preserve"> - </v>
      </c>
      <c r="K142" s="39" t="str">
        <f t="shared" si="55"/>
        <v xml:space="preserve"> - </v>
      </c>
      <c r="L142" s="39" t="str">
        <f t="shared" si="55"/>
        <v xml:space="preserve"> - </v>
      </c>
      <c r="M142" s="39" t="str">
        <f t="shared" si="55"/>
        <v xml:space="preserve"> - </v>
      </c>
      <c r="N142" s="39">
        <f t="shared" si="55"/>
        <v>0</v>
      </c>
      <c r="O142" s="39">
        <f t="shared" si="55"/>
        <v>0</v>
      </c>
    </row>
    <row r="143" spans="1:15" s="25" customFormat="1" x14ac:dyDescent="0.35">
      <c r="A143" s="107" t="s">
        <v>68</v>
      </c>
      <c r="B143" s="108"/>
      <c r="C143" s="108"/>
      <c r="D143" s="108"/>
      <c r="E143" s="108"/>
      <c r="F143" s="108"/>
      <c r="G143" s="108"/>
      <c r="H143" s="108"/>
      <c r="I143" s="108"/>
      <c r="J143" s="108"/>
      <c r="K143" s="108"/>
      <c r="L143" s="108"/>
      <c r="M143" s="108"/>
      <c r="N143" s="108"/>
      <c r="O143" s="108"/>
    </row>
    <row r="144" spans="1:15" s="25" customFormat="1" ht="12" x14ac:dyDescent="0.35">
      <c r="A144" s="25" t="s">
        <v>89</v>
      </c>
      <c r="B144" s="160">
        <f>-SUMIFS(Transactions!$I:$I,Transactions!$F:$F,YearlyReport!$A144,Transactions!$B:$B,"&gt;="&amp;B$11,Transactions!$B:$B,"&lt;="&amp;B$12)+SUMIFS(Transactions!$H:$H,Transactions!$F:$F,YearlyReport!$A144,Transactions!$B:$B,"&gt;="&amp;B$11,Transactions!$B:$B,"&lt;="&amp;B$12)</f>
        <v>135.24</v>
      </c>
      <c r="C144" s="160">
        <f>-SUMIFS(Transactions!$I:$I,Transactions!$F:$F,YearlyReport!$A144,Transactions!$B:$B,"&gt;="&amp;C$11,Transactions!$B:$B,"&lt;="&amp;C$12)+SUMIFS(Transactions!$H:$H,Transactions!$F:$F,YearlyReport!$A144,Transactions!$B:$B,"&gt;="&amp;C$11,Transactions!$B:$B,"&lt;="&amp;C$12)</f>
        <v>0</v>
      </c>
      <c r="D144" s="160">
        <f>-SUMIFS(Transactions!$I:$I,Transactions!$F:$F,YearlyReport!$A144,Transactions!$B:$B,"&gt;="&amp;D$11,Transactions!$B:$B,"&lt;="&amp;D$12)+SUMIFS(Transactions!$H:$H,Transactions!$F:$F,YearlyReport!$A144,Transactions!$B:$B,"&gt;="&amp;D$11,Transactions!$B:$B,"&lt;="&amp;D$12)</f>
        <v>0</v>
      </c>
      <c r="E144" s="160">
        <f>-SUMIFS(Transactions!$I:$I,Transactions!$F:$F,YearlyReport!$A144,Transactions!$B:$B,"&gt;="&amp;E$11,Transactions!$B:$B,"&lt;="&amp;E$12)+SUMIFS(Transactions!$H:$H,Transactions!$F:$F,YearlyReport!$A144,Transactions!$B:$B,"&gt;="&amp;E$11,Transactions!$B:$B,"&lt;="&amp;E$12)</f>
        <v>0</v>
      </c>
      <c r="F144" s="160">
        <f>-SUMIFS(Transactions!$I:$I,Transactions!$F:$F,YearlyReport!$A144,Transactions!$B:$B,"&gt;="&amp;F$11,Transactions!$B:$B,"&lt;="&amp;F$12)+SUMIFS(Transactions!$H:$H,Transactions!$F:$F,YearlyReport!$A144,Transactions!$B:$B,"&gt;="&amp;F$11,Transactions!$B:$B,"&lt;="&amp;F$12)</f>
        <v>0</v>
      </c>
      <c r="G144" s="160">
        <f>-SUMIFS(Transactions!$I:$I,Transactions!$F:$F,YearlyReport!$A144,Transactions!$B:$B,"&gt;="&amp;G$11,Transactions!$B:$B,"&lt;="&amp;G$12)+SUMIFS(Transactions!$H:$H,Transactions!$F:$F,YearlyReport!$A144,Transactions!$B:$B,"&gt;="&amp;G$11,Transactions!$B:$B,"&lt;="&amp;G$12)</f>
        <v>0</v>
      </c>
      <c r="H144" s="160">
        <f>-SUMIFS(Transactions!$I:$I,Transactions!$F:$F,YearlyReport!$A144,Transactions!$B:$B,"&gt;="&amp;H$11,Transactions!$B:$B,"&lt;="&amp;H$12)+SUMIFS(Transactions!$H:$H,Transactions!$F:$F,YearlyReport!$A144,Transactions!$B:$B,"&gt;="&amp;H$11,Transactions!$B:$B,"&lt;="&amp;H$12)</f>
        <v>0</v>
      </c>
      <c r="I144" s="160">
        <f>-SUMIFS(Transactions!$I:$I,Transactions!$F:$F,YearlyReport!$A144,Transactions!$B:$B,"&gt;="&amp;I$11,Transactions!$B:$B,"&lt;="&amp;I$12)+SUMIFS(Transactions!$H:$H,Transactions!$F:$F,YearlyReport!$A144,Transactions!$B:$B,"&gt;="&amp;I$11,Transactions!$B:$B,"&lt;="&amp;I$12)</f>
        <v>0</v>
      </c>
      <c r="J144" s="160">
        <f>-SUMIFS(Transactions!$I:$I,Transactions!$F:$F,YearlyReport!$A144,Transactions!$B:$B,"&gt;="&amp;J$11,Transactions!$B:$B,"&lt;="&amp;J$12)+SUMIFS(Transactions!$H:$H,Transactions!$F:$F,YearlyReport!$A144,Transactions!$B:$B,"&gt;="&amp;J$11,Transactions!$B:$B,"&lt;="&amp;J$12)</f>
        <v>0</v>
      </c>
      <c r="K144" s="160">
        <f>-SUMIFS(Transactions!$I:$I,Transactions!$F:$F,YearlyReport!$A144,Transactions!$B:$B,"&gt;="&amp;K$11,Transactions!$B:$B,"&lt;="&amp;K$12)+SUMIFS(Transactions!$H:$H,Transactions!$F:$F,YearlyReport!$A144,Transactions!$B:$B,"&gt;="&amp;K$11,Transactions!$B:$B,"&lt;="&amp;K$12)</f>
        <v>0</v>
      </c>
      <c r="L144" s="160">
        <f>-SUMIFS(Transactions!$I:$I,Transactions!$F:$F,YearlyReport!$A144,Transactions!$B:$B,"&gt;="&amp;L$11,Transactions!$B:$B,"&lt;="&amp;L$12)+SUMIFS(Transactions!$H:$H,Transactions!$F:$F,YearlyReport!$A144,Transactions!$B:$B,"&gt;="&amp;L$11,Transactions!$B:$B,"&lt;="&amp;L$12)</f>
        <v>0</v>
      </c>
      <c r="M144" s="160">
        <f>-SUMIFS(Transactions!$I:$I,Transactions!$F:$F,YearlyReport!$A144,Transactions!$B:$B,"&gt;="&amp;M$11,Transactions!$B:$B,"&lt;="&amp;M$12)+SUMIFS(Transactions!$H:$H,Transactions!$F:$F,YearlyReport!$A144,Transactions!$B:$B,"&gt;="&amp;M$11,Transactions!$B:$B,"&lt;="&amp;M$12)</f>
        <v>0</v>
      </c>
      <c r="N144" s="21">
        <f>SUM(B144:M144)</f>
        <v>135.24</v>
      </c>
      <c r="O144" s="21">
        <f>N144/COLUMNS(B144:M144)</f>
        <v>11.270000000000001</v>
      </c>
    </row>
    <row r="145" spans="1:15" s="25" customFormat="1" ht="12" x14ac:dyDescent="0.35">
      <c r="A145" s="25" t="s">
        <v>59</v>
      </c>
      <c r="B145" s="161">
        <f>-SUMIFS(Transactions!$I:$I,Transactions!$F:$F,YearlyReport!$A145,Transactions!$B:$B,"&gt;="&amp;B$11,Transactions!$B:$B,"&lt;="&amp;B$12)+SUMIFS(Transactions!$H:$H,Transactions!$F:$F,YearlyReport!$A145,Transactions!$B:$B,"&gt;="&amp;B$11,Transactions!$B:$B,"&lt;="&amp;B$12)</f>
        <v>0</v>
      </c>
      <c r="C145" s="161">
        <f>-SUMIFS(Transactions!$I:$I,Transactions!$F:$F,YearlyReport!$A145,Transactions!$B:$B,"&gt;="&amp;C$11,Transactions!$B:$B,"&lt;="&amp;C$12)+SUMIFS(Transactions!$H:$H,Transactions!$F:$F,YearlyReport!$A145,Transactions!$B:$B,"&gt;="&amp;C$11,Transactions!$B:$B,"&lt;="&amp;C$12)</f>
        <v>0</v>
      </c>
      <c r="D145" s="161">
        <f>-SUMIFS(Transactions!$I:$I,Transactions!$F:$F,YearlyReport!$A145,Transactions!$B:$B,"&gt;="&amp;D$11,Transactions!$B:$B,"&lt;="&amp;D$12)+SUMIFS(Transactions!$H:$H,Transactions!$F:$F,YearlyReport!$A145,Transactions!$B:$B,"&gt;="&amp;D$11,Transactions!$B:$B,"&lt;="&amp;D$12)</f>
        <v>0</v>
      </c>
      <c r="E145" s="161">
        <f>-SUMIFS(Transactions!$I:$I,Transactions!$F:$F,YearlyReport!$A145,Transactions!$B:$B,"&gt;="&amp;E$11,Transactions!$B:$B,"&lt;="&amp;E$12)+SUMIFS(Transactions!$H:$H,Transactions!$F:$F,YearlyReport!$A145,Transactions!$B:$B,"&gt;="&amp;E$11,Transactions!$B:$B,"&lt;="&amp;E$12)</f>
        <v>0</v>
      </c>
      <c r="F145" s="161">
        <f>-SUMIFS(Transactions!$I:$I,Transactions!$F:$F,YearlyReport!$A145,Transactions!$B:$B,"&gt;="&amp;F$11,Transactions!$B:$B,"&lt;="&amp;F$12)+SUMIFS(Transactions!$H:$H,Transactions!$F:$F,YearlyReport!$A145,Transactions!$B:$B,"&gt;="&amp;F$11,Transactions!$B:$B,"&lt;="&amp;F$12)</f>
        <v>0</v>
      </c>
      <c r="G145" s="161">
        <f>-SUMIFS(Transactions!$I:$I,Transactions!$F:$F,YearlyReport!$A145,Transactions!$B:$B,"&gt;="&amp;G$11,Transactions!$B:$B,"&lt;="&amp;G$12)+SUMIFS(Transactions!$H:$H,Transactions!$F:$F,YearlyReport!$A145,Transactions!$B:$B,"&gt;="&amp;G$11,Transactions!$B:$B,"&lt;="&amp;G$12)</f>
        <v>0</v>
      </c>
      <c r="H145" s="161">
        <f>-SUMIFS(Transactions!$I:$I,Transactions!$F:$F,YearlyReport!$A145,Transactions!$B:$B,"&gt;="&amp;H$11,Transactions!$B:$B,"&lt;="&amp;H$12)+SUMIFS(Transactions!$H:$H,Transactions!$F:$F,YearlyReport!$A145,Transactions!$B:$B,"&gt;="&amp;H$11,Transactions!$B:$B,"&lt;="&amp;H$12)</f>
        <v>0</v>
      </c>
      <c r="I145" s="161">
        <f>-SUMIFS(Transactions!$I:$I,Transactions!$F:$F,YearlyReport!$A145,Transactions!$B:$B,"&gt;="&amp;I$11,Transactions!$B:$B,"&lt;="&amp;I$12)+SUMIFS(Transactions!$H:$H,Transactions!$F:$F,YearlyReport!$A145,Transactions!$B:$B,"&gt;="&amp;I$11,Transactions!$B:$B,"&lt;="&amp;I$12)</f>
        <v>0</v>
      </c>
      <c r="J145" s="161">
        <f>-SUMIFS(Transactions!$I:$I,Transactions!$F:$F,YearlyReport!$A145,Transactions!$B:$B,"&gt;="&amp;J$11,Transactions!$B:$B,"&lt;="&amp;J$12)+SUMIFS(Transactions!$H:$H,Transactions!$F:$F,YearlyReport!$A145,Transactions!$B:$B,"&gt;="&amp;J$11,Transactions!$B:$B,"&lt;="&amp;J$12)</f>
        <v>0</v>
      </c>
      <c r="K145" s="161">
        <f>-SUMIFS(Transactions!$I:$I,Transactions!$F:$F,YearlyReport!$A145,Transactions!$B:$B,"&gt;="&amp;K$11,Transactions!$B:$B,"&lt;="&amp;K$12)+SUMIFS(Transactions!$H:$H,Transactions!$F:$F,YearlyReport!$A145,Transactions!$B:$B,"&gt;="&amp;K$11,Transactions!$B:$B,"&lt;="&amp;K$12)</f>
        <v>0</v>
      </c>
      <c r="L145" s="161">
        <f>-SUMIFS(Transactions!$I:$I,Transactions!$F:$F,YearlyReport!$A145,Transactions!$B:$B,"&gt;="&amp;L$11,Transactions!$B:$B,"&lt;="&amp;L$12)+SUMIFS(Transactions!$H:$H,Transactions!$F:$F,YearlyReport!$A145,Transactions!$B:$B,"&gt;="&amp;L$11,Transactions!$B:$B,"&lt;="&amp;L$12)</f>
        <v>0</v>
      </c>
      <c r="M145" s="161">
        <f>-SUMIFS(Transactions!$I:$I,Transactions!$F:$F,YearlyReport!$A145,Transactions!$B:$B,"&gt;="&amp;M$11,Transactions!$B:$B,"&lt;="&amp;M$12)+SUMIFS(Transactions!$H:$H,Transactions!$F:$F,YearlyReport!$A145,Transactions!$B:$B,"&gt;="&amp;M$11,Transactions!$B:$B,"&lt;="&amp;M$12)</f>
        <v>0</v>
      </c>
      <c r="N145" s="21">
        <f>SUM(B145:M145)</f>
        <v>0</v>
      </c>
      <c r="O145" s="21">
        <f>N145/COLUMNS(B145:M145)</f>
        <v>0</v>
      </c>
    </row>
    <row r="146" spans="1:15" s="25" customFormat="1" ht="12" x14ac:dyDescent="0.35">
      <c r="A146" s="25" t="s">
        <v>133</v>
      </c>
      <c r="B146" s="162">
        <f>-SUMIFS(Transactions!$I:$I,Transactions!$F:$F,YearlyReport!$A146,Transactions!$B:$B,"&gt;="&amp;B$11,Transactions!$B:$B,"&lt;="&amp;B$12)+SUMIFS(Transactions!$H:$H,Transactions!$F:$F,YearlyReport!$A146,Transactions!$B:$B,"&gt;="&amp;B$11,Transactions!$B:$B,"&lt;="&amp;B$12)</f>
        <v>0</v>
      </c>
      <c r="C146" s="162">
        <f>-SUMIFS(Transactions!$I:$I,Transactions!$F:$F,YearlyReport!$A146,Transactions!$B:$B,"&gt;="&amp;C$11,Transactions!$B:$B,"&lt;="&amp;C$12)+SUMIFS(Transactions!$H:$H,Transactions!$F:$F,YearlyReport!$A146,Transactions!$B:$B,"&gt;="&amp;C$11,Transactions!$B:$B,"&lt;="&amp;C$12)</f>
        <v>0</v>
      </c>
      <c r="D146" s="162">
        <f>-SUMIFS(Transactions!$I:$I,Transactions!$F:$F,YearlyReport!$A146,Transactions!$B:$B,"&gt;="&amp;D$11,Transactions!$B:$B,"&lt;="&amp;D$12)+SUMIFS(Transactions!$H:$H,Transactions!$F:$F,YearlyReport!$A146,Transactions!$B:$B,"&gt;="&amp;D$11,Transactions!$B:$B,"&lt;="&amp;D$12)</f>
        <v>0</v>
      </c>
      <c r="E146" s="162">
        <f>-SUMIFS(Transactions!$I:$I,Transactions!$F:$F,YearlyReport!$A146,Transactions!$B:$B,"&gt;="&amp;E$11,Transactions!$B:$B,"&lt;="&amp;E$12)+SUMIFS(Transactions!$H:$H,Transactions!$F:$F,YearlyReport!$A146,Transactions!$B:$B,"&gt;="&amp;E$11,Transactions!$B:$B,"&lt;="&amp;E$12)</f>
        <v>0</v>
      </c>
      <c r="F146" s="162">
        <f>-SUMIFS(Transactions!$I:$I,Transactions!$F:$F,YearlyReport!$A146,Transactions!$B:$B,"&gt;="&amp;F$11,Transactions!$B:$B,"&lt;="&amp;F$12)+SUMIFS(Transactions!$H:$H,Transactions!$F:$F,YearlyReport!$A146,Transactions!$B:$B,"&gt;="&amp;F$11,Transactions!$B:$B,"&lt;="&amp;F$12)</f>
        <v>0</v>
      </c>
      <c r="G146" s="162">
        <f>-SUMIFS(Transactions!$I:$I,Transactions!$F:$F,YearlyReport!$A146,Transactions!$B:$B,"&gt;="&amp;G$11,Transactions!$B:$B,"&lt;="&amp;G$12)+SUMIFS(Transactions!$H:$H,Transactions!$F:$F,YearlyReport!$A146,Transactions!$B:$B,"&gt;="&amp;G$11,Transactions!$B:$B,"&lt;="&amp;G$12)</f>
        <v>0</v>
      </c>
      <c r="H146" s="162">
        <f>-SUMIFS(Transactions!$I:$I,Transactions!$F:$F,YearlyReport!$A146,Transactions!$B:$B,"&gt;="&amp;H$11,Transactions!$B:$B,"&lt;="&amp;H$12)+SUMIFS(Transactions!$H:$H,Transactions!$F:$F,YearlyReport!$A146,Transactions!$B:$B,"&gt;="&amp;H$11,Transactions!$B:$B,"&lt;="&amp;H$12)</f>
        <v>0</v>
      </c>
      <c r="I146" s="162">
        <f>-SUMIFS(Transactions!$I:$I,Transactions!$F:$F,YearlyReport!$A146,Transactions!$B:$B,"&gt;="&amp;I$11,Transactions!$B:$B,"&lt;="&amp;I$12)+SUMIFS(Transactions!$H:$H,Transactions!$F:$F,YearlyReport!$A146,Transactions!$B:$B,"&gt;="&amp;I$11,Transactions!$B:$B,"&lt;="&amp;I$12)</f>
        <v>0</v>
      </c>
      <c r="J146" s="162">
        <f>-SUMIFS(Transactions!$I:$I,Transactions!$F:$F,YearlyReport!$A146,Transactions!$B:$B,"&gt;="&amp;J$11,Transactions!$B:$B,"&lt;="&amp;J$12)+SUMIFS(Transactions!$H:$H,Transactions!$F:$F,YearlyReport!$A146,Transactions!$B:$B,"&gt;="&amp;J$11,Transactions!$B:$B,"&lt;="&amp;J$12)</f>
        <v>0</v>
      </c>
      <c r="K146" s="162">
        <f>-SUMIFS(Transactions!$I:$I,Transactions!$F:$F,YearlyReport!$A146,Transactions!$B:$B,"&gt;="&amp;K$11,Transactions!$B:$B,"&lt;="&amp;K$12)+SUMIFS(Transactions!$H:$H,Transactions!$F:$F,YearlyReport!$A146,Transactions!$B:$B,"&gt;="&amp;K$11,Transactions!$B:$B,"&lt;="&amp;K$12)</f>
        <v>0</v>
      </c>
      <c r="L146" s="162">
        <f>-SUMIFS(Transactions!$I:$I,Transactions!$F:$F,YearlyReport!$A146,Transactions!$B:$B,"&gt;="&amp;L$11,Transactions!$B:$B,"&lt;="&amp;L$12)+SUMIFS(Transactions!$H:$H,Transactions!$F:$F,YearlyReport!$A146,Transactions!$B:$B,"&gt;="&amp;L$11,Transactions!$B:$B,"&lt;="&amp;L$12)</f>
        <v>0</v>
      </c>
      <c r="M146" s="162">
        <f>-SUMIFS(Transactions!$I:$I,Transactions!$F:$F,YearlyReport!$A146,Transactions!$B:$B,"&gt;="&amp;M$11,Transactions!$B:$B,"&lt;="&amp;M$12)+SUMIFS(Transactions!$H:$H,Transactions!$F:$F,YearlyReport!$A146,Transactions!$B:$B,"&gt;="&amp;M$11,Transactions!$B:$B,"&lt;="&amp;M$12)</f>
        <v>0</v>
      </c>
      <c r="N146" s="21">
        <f>SUM(B146:M146)</f>
        <v>0</v>
      </c>
      <c r="O146" s="21">
        <f>N146/COLUMNS(B146:M146)</f>
        <v>0</v>
      </c>
    </row>
    <row r="147" spans="1:15" s="25" customFormat="1" ht="12" x14ac:dyDescent="0.35">
      <c r="A147" s="105" t="str">
        <f>"Total "&amp;A143</f>
        <v>Total MISCELLANEOUS</v>
      </c>
      <c r="B147" s="106">
        <f>SUM(B143:B146)</f>
        <v>135.24</v>
      </c>
      <c r="C147" s="106">
        <f t="shared" ref="C147:M147" si="56">SUM(C143:C146)</f>
        <v>0</v>
      </c>
      <c r="D147" s="106">
        <f t="shared" si="56"/>
        <v>0</v>
      </c>
      <c r="E147" s="106">
        <f t="shared" si="56"/>
        <v>0</v>
      </c>
      <c r="F147" s="106">
        <f t="shared" si="56"/>
        <v>0</v>
      </c>
      <c r="G147" s="106">
        <f t="shared" si="56"/>
        <v>0</v>
      </c>
      <c r="H147" s="106">
        <f t="shared" si="56"/>
        <v>0</v>
      </c>
      <c r="I147" s="106">
        <f t="shared" si="56"/>
        <v>0</v>
      </c>
      <c r="J147" s="106">
        <f t="shared" si="56"/>
        <v>0</v>
      </c>
      <c r="K147" s="106">
        <f t="shared" si="56"/>
        <v>0</v>
      </c>
      <c r="L147" s="106">
        <f t="shared" si="56"/>
        <v>0</v>
      </c>
      <c r="M147" s="106">
        <f t="shared" si="56"/>
        <v>0</v>
      </c>
      <c r="N147" s="106">
        <f>SUM(B147:M147)</f>
        <v>135.24</v>
      </c>
      <c r="O147" s="106">
        <f>N147/COLUMNS(B147:M147)</f>
        <v>11.270000000000001</v>
      </c>
    </row>
    <row r="148" spans="1:15" s="25" customFormat="1" ht="12" x14ac:dyDescent="0.35">
      <c r="A148" s="38" t="s">
        <v>190</v>
      </c>
      <c r="B148" s="39">
        <f t="shared" ref="B148:O148" si="57">IF(B$5&gt;0,B147/B$5," - ")</f>
        <v>1.3615331644672464E-2</v>
      </c>
      <c r="C148" s="39" t="str">
        <f t="shared" si="57"/>
        <v xml:space="preserve"> - </v>
      </c>
      <c r="D148" s="39" t="str">
        <f t="shared" si="57"/>
        <v xml:space="preserve"> - </v>
      </c>
      <c r="E148" s="39" t="str">
        <f t="shared" si="57"/>
        <v xml:space="preserve"> - </v>
      </c>
      <c r="F148" s="39" t="str">
        <f t="shared" si="57"/>
        <v xml:space="preserve"> - </v>
      </c>
      <c r="G148" s="39" t="str">
        <f t="shared" si="57"/>
        <v xml:space="preserve"> - </v>
      </c>
      <c r="H148" s="39" t="str">
        <f t="shared" si="57"/>
        <v xml:space="preserve"> - </v>
      </c>
      <c r="I148" s="39" t="str">
        <f t="shared" si="57"/>
        <v xml:space="preserve"> - </v>
      </c>
      <c r="J148" s="39" t="str">
        <f t="shared" si="57"/>
        <v xml:space="preserve"> - </v>
      </c>
      <c r="K148" s="39" t="str">
        <f t="shared" si="57"/>
        <v xml:space="preserve"> - </v>
      </c>
      <c r="L148" s="39" t="str">
        <f t="shared" si="57"/>
        <v xml:space="preserve"> - </v>
      </c>
      <c r="M148" s="39" t="str">
        <f t="shared" si="57"/>
        <v xml:space="preserve"> - </v>
      </c>
      <c r="N148" s="39">
        <f t="shared" si="57"/>
        <v>1.3615331644672464E-2</v>
      </c>
      <c r="O148" s="39">
        <f t="shared" si="57"/>
        <v>1.3615331644672464E-2</v>
      </c>
    </row>
  </sheetData>
  <mergeCells count="1">
    <mergeCell ref="I2:J2"/>
  </mergeCells>
  <conditionalFormatting sqref="A144:A146 A137:A140 A120:A133 A114:A116 A86:A92 A75:A82 A56:A59 A46:A52 A35:A42 A31 A15:A18 A22:A27 A63:A71 A96:A100 A104:A110">
    <cfRule type="expression" dxfId="5" priority="1" stopIfTrue="1">
      <formula>ISERROR(MATCH(A15,categories,0))</formula>
    </cfRule>
  </conditionalFormatting>
  <conditionalFormatting sqref="B10:M10 B5:M7 B13:M148">
    <cfRule type="expression" dxfId="4" priority="2" stopIfTrue="1">
      <formula>(MOD(COLUMN(),3)=1)</formula>
    </cfRule>
    <cfRule type="expression" dxfId="3" priority="3" stopIfTrue="1">
      <formula>(MOD(COLUMN(),3)=2)</formula>
    </cfRule>
  </conditionalFormatting>
  <hyperlinks>
    <hyperlink ref="A2" r:id="rId1" xr:uid="{00000000-0004-0000-0500-000000000000}"/>
  </hyperlinks>
  <printOptions horizontalCentered="1"/>
  <pageMargins left="0.5" right="0.5" top="0.5" bottom="0.5" header="0.5" footer="0.25"/>
  <pageSetup fitToHeight="0" orientation="landscape" r:id="rId2"/>
  <headerFooter alignWithMargins="0"/>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108"/>
  <sheetViews>
    <sheetView showGridLines="0" topLeftCell="A70" workbookViewId="0">
      <selection activeCell="A77" sqref="A77"/>
    </sheetView>
  </sheetViews>
  <sheetFormatPr defaultRowHeight="13.5" x14ac:dyDescent="0.35"/>
  <cols>
    <col min="1" max="1" width="28.3984375" style="76" customWidth="1"/>
    <col min="2" max="2" width="5.296875" customWidth="1"/>
    <col min="3" max="3" width="66" style="153" customWidth="1"/>
  </cols>
  <sheetData>
    <row r="1" spans="1:3" ht="14.5" x14ac:dyDescent="0.35">
      <c r="A1" s="109" t="s">
        <v>120</v>
      </c>
      <c r="C1" s="152" t="s">
        <v>367</v>
      </c>
    </row>
    <row r="2" spans="1:3" x14ac:dyDescent="0.35">
      <c r="A2" s="110" t="s">
        <v>156</v>
      </c>
    </row>
    <row r="3" spans="1:3" x14ac:dyDescent="0.35">
      <c r="A3" s="110" t="s">
        <v>155</v>
      </c>
      <c r="C3" s="186" t="s">
        <v>368</v>
      </c>
    </row>
    <row r="4" spans="1:3" x14ac:dyDescent="0.35">
      <c r="A4" s="111" t="s">
        <v>122</v>
      </c>
      <c r="C4" s="186"/>
    </row>
    <row r="5" spans="1:3" x14ac:dyDescent="0.35">
      <c r="A5" s="183" t="s">
        <v>412</v>
      </c>
      <c r="C5" s="186"/>
    </row>
    <row r="6" spans="1:3" x14ac:dyDescent="0.35">
      <c r="A6" s="78" t="s">
        <v>65</v>
      </c>
    </row>
    <row r="7" spans="1:3" x14ac:dyDescent="0.35">
      <c r="A7" s="183" t="s">
        <v>410</v>
      </c>
      <c r="C7" s="189" t="s">
        <v>369</v>
      </c>
    </row>
    <row r="8" spans="1:3" x14ac:dyDescent="0.35">
      <c r="A8" s="78" t="s">
        <v>121</v>
      </c>
      <c r="C8" s="189"/>
    </row>
    <row r="9" spans="1:3" x14ac:dyDescent="0.35">
      <c r="A9" s="111" t="s">
        <v>142</v>
      </c>
    </row>
    <row r="10" spans="1:3" x14ac:dyDescent="0.35">
      <c r="A10" s="78" t="s">
        <v>90</v>
      </c>
      <c r="C10" s="155" t="s">
        <v>370</v>
      </c>
    </row>
    <row r="11" spans="1:3" ht="15" customHeight="1" x14ac:dyDescent="0.35">
      <c r="A11" s="78" t="s">
        <v>164</v>
      </c>
      <c r="C11" s="186" t="s">
        <v>380</v>
      </c>
    </row>
    <row r="12" spans="1:3" x14ac:dyDescent="0.35">
      <c r="A12" s="78" t="s">
        <v>91</v>
      </c>
      <c r="C12" s="186"/>
    </row>
    <row r="13" spans="1:3" x14ac:dyDescent="0.35">
      <c r="A13" s="78" t="s">
        <v>165</v>
      </c>
      <c r="C13" s="186"/>
    </row>
    <row r="14" spans="1:3" x14ac:dyDescent="0.35">
      <c r="A14" s="78" t="s">
        <v>184</v>
      </c>
    </row>
    <row r="15" spans="1:3" x14ac:dyDescent="0.35">
      <c r="A15" s="78" t="s">
        <v>128</v>
      </c>
      <c r="C15" s="155" t="s">
        <v>371</v>
      </c>
    </row>
    <row r="16" spans="1:3" x14ac:dyDescent="0.35">
      <c r="A16" s="111" t="s">
        <v>136</v>
      </c>
      <c r="C16" s="186" t="s">
        <v>379</v>
      </c>
    </row>
    <row r="17" spans="1:3" x14ac:dyDescent="0.35">
      <c r="A17" s="78" t="s">
        <v>88</v>
      </c>
      <c r="C17" s="186"/>
    </row>
    <row r="18" spans="1:3" x14ac:dyDescent="0.35">
      <c r="A18" s="111" t="s">
        <v>187</v>
      </c>
      <c r="C18" s="186" t="s">
        <v>378</v>
      </c>
    </row>
    <row r="19" spans="1:3" x14ac:dyDescent="0.35">
      <c r="A19" s="183" t="s">
        <v>413</v>
      </c>
      <c r="C19" s="186"/>
    </row>
    <row r="20" spans="1:3" x14ac:dyDescent="0.35">
      <c r="A20" s="183" t="s">
        <v>168</v>
      </c>
      <c r="C20" s="186"/>
    </row>
    <row r="21" spans="1:3" x14ac:dyDescent="0.35">
      <c r="A21" s="78" t="s">
        <v>169</v>
      </c>
    </row>
    <row r="22" spans="1:3" x14ac:dyDescent="0.35">
      <c r="A22" s="78" t="s">
        <v>98</v>
      </c>
      <c r="C22" s="155" t="s">
        <v>372</v>
      </c>
    </row>
    <row r="23" spans="1:3" x14ac:dyDescent="0.35">
      <c r="A23" s="78" t="s">
        <v>97</v>
      </c>
      <c r="C23" s="186" t="s">
        <v>377</v>
      </c>
    </row>
    <row r="24" spans="1:3" x14ac:dyDescent="0.35">
      <c r="A24" s="78" t="s">
        <v>170</v>
      </c>
      <c r="C24" s="186"/>
    </row>
    <row r="25" spans="1:3" x14ac:dyDescent="0.35">
      <c r="A25" s="78" t="s">
        <v>71</v>
      </c>
      <c r="C25" s="186" t="s">
        <v>376</v>
      </c>
    </row>
    <row r="26" spans="1:3" x14ac:dyDescent="0.35">
      <c r="A26" s="78" t="s">
        <v>171</v>
      </c>
      <c r="C26" s="186"/>
    </row>
    <row r="27" spans="1:3" x14ac:dyDescent="0.35">
      <c r="A27" s="111" t="s">
        <v>188</v>
      </c>
      <c r="C27" s="186" t="s">
        <v>374</v>
      </c>
    </row>
    <row r="28" spans="1:3" x14ac:dyDescent="0.35">
      <c r="A28" s="183" t="s">
        <v>442</v>
      </c>
      <c r="C28" s="186"/>
    </row>
    <row r="29" spans="1:3" x14ac:dyDescent="0.35">
      <c r="A29" s="183" t="s">
        <v>414</v>
      </c>
      <c r="C29" s="186" t="s">
        <v>375</v>
      </c>
    </row>
    <row r="30" spans="1:3" x14ac:dyDescent="0.35">
      <c r="A30" s="183" t="s">
        <v>415</v>
      </c>
      <c r="C30" s="186"/>
    </row>
    <row r="31" spans="1:3" x14ac:dyDescent="0.35">
      <c r="A31" s="78" t="s">
        <v>72</v>
      </c>
      <c r="C31" s="186"/>
    </row>
    <row r="32" spans="1:3" x14ac:dyDescent="0.35">
      <c r="A32" s="78" t="s">
        <v>99</v>
      </c>
    </row>
    <row r="33" spans="1:3" x14ac:dyDescent="0.35">
      <c r="A33" s="78" t="s">
        <v>69</v>
      </c>
      <c r="C33" s="186" t="s">
        <v>373</v>
      </c>
    </row>
    <row r="34" spans="1:3" x14ac:dyDescent="0.35">
      <c r="A34" s="183" t="s">
        <v>408</v>
      </c>
      <c r="C34" s="186"/>
    </row>
    <row r="35" spans="1:3" x14ac:dyDescent="0.35">
      <c r="A35" s="111" t="s">
        <v>189</v>
      </c>
    </row>
    <row r="36" spans="1:3" x14ac:dyDescent="0.35">
      <c r="A36" s="78" t="s">
        <v>67</v>
      </c>
    </row>
    <row r="37" spans="1:3" x14ac:dyDescent="0.35">
      <c r="A37" s="78" t="s">
        <v>100</v>
      </c>
    </row>
    <row r="38" spans="1:3" x14ac:dyDescent="0.35">
      <c r="A38" s="78" t="s">
        <v>173</v>
      </c>
    </row>
    <row r="39" spans="1:3" x14ac:dyDescent="0.35">
      <c r="A39" s="78" t="s">
        <v>174</v>
      </c>
    </row>
    <row r="40" spans="1:3" x14ac:dyDescent="0.35">
      <c r="A40" s="111" t="s">
        <v>134</v>
      </c>
    </row>
    <row r="41" spans="1:3" x14ac:dyDescent="0.35">
      <c r="A41" s="78" t="s">
        <v>74</v>
      </c>
    </row>
    <row r="42" spans="1:3" x14ac:dyDescent="0.35">
      <c r="A42" s="78" t="s">
        <v>175</v>
      </c>
    </row>
    <row r="43" spans="1:3" x14ac:dyDescent="0.35">
      <c r="A43" s="78" t="s">
        <v>75</v>
      </c>
    </row>
    <row r="44" spans="1:3" x14ac:dyDescent="0.35">
      <c r="A44" s="78" t="s">
        <v>176</v>
      </c>
    </row>
    <row r="45" spans="1:3" s="17" customFormat="1" x14ac:dyDescent="0.35">
      <c r="A45" s="183" t="s">
        <v>435</v>
      </c>
      <c r="C45" s="153"/>
    </row>
    <row r="46" spans="1:3" x14ac:dyDescent="0.35">
      <c r="A46" s="78" t="s">
        <v>96</v>
      </c>
    </row>
    <row r="47" spans="1:3" s="17" customFormat="1" x14ac:dyDescent="0.35">
      <c r="A47" s="183" t="s">
        <v>444</v>
      </c>
      <c r="C47" s="153"/>
    </row>
    <row r="48" spans="1:3" s="17" customFormat="1" x14ac:dyDescent="0.35">
      <c r="A48" s="183" t="s">
        <v>443</v>
      </c>
      <c r="C48" s="153"/>
    </row>
    <row r="49" spans="1:1" x14ac:dyDescent="0.35">
      <c r="A49" s="183" t="s">
        <v>434</v>
      </c>
    </row>
    <row r="50" spans="1:1" x14ac:dyDescent="0.35">
      <c r="A50" s="111" t="s">
        <v>135</v>
      </c>
    </row>
    <row r="51" spans="1:1" x14ac:dyDescent="0.35">
      <c r="A51" s="78" t="s">
        <v>177</v>
      </c>
    </row>
    <row r="52" spans="1:1" x14ac:dyDescent="0.35">
      <c r="A52" s="78" t="s">
        <v>178</v>
      </c>
    </row>
    <row r="53" spans="1:1" x14ac:dyDescent="0.35">
      <c r="A53" s="78" t="s">
        <v>179</v>
      </c>
    </row>
    <row r="54" spans="1:1" x14ac:dyDescent="0.35">
      <c r="A54" s="78" t="s">
        <v>77</v>
      </c>
    </row>
    <row r="55" spans="1:1" x14ac:dyDescent="0.35">
      <c r="A55" s="78" t="s">
        <v>78</v>
      </c>
    </row>
    <row r="56" spans="1:1" x14ac:dyDescent="0.35">
      <c r="A56" s="78" t="s">
        <v>180</v>
      </c>
    </row>
    <row r="57" spans="1:1" x14ac:dyDescent="0.35">
      <c r="A57" s="78" t="s">
        <v>181</v>
      </c>
    </row>
    <row r="58" spans="1:1" x14ac:dyDescent="0.35">
      <c r="A58" s="78" t="s">
        <v>127</v>
      </c>
    </row>
    <row r="59" spans="1:1" x14ac:dyDescent="0.35">
      <c r="A59" s="111" t="s">
        <v>123</v>
      </c>
    </row>
    <row r="60" spans="1:1" x14ac:dyDescent="0.35">
      <c r="A60" s="78" t="s">
        <v>182</v>
      </c>
    </row>
    <row r="61" spans="1:1" x14ac:dyDescent="0.35">
      <c r="A61" s="78" t="s">
        <v>66</v>
      </c>
    </row>
    <row r="62" spans="1:1" x14ac:dyDescent="0.35">
      <c r="A62" s="183" t="s">
        <v>418</v>
      </c>
    </row>
    <row r="63" spans="1:1" x14ac:dyDescent="0.35">
      <c r="A63" s="78" t="s">
        <v>87</v>
      </c>
    </row>
    <row r="64" spans="1:1" x14ac:dyDescent="0.35">
      <c r="A64" s="78" t="s">
        <v>183</v>
      </c>
    </row>
    <row r="65" spans="1:1" x14ac:dyDescent="0.35">
      <c r="A65" s="78" t="s">
        <v>101</v>
      </c>
    </row>
    <row r="66" spans="1:1" x14ac:dyDescent="0.35">
      <c r="A66" s="78" t="s">
        <v>125</v>
      </c>
    </row>
    <row r="67" spans="1:1" x14ac:dyDescent="0.35">
      <c r="A67" s="111" t="s">
        <v>124</v>
      </c>
    </row>
    <row r="68" spans="1:1" x14ac:dyDescent="0.35">
      <c r="A68" s="78" t="s">
        <v>324</v>
      </c>
    </row>
    <row r="69" spans="1:1" x14ac:dyDescent="0.35">
      <c r="A69" s="78" t="s">
        <v>70</v>
      </c>
    </row>
    <row r="70" spans="1:1" x14ac:dyDescent="0.35">
      <c r="A70" s="183" t="s">
        <v>438</v>
      </c>
    </row>
    <row r="71" spans="1:1" x14ac:dyDescent="0.35">
      <c r="A71" s="78" t="s">
        <v>109</v>
      </c>
    </row>
    <row r="72" spans="1:1" x14ac:dyDescent="0.35">
      <c r="A72" s="78" t="s">
        <v>126</v>
      </c>
    </row>
    <row r="73" spans="1:1" x14ac:dyDescent="0.35">
      <c r="A73" s="111" t="s">
        <v>141</v>
      </c>
    </row>
    <row r="74" spans="1:1" x14ac:dyDescent="0.35">
      <c r="A74" s="78" t="s">
        <v>94</v>
      </c>
    </row>
    <row r="75" spans="1:1" x14ac:dyDescent="0.35">
      <c r="A75" s="183" t="s">
        <v>416</v>
      </c>
    </row>
    <row r="76" spans="1:1" x14ac:dyDescent="0.35">
      <c r="A76" s="183" t="s">
        <v>456</v>
      </c>
    </row>
    <row r="77" spans="1:1" x14ac:dyDescent="0.35">
      <c r="A77" s="78" t="s">
        <v>93</v>
      </c>
    </row>
    <row r="78" spans="1:1" x14ac:dyDescent="0.35">
      <c r="A78" s="78" t="s">
        <v>95</v>
      </c>
    </row>
    <row r="79" spans="1:1" x14ac:dyDescent="0.35">
      <c r="A79" s="78" t="s">
        <v>113</v>
      </c>
    </row>
    <row r="80" spans="1:1" x14ac:dyDescent="0.35">
      <c r="A80" s="78" t="s">
        <v>129</v>
      </c>
    </row>
    <row r="81" spans="1:1" x14ac:dyDescent="0.35">
      <c r="A81" s="111" t="s">
        <v>140</v>
      </c>
    </row>
    <row r="82" spans="1:1" x14ac:dyDescent="0.35">
      <c r="A82" s="78" t="s">
        <v>111</v>
      </c>
    </row>
    <row r="83" spans="1:1" x14ac:dyDescent="0.35">
      <c r="A83" s="78" t="s">
        <v>112</v>
      </c>
    </row>
    <row r="84" spans="1:1" x14ac:dyDescent="0.35">
      <c r="A84" s="78" t="s">
        <v>130</v>
      </c>
    </row>
    <row r="85" spans="1:1" x14ac:dyDescent="0.35">
      <c r="A85" s="111" t="s">
        <v>139</v>
      </c>
    </row>
    <row r="86" spans="1:1" x14ac:dyDescent="0.35">
      <c r="A86" s="78" t="s">
        <v>185</v>
      </c>
    </row>
    <row r="87" spans="1:1" x14ac:dyDescent="0.35">
      <c r="A87" s="78" t="s">
        <v>103</v>
      </c>
    </row>
    <row r="88" spans="1:1" x14ac:dyDescent="0.35">
      <c r="A88" s="78" t="s">
        <v>58</v>
      </c>
    </row>
    <row r="89" spans="1:1" x14ac:dyDescent="0.35">
      <c r="A89" s="78" t="s">
        <v>104</v>
      </c>
    </row>
    <row r="90" spans="1:1" x14ac:dyDescent="0.35">
      <c r="A90" s="78" t="s">
        <v>81</v>
      </c>
    </row>
    <row r="91" spans="1:1" x14ac:dyDescent="0.35">
      <c r="A91" s="78" t="s">
        <v>102</v>
      </c>
    </row>
    <row r="92" spans="1:1" x14ac:dyDescent="0.35">
      <c r="A92" s="183" t="s">
        <v>441</v>
      </c>
    </row>
    <row r="93" spans="1:1" x14ac:dyDescent="0.35">
      <c r="A93" s="183" t="s">
        <v>440</v>
      </c>
    </row>
    <row r="94" spans="1:1" x14ac:dyDescent="0.35">
      <c r="A94" s="78" t="s">
        <v>83</v>
      </c>
    </row>
    <row r="95" spans="1:1" x14ac:dyDescent="0.35">
      <c r="A95" s="183" t="s">
        <v>439</v>
      </c>
    </row>
    <row r="96" spans="1:1" x14ac:dyDescent="0.35">
      <c r="A96" s="78" t="s">
        <v>84</v>
      </c>
    </row>
    <row r="97" spans="1:1" x14ac:dyDescent="0.35">
      <c r="A97" s="78" t="s">
        <v>82</v>
      </c>
    </row>
    <row r="98" spans="1:1" x14ac:dyDescent="0.35">
      <c r="A98" s="78" t="s">
        <v>105</v>
      </c>
    </row>
    <row r="99" spans="1:1" x14ac:dyDescent="0.35">
      <c r="A99" s="78" t="s">
        <v>131</v>
      </c>
    </row>
    <row r="100" spans="1:1" x14ac:dyDescent="0.35">
      <c r="A100" s="111" t="s">
        <v>138</v>
      </c>
    </row>
    <row r="101" spans="1:1" x14ac:dyDescent="0.35">
      <c r="A101" s="78" t="s">
        <v>80</v>
      </c>
    </row>
    <row r="102" spans="1:1" x14ac:dyDescent="0.35">
      <c r="A102" s="183" t="s">
        <v>411</v>
      </c>
    </row>
    <row r="103" spans="1:1" x14ac:dyDescent="0.35">
      <c r="A103" s="78" t="s">
        <v>186</v>
      </c>
    </row>
    <row r="104" spans="1:1" x14ac:dyDescent="0.35">
      <c r="A104" s="78" t="s">
        <v>132</v>
      </c>
    </row>
    <row r="105" spans="1:1" x14ac:dyDescent="0.35">
      <c r="A105" s="111" t="s">
        <v>137</v>
      </c>
    </row>
    <row r="106" spans="1:1" x14ac:dyDescent="0.35">
      <c r="A106" s="78" t="s">
        <v>89</v>
      </c>
    </row>
    <row r="107" spans="1:1" x14ac:dyDescent="0.35">
      <c r="A107" s="78" t="s">
        <v>59</v>
      </c>
    </row>
    <row r="108" spans="1:1" x14ac:dyDescent="0.35">
      <c r="A108" s="78" t="s">
        <v>133</v>
      </c>
    </row>
  </sheetData>
  <mergeCells count="10">
    <mergeCell ref="C11:C13"/>
    <mergeCell ref="C7:C8"/>
    <mergeCell ref="C3:C5"/>
    <mergeCell ref="C33:C34"/>
    <mergeCell ref="C29:C31"/>
    <mergeCell ref="C27:C28"/>
    <mergeCell ref="C25:C26"/>
    <mergeCell ref="C23:C24"/>
    <mergeCell ref="C18:C20"/>
    <mergeCell ref="C16:C17"/>
  </mergeCells>
  <phoneticPr fontId="5" type="noConversion"/>
  <conditionalFormatting sqref="A4:A108">
    <cfRule type="expression" dxfId="2" priority="1" stopIfTrue="1">
      <formula>NOT(ISERROR(FIND("**",A4,1)))</formula>
    </cfRule>
    <cfRule type="expression" dxfId="1" priority="2" stopIfTrue="1">
      <formula>ISERROR(MATCH(A4,yearlyA,0))</formula>
    </cfRule>
    <cfRule type="expression" dxfId="0" priority="3" stopIfTrue="1">
      <formula>ISERROR(MATCH(A4,monthlyA,0))</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Help</vt:lpstr>
      <vt:lpstr>Budget</vt:lpstr>
      <vt:lpstr>Transactions</vt:lpstr>
      <vt:lpstr>Monthly Expenses</vt:lpstr>
      <vt:lpstr>Report</vt:lpstr>
      <vt:lpstr>YearlyReport</vt:lpstr>
      <vt:lpstr>Categories</vt:lpstr>
      <vt:lpstr>accounts</vt:lpstr>
      <vt:lpstr>date_begin</vt:lpstr>
      <vt:lpstr>date_end</vt:lpstr>
      <vt:lpstr>month</vt:lpstr>
      <vt:lpstr>monthlyA</vt:lpstr>
      <vt:lpstr>Budget!Print_Area</vt:lpstr>
      <vt:lpstr>Report!Print_Area</vt:lpstr>
      <vt:lpstr>Transactions!Print_Area</vt:lpstr>
      <vt:lpstr>YearlyReport!Print_Area</vt:lpstr>
      <vt:lpstr>Budget!Print_Titles</vt:lpstr>
      <vt:lpstr>Transactions!Print_Titles</vt:lpstr>
      <vt:lpstr>YearlyReport!Print_Titles</vt:lpstr>
      <vt:lpstr>YearlyReport!yearlyA</vt:lpstr>
      <vt:lpstr>yearlyA</vt:lpstr>
      <vt:lpstr>ytd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Vertex42® Money Manager</dc:title>
  <dc:creator>www.vertex42.com</dc:creator>
  <dc:description>(c) 2010-2014 Vertex42 LLC. All Rights Reserved.</dc:description>
  <cp:lastModifiedBy>Luke</cp:lastModifiedBy>
  <cp:lastPrinted>2014-09-02T19:08:13Z</cp:lastPrinted>
  <dcterms:created xsi:type="dcterms:W3CDTF">2007-10-28T01:07:07Z</dcterms:created>
  <dcterms:modified xsi:type="dcterms:W3CDTF">2022-02-09T20:47:28Z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Version">
    <vt:lpwstr>1.3.1</vt:lpwstr>
  </property>
</Properties>
</file>